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274" i="8" l="1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T275" i="8" s="1"/>
  <c r="S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S276" i="8" s="1"/>
  <c r="R276" i="8"/>
  <c r="T276" i="8" s="1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/>
  <c r="C278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T279" i="8" s="1"/>
  <c r="S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S280" i="8" s="1"/>
  <c r="R280" i="8"/>
  <c r="T280" i="8" s="1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/>
  <c r="C282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T283" i="8" s="1"/>
  <c r="S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S284" i="8" s="1"/>
  <c r="R284" i="8"/>
  <c r="T284" i="8" s="1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T287" i="8" s="1"/>
  <c r="S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S288" i="8" s="1"/>
  <c r="R288" i="8"/>
  <c r="T288" i="8" s="1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S289" i="8" s="1"/>
  <c r="R289" i="8"/>
  <c r="T289" i="8"/>
  <c r="C290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T291" i="8" s="1"/>
  <c r="S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S292" i="8" s="1"/>
  <c r="R292" i="8"/>
  <c r="T292" i="8" s="1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S293" i="8" s="1"/>
  <c r="R293" i="8"/>
  <c r="T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R294" i="8"/>
  <c r="S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T295" i="8" s="1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S296" i="8" s="1"/>
  <c r="R296" i="8"/>
  <c r="T296" i="8" s="1"/>
  <c r="C297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S297" i="8" s="1"/>
  <c r="R297" i="8"/>
  <c r="T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T299" i="8" s="1"/>
  <c r="S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S300" i="8" s="1"/>
  <c r="R300" i="8"/>
  <c r="T300" i="8" s="1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S301" i="8" s="1"/>
  <c r="R301" i="8"/>
  <c r="T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R303" i="8"/>
  <c r="T303" i="8" s="1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S304" i="8" s="1"/>
  <c r="R304" i="8"/>
  <c r="T304" i="8" s="1"/>
  <c r="C305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S305" i="8" s="1"/>
  <c r="R305" i="8"/>
  <c r="T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T307" i="8" s="1"/>
  <c r="S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S308" i="8" s="1"/>
  <c r="R308" i="8"/>
  <c r="T308" i="8" s="1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S309" i="8" s="1"/>
  <c r="R309" i="8"/>
  <c r="T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R310" i="8"/>
  <c r="S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T311" i="8" s="1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S312" i="8" s="1"/>
  <c r="R312" i="8"/>
  <c r="T312" i="8" s="1"/>
  <c r="C313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S313" i="8" s="1"/>
  <c r="R313" i="8"/>
  <c r="T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T315" i="8" s="1"/>
  <c r="S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S316" i="8" s="1"/>
  <c r="R316" i="8"/>
  <c r="T316" i="8" s="1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S317" i="8" s="1"/>
  <c r="R317" i="8"/>
  <c r="T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R318" i="8"/>
  <c r="S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T319" i="8" s="1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S320" i="8" s="1"/>
  <c r="R320" i="8"/>
  <c r="T320" i="8" s="1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/>
  <c r="C322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C323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 s="1"/>
  <c r="C324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S324" i="8" s="1"/>
  <c r="R324" i="8"/>
  <c r="T324" i="8"/>
  <c r="C325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C326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T326" i="8" s="1"/>
  <c r="S326" i="8"/>
  <c r="C327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S327" i="8" s="1"/>
  <c r="R327" i="8"/>
  <c r="T327" i="8" s="1"/>
  <c r="C328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S328" i="8" s="1"/>
  <c r="R328" i="8"/>
  <c r="T328" i="8"/>
  <c r="C329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C330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T330" i="8" s="1"/>
  <c r="S330" i="8"/>
  <c r="C331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S331" i="8" s="1"/>
  <c r="R331" i="8"/>
  <c r="T331" i="8" s="1"/>
  <c r="C332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S332" i="8" s="1"/>
  <c r="R332" i="8"/>
  <c r="T332" i="8"/>
  <c r="C333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C334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T334" i="8" s="1"/>
  <c r="S334" i="8"/>
  <c r="C335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S335" i="8" s="1"/>
  <c r="R335" i="8"/>
  <c r="T335" i="8" s="1"/>
  <c r="C336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S336" i="8" s="1"/>
  <c r="R336" i="8"/>
  <c r="T336" i="8"/>
  <c r="C337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C338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T338" i="8" s="1"/>
  <c r="S338" i="8"/>
  <c r="C339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S339" i="8" s="1"/>
  <c r="R339" i="8"/>
  <c r="T339" i="8" s="1"/>
  <c r="C340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S340" i="8" s="1"/>
  <c r="R340" i="8"/>
  <c r="T340" i="8"/>
  <c r="C341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C342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C343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T343" i="8" s="1"/>
  <c r="S343" i="8"/>
  <c r="C344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S344" i="8" s="1"/>
  <c r="R344" i="8"/>
  <c r="T344" i="8" s="1"/>
  <c r="C345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S345" i="8" s="1"/>
  <c r="R345" i="8"/>
  <c r="T345" i="8"/>
  <c r="C346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C347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T347" i="8" s="1"/>
  <c r="S347" i="8"/>
  <c r="C348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S348" i="8" s="1"/>
  <c r="R348" i="8"/>
  <c r="T348" i="8"/>
  <c r="C349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C350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C351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T351" i="8" s="1"/>
  <c r="S351" i="8"/>
  <c r="C352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S352" i="8" s="1"/>
  <c r="R352" i="8"/>
  <c r="T352" i="8"/>
  <c r="C353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C354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C355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T355" i="8" s="1"/>
  <c r="S355" i="8"/>
  <c r="C356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S356" i="8" s="1"/>
  <c r="R356" i="8"/>
  <c r="T356" i="8"/>
  <c r="C357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C358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C359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T359" i="8" s="1"/>
  <c r="S359" i="8"/>
  <c r="C360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S360" i="8" s="1"/>
  <c r="R360" i="8"/>
  <c r="T360" i="8"/>
  <c r="C361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C362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T362" i="8" s="1"/>
  <c r="S362" i="8"/>
  <c r="C363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S363" i="8" s="1"/>
  <c r="R363" i="8"/>
  <c r="T363" i="8" s="1"/>
  <c r="C364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S364" i="8" s="1"/>
  <c r="R364" i="8"/>
  <c r="T364" i="8"/>
  <c r="C365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C366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T366" i="8" s="1"/>
  <c r="S366" i="8"/>
  <c r="C367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S367" i="8" s="1"/>
  <c r="R367" i="8"/>
  <c r="T367" i="8" s="1"/>
  <c r="C368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S368" i="8" s="1"/>
  <c r="R368" i="8"/>
  <c r="T368" i="8"/>
  <c r="C369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C370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T370" i="8" s="1"/>
  <c r="S370" i="8"/>
  <c r="C371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T371" i="8" s="1"/>
  <c r="S371" i="8"/>
  <c r="C372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S372" i="8" s="1"/>
  <c r="R372" i="8"/>
  <c r="T372" i="8"/>
  <c r="C373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C374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T374" i="8" s="1"/>
  <c r="S374" i="8"/>
  <c r="C375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T375" i="8" s="1"/>
  <c r="S375" i="8"/>
  <c r="C376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S376" i="8" s="1"/>
  <c r="R376" i="8"/>
  <c r="T376" i="8"/>
  <c r="C377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C378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C379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T379" i="8" s="1"/>
  <c r="S379" i="8"/>
  <c r="C380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S380" i="8" s="1"/>
  <c r="R380" i="8"/>
  <c r="T380" i="8"/>
  <c r="C381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C382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C383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T383" i="8" s="1"/>
  <c r="S383" i="8"/>
  <c r="C384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S384" i="8" s="1"/>
  <c r="R384" i="8"/>
  <c r="T384" i="8" s="1"/>
  <c r="C385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S385" i="8" s="1"/>
  <c r="R385" i="8"/>
  <c r="T385" i="8"/>
  <c r="C386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C387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T387" i="8" s="1"/>
  <c r="S387" i="8"/>
  <c r="C388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S388" i="8" s="1"/>
  <c r="R388" i="8"/>
  <c r="T388" i="8"/>
  <c r="C389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T389" i="8" s="1"/>
  <c r="Q389" i="8"/>
  <c r="R389" i="8"/>
  <c r="S389" i="8"/>
  <c r="C390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C391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T391" i="8" s="1"/>
  <c r="S391" i="8"/>
  <c r="C392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S392" i="8" s="1"/>
  <c r="R392" i="8"/>
  <c r="T392" i="8"/>
  <c r="C393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C394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C395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T395" i="8" s="1"/>
  <c r="S395" i="8"/>
  <c r="C396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S396" i="8" s="1"/>
  <c r="R396" i="8"/>
  <c r="T396" i="8"/>
  <c r="C397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C398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C399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T399" i="8" s="1"/>
  <c r="S399" i="8"/>
  <c r="C400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S400" i="8" s="1"/>
  <c r="R400" i="8"/>
  <c r="T400" i="8" s="1"/>
  <c r="C401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C402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C403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T403" i="8" s="1"/>
  <c r="S403" i="8"/>
  <c r="C404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S404" i="8" s="1"/>
  <c r="R404" i="8"/>
  <c r="T404" i="8" s="1"/>
  <c r="C405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C406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C407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T407" i="8" s="1"/>
  <c r="S407" i="8"/>
  <c r="C408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S408" i="8" s="1"/>
  <c r="R408" i="8"/>
  <c r="T408" i="8"/>
  <c r="C409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C410" i="8"/>
  <c r="D410" i="8"/>
  <c r="E410" i="8"/>
  <c r="F410" i="8"/>
  <c r="G410" i="8"/>
  <c r="H410" i="8"/>
  <c r="I410" i="8"/>
  <c r="J410" i="8"/>
  <c r="K410" i="8"/>
  <c r="L410" i="8"/>
  <c r="M410" i="8"/>
  <c r="O410" i="8"/>
  <c r="S410" i="8" s="1"/>
  <c r="P410" i="8"/>
  <c r="Q410" i="8"/>
  <c r="R410" i="8"/>
  <c r="T410" i="8"/>
  <c r="C411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T411" i="8" s="1"/>
  <c r="S411" i="8"/>
  <c r="C412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S412" i="8" s="1"/>
  <c r="R412" i="8"/>
  <c r="T412" i="8"/>
  <c r="C413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C414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T414" i="8" s="1"/>
  <c r="S414" i="8"/>
  <c r="C415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S415" i="8" s="1"/>
  <c r="R415" i="8"/>
  <c r="T415" i="8" s="1"/>
  <c r="C416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S416" i="8" s="1"/>
  <c r="R416" i="8"/>
  <c r="T416" i="8"/>
  <c r="C417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C418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C419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T419" i="8" s="1"/>
  <c r="S419" i="8"/>
  <c r="C420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S420" i="8" s="1"/>
  <c r="R420" i="8"/>
  <c r="T420" i="8"/>
  <c r="C421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C422" i="8"/>
  <c r="D422" i="8"/>
  <c r="E422" i="8"/>
  <c r="F422" i="8"/>
  <c r="G422" i="8"/>
  <c r="H422" i="8"/>
  <c r="I422" i="8"/>
  <c r="J422" i="8"/>
  <c r="K422" i="8"/>
  <c r="L422" i="8"/>
  <c r="M422" i="8"/>
  <c r="O422" i="8"/>
  <c r="S422" i="8" s="1"/>
  <c r="P422" i="8"/>
  <c r="Q422" i="8"/>
  <c r="R422" i="8"/>
  <c r="T422" i="8"/>
  <c r="C423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Q423" i="8"/>
  <c r="R423" i="8"/>
  <c r="T423" i="8" s="1"/>
  <c r="S423" i="8"/>
  <c r="C424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T424" i="8"/>
  <c r="C425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Q425" i="8"/>
  <c r="R425" i="8"/>
  <c r="S425" i="8"/>
  <c r="T425" i="8"/>
  <c r="C426" i="8"/>
  <c r="D426" i="8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C427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T427" i="8" s="1"/>
  <c r="S427" i="8"/>
  <c r="C428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T428" i="8"/>
  <c r="C429" i="8"/>
  <c r="D429" i="8"/>
  <c r="E429" i="8"/>
  <c r="F429" i="8"/>
  <c r="G429" i="8"/>
  <c r="H429" i="8"/>
  <c r="I429" i="8"/>
  <c r="J429" i="8"/>
  <c r="K429" i="8"/>
  <c r="L429" i="8"/>
  <c r="M429" i="8"/>
  <c r="O429" i="8"/>
  <c r="P429" i="8"/>
  <c r="T429" i="8" s="1"/>
  <c r="Q429" i="8"/>
  <c r="R429" i="8"/>
  <c r="S429" i="8"/>
  <c r="C430" i="8"/>
  <c r="D430" i="8"/>
  <c r="E430" i="8"/>
  <c r="F430" i="8"/>
  <c r="G430" i="8"/>
  <c r="H430" i="8"/>
  <c r="I430" i="8"/>
  <c r="J430" i="8"/>
  <c r="K430" i="8"/>
  <c r="L430" i="8"/>
  <c r="M430" i="8"/>
  <c r="O430" i="8"/>
  <c r="P430" i="8"/>
  <c r="Q430" i="8"/>
  <c r="R430" i="8"/>
  <c r="S430" i="8"/>
  <c r="T430" i="8"/>
  <c r="C431" i="8"/>
  <c r="D431" i="8"/>
  <c r="E431" i="8"/>
  <c r="M431" i="8" s="1"/>
  <c r="F431" i="8"/>
  <c r="G431" i="8"/>
  <c r="H431" i="8"/>
  <c r="I431" i="8"/>
  <c r="J431" i="8"/>
  <c r="K431" i="8"/>
  <c r="L431" i="8"/>
  <c r="O431" i="8"/>
  <c r="P431" i="8"/>
  <c r="Q431" i="8"/>
  <c r="R431" i="8"/>
  <c r="T431" i="8" s="1"/>
  <c r="S431" i="8"/>
  <c r="C432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T432" i="8"/>
  <c r="C433" i="8"/>
  <c r="D433" i="8"/>
  <c r="E433" i="8"/>
  <c r="F433" i="8"/>
  <c r="G433" i="8"/>
  <c r="H433" i="8"/>
  <c r="I433" i="8"/>
  <c r="J433" i="8"/>
  <c r="K433" i="8"/>
  <c r="L433" i="8"/>
  <c r="M433" i="8"/>
  <c r="O433" i="8"/>
  <c r="P433" i="8"/>
  <c r="Q433" i="8"/>
  <c r="R433" i="8"/>
  <c r="S433" i="8"/>
  <c r="T433" i="8"/>
  <c r="C434" i="8"/>
  <c r="D434" i="8"/>
  <c r="E434" i="8"/>
  <c r="F434" i="8"/>
  <c r="G434" i="8"/>
  <c r="H434" i="8"/>
  <c r="I434" i="8"/>
  <c r="J434" i="8"/>
  <c r="K434" i="8"/>
  <c r="L434" i="8"/>
  <c r="M434" i="8"/>
  <c r="O434" i="8"/>
  <c r="P434" i="8"/>
  <c r="Q434" i="8"/>
  <c r="R434" i="8"/>
  <c r="S434" i="8"/>
  <c r="T434" i="8"/>
  <c r="C435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T435" i="8" s="1"/>
  <c r="S435" i="8"/>
  <c r="C436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T436" i="8"/>
  <c r="C437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T437" i="8" s="1"/>
  <c r="Q437" i="8"/>
  <c r="R437" i="8"/>
  <c r="S437" i="8"/>
  <c r="C438" i="8"/>
  <c r="D438" i="8"/>
  <c r="E438" i="8"/>
  <c r="F438" i="8"/>
  <c r="G438" i="8"/>
  <c r="H438" i="8"/>
  <c r="I438" i="8"/>
  <c r="J438" i="8"/>
  <c r="K438" i="8"/>
  <c r="L438" i="8"/>
  <c r="M438" i="8"/>
  <c r="O438" i="8"/>
  <c r="P438" i="8"/>
  <c r="Q438" i="8"/>
  <c r="R438" i="8"/>
  <c r="S438" i="8"/>
  <c r="T438" i="8"/>
  <c r="C439" i="8"/>
  <c r="D439" i="8"/>
  <c r="E439" i="8"/>
  <c r="M439" i="8" s="1"/>
  <c r="F439" i="8"/>
  <c r="G439" i="8"/>
  <c r="H439" i="8"/>
  <c r="I439" i="8"/>
  <c r="J439" i="8"/>
  <c r="K439" i="8"/>
  <c r="L439" i="8"/>
  <c r="O439" i="8"/>
  <c r="P439" i="8"/>
  <c r="Q439" i="8"/>
  <c r="R439" i="8"/>
  <c r="T439" i="8" s="1"/>
  <c r="S439" i="8"/>
  <c r="C440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T440" i="8"/>
  <c r="C441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Q441" i="8"/>
  <c r="R441" i="8"/>
  <c r="S441" i="8"/>
  <c r="T441" i="8"/>
  <c r="C442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T442" i="8" s="1"/>
  <c r="S442" i="8"/>
  <c r="C443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R443" i="8"/>
  <c r="T443" i="8" s="1"/>
  <c r="S443" i="8"/>
  <c r="C444" i="8"/>
  <c r="D444" i="8"/>
  <c r="L444" i="8" s="1"/>
  <c r="E444" i="8"/>
  <c r="F444" i="8"/>
  <c r="G444" i="8"/>
  <c r="H444" i="8"/>
  <c r="I444" i="8"/>
  <c r="J444" i="8"/>
  <c r="K444" i="8"/>
  <c r="M444" i="8"/>
  <c r="O444" i="8"/>
  <c r="S444" i="8" s="1"/>
  <c r="P444" i="8"/>
  <c r="Q444" i="8"/>
  <c r="R444" i="8"/>
  <c r="T444" i="8"/>
  <c r="C445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T445" i="8" s="1"/>
  <c r="Q445" i="8"/>
  <c r="R445" i="8"/>
  <c r="S445" i="8"/>
  <c r="C446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R446" i="8"/>
  <c r="S446" i="8"/>
  <c r="T446" i="8"/>
  <c r="C447" i="8"/>
  <c r="D447" i="8"/>
  <c r="E447" i="8"/>
  <c r="M447" i="8" s="1"/>
  <c r="F447" i="8"/>
  <c r="G447" i="8"/>
  <c r="H447" i="8"/>
  <c r="I447" i="8"/>
  <c r="J447" i="8"/>
  <c r="K447" i="8"/>
  <c r="L447" i="8"/>
  <c r="O447" i="8"/>
  <c r="P447" i="8"/>
  <c r="Q447" i="8"/>
  <c r="R447" i="8"/>
  <c r="T447" i="8" s="1"/>
  <c r="S447" i="8"/>
  <c r="C448" i="8"/>
  <c r="D448" i="8"/>
  <c r="L448" i="8" s="1"/>
  <c r="E448" i="8"/>
  <c r="F448" i="8"/>
  <c r="G448" i="8"/>
  <c r="H448" i="8"/>
  <c r="I448" i="8"/>
  <c r="J448" i="8"/>
  <c r="K448" i="8"/>
  <c r="M448" i="8"/>
  <c r="O448" i="8"/>
  <c r="P448" i="8"/>
  <c r="Q448" i="8"/>
  <c r="S448" i="8" s="1"/>
  <c r="R448" i="8"/>
  <c r="T448" i="8"/>
  <c r="C449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T449" i="8" s="1"/>
  <c r="Q449" i="8"/>
  <c r="R449" i="8"/>
  <c r="S449" i="8"/>
  <c r="C450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T450" i="8"/>
  <c r="C451" i="8"/>
  <c r="D451" i="8"/>
  <c r="E451" i="8"/>
  <c r="M451" i="8" s="1"/>
  <c r="F451" i="8"/>
  <c r="G451" i="8"/>
  <c r="H451" i="8"/>
  <c r="I451" i="8"/>
  <c r="J451" i="8"/>
  <c r="K451" i="8"/>
  <c r="L451" i="8"/>
  <c r="O451" i="8"/>
  <c r="P451" i="8"/>
  <c r="Q451" i="8"/>
  <c r="R451" i="8"/>
  <c r="T451" i="8" s="1"/>
  <c r="S451" i="8"/>
  <c r="C452" i="8"/>
  <c r="D452" i="8"/>
  <c r="L452" i="8" s="1"/>
  <c r="E452" i="8"/>
  <c r="F452" i="8"/>
  <c r="G452" i="8"/>
  <c r="H452" i="8"/>
  <c r="I452" i="8"/>
  <c r="J452" i="8"/>
  <c r="K452" i="8"/>
  <c r="M452" i="8"/>
  <c r="O452" i="8"/>
  <c r="S452" i="8" s="1"/>
  <c r="P452" i="8"/>
  <c r="Q452" i="8"/>
  <c r="R452" i="8"/>
  <c r="T452" i="8"/>
  <c r="C453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T453" i="8" s="1"/>
  <c r="Q453" i="8"/>
  <c r="R453" i="8"/>
  <c r="S453" i="8"/>
  <c r="C454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T454" i="8"/>
  <c r="C455" i="8"/>
  <c r="D455" i="8"/>
  <c r="E455" i="8"/>
  <c r="M455" i="8" s="1"/>
  <c r="F455" i="8"/>
  <c r="G455" i="8"/>
  <c r="H455" i="8"/>
  <c r="I455" i="8"/>
  <c r="J455" i="8"/>
  <c r="K455" i="8"/>
  <c r="L455" i="8"/>
  <c r="O455" i="8"/>
  <c r="P455" i="8"/>
  <c r="Q455" i="8"/>
  <c r="R455" i="8"/>
  <c r="T455" i="8" s="1"/>
  <c r="S455" i="8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AC460" i="2" s="1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AA462" i="2" s="1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Y531" i="2"/>
  <c r="Z531" i="2"/>
  <c r="AA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Z534" i="2"/>
  <c r="AB534" i="2"/>
  <c r="AC534" i="2"/>
  <c r="U535" i="2"/>
  <c r="V535" i="2"/>
  <c r="W535" i="2"/>
  <c r="AC535" i="2" s="1"/>
  <c r="X535" i="2"/>
  <c r="Y535" i="2"/>
  <c r="Z535" i="2"/>
  <c r="AA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AC539" i="2" s="1"/>
  <c r="X539" i="2"/>
  <c r="Y539" i="2"/>
  <c r="Z539" i="2"/>
  <c r="AA539" i="2"/>
  <c r="AB539" i="2"/>
  <c r="U540" i="2"/>
  <c r="V540" i="2"/>
  <c r="AB540" i="2" s="1"/>
  <c r="W540" i="2"/>
  <c r="X540" i="2"/>
  <c r="Y540" i="2"/>
  <c r="Z540" i="2"/>
  <c r="AA540" i="2"/>
  <c r="U541" i="2"/>
  <c r="AA541" i="2" s="1"/>
  <c r="V541" i="2"/>
  <c r="W541" i="2"/>
  <c r="X541" i="2"/>
  <c r="Y541" i="2"/>
  <c r="Z541" i="2"/>
  <c r="AC541" i="2"/>
  <c r="U542" i="2"/>
  <c r="V542" i="2"/>
  <c r="W542" i="2"/>
  <c r="X542" i="2"/>
  <c r="Y542" i="2"/>
  <c r="Z542" i="2"/>
  <c r="AB542" i="2"/>
  <c r="AC542" i="2"/>
  <c r="U543" i="2"/>
  <c r="V543" i="2"/>
  <c r="W543" i="2"/>
  <c r="AC543" i="2" s="1"/>
  <c r="X543" i="2"/>
  <c r="Y543" i="2"/>
  <c r="Z543" i="2"/>
  <c r="AA543" i="2"/>
  <c r="AB543" i="2"/>
  <c r="U544" i="2"/>
  <c r="V544" i="2"/>
  <c r="AB544" i="2" s="1"/>
  <c r="W544" i="2"/>
  <c r="X544" i="2"/>
  <c r="Y544" i="2"/>
  <c r="Z544" i="2"/>
  <c r="AA544" i="2"/>
  <c r="U545" i="2"/>
  <c r="AA545" i="2" s="1"/>
  <c r="V545" i="2"/>
  <c r="W545" i="2"/>
  <c r="X545" i="2"/>
  <c r="Y545" i="2"/>
  <c r="Z545" i="2"/>
  <c r="AC545" i="2"/>
  <c r="U546" i="2"/>
  <c r="V546" i="2"/>
  <c r="W546" i="2"/>
  <c r="X546" i="2"/>
  <c r="Y546" i="2"/>
  <c r="Z546" i="2"/>
  <c r="AB546" i="2"/>
  <c r="AC546" i="2"/>
  <c r="U547" i="2"/>
  <c r="V547" i="2"/>
  <c r="W547" i="2"/>
  <c r="AC547" i="2" s="1"/>
  <c r="X547" i="2"/>
  <c r="Y547" i="2"/>
  <c r="Z547" i="2"/>
  <c r="AA547" i="2"/>
  <c r="AB547" i="2"/>
  <c r="U548" i="2"/>
  <c r="V548" i="2"/>
  <c r="AB548" i="2" s="1"/>
  <c r="W548" i="2"/>
  <c r="X548" i="2"/>
  <c r="Y548" i="2"/>
  <c r="Z548" i="2"/>
  <c r="AA548" i="2"/>
  <c r="U549" i="2"/>
  <c r="AA549" i="2" s="1"/>
  <c r="V549" i="2"/>
  <c r="W549" i="2"/>
  <c r="X549" i="2"/>
  <c r="Y549" i="2"/>
  <c r="Z549" i="2"/>
  <c r="AC549" i="2"/>
  <c r="U550" i="2"/>
  <c r="V550" i="2"/>
  <c r="W550" i="2"/>
  <c r="X550" i="2"/>
  <c r="Y550" i="2"/>
  <c r="Z550" i="2"/>
  <c r="AB550" i="2"/>
  <c r="AC550" i="2"/>
  <c r="U551" i="2"/>
  <c r="V551" i="2"/>
  <c r="W551" i="2"/>
  <c r="AC551" i="2" s="1"/>
  <c r="X551" i="2"/>
  <c r="Y551" i="2"/>
  <c r="Z551" i="2"/>
  <c r="AA551" i="2"/>
  <c r="AB551" i="2"/>
  <c r="U552" i="2"/>
  <c r="V552" i="2"/>
  <c r="AB552" i="2" s="1"/>
  <c r="W552" i="2"/>
  <c r="X552" i="2"/>
  <c r="Y552" i="2"/>
  <c r="Z552" i="2"/>
  <c r="AA552" i="2"/>
  <c r="U553" i="2"/>
  <c r="AA553" i="2" s="1"/>
  <c r="V553" i="2"/>
  <c r="W553" i="2"/>
  <c r="X553" i="2"/>
  <c r="Y553" i="2"/>
  <c r="Z553" i="2"/>
  <c r="AC553" i="2"/>
  <c r="U554" i="2"/>
  <c r="V554" i="2"/>
  <c r="W554" i="2"/>
  <c r="X554" i="2"/>
  <c r="Y554" i="2"/>
  <c r="Z554" i="2"/>
  <c r="AB554" i="2"/>
  <c r="AC554" i="2"/>
  <c r="U555" i="2"/>
  <c r="V555" i="2"/>
  <c r="W555" i="2"/>
  <c r="AC555" i="2" s="1"/>
  <c r="X555" i="2"/>
  <c r="Y555" i="2"/>
  <c r="Z555" i="2"/>
  <c r="AA555" i="2"/>
  <c r="AB555" i="2"/>
  <c r="U556" i="2"/>
  <c r="V556" i="2"/>
  <c r="AB556" i="2" s="1"/>
  <c r="W556" i="2"/>
  <c r="X556" i="2"/>
  <c r="Y556" i="2"/>
  <c r="Z556" i="2"/>
  <c r="AA556" i="2"/>
  <c r="U557" i="2"/>
  <c r="AA557" i="2" s="1"/>
  <c r="V557" i="2"/>
  <c r="W557" i="2"/>
  <c r="X557" i="2"/>
  <c r="Y557" i="2"/>
  <c r="Z557" i="2"/>
  <c r="AC557" i="2"/>
  <c r="U558" i="2"/>
  <c r="V558" i="2"/>
  <c r="W558" i="2"/>
  <c r="X558" i="2"/>
  <c r="Y558" i="2"/>
  <c r="Z558" i="2"/>
  <c r="AB558" i="2"/>
  <c r="AC558" i="2"/>
  <c r="U559" i="2"/>
  <c r="V559" i="2"/>
  <c r="W559" i="2"/>
  <c r="AC559" i="2" s="1"/>
  <c r="X559" i="2"/>
  <c r="Y559" i="2"/>
  <c r="Z559" i="2"/>
  <c r="AA559" i="2"/>
  <c r="AB559" i="2"/>
  <c r="U560" i="2"/>
  <c r="V560" i="2"/>
  <c r="AB560" i="2" s="1"/>
  <c r="W560" i="2"/>
  <c r="X560" i="2"/>
  <c r="Y560" i="2"/>
  <c r="Z560" i="2"/>
  <c r="AA560" i="2"/>
  <c r="U561" i="2"/>
  <c r="AA561" i="2" s="1"/>
  <c r="V561" i="2"/>
  <c r="W561" i="2"/>
  <c r="X561" i="2"/>
  <c r="Y561" i="2"/>
  <c r="Z561" i="2"/>
  <c r="AC561" i="2"/>
  <c r="U562" i="2"/>
  <c r="V562" i="2"/>
  <c r="W562" i="2"/>
  <c r="X562" i="2"/>
  <c r="Y562" i="2"/>
  <c r="AB562" i="2" s="1"/>
  <c r="Z562" i="2"/>
  <c r="AC562" i="2"/>
  <c r="U563" i="2"/>
  <c r="V563" i="2"/>
  <c r="W563" i="2"/>
  <c r="AC563" i="2" s="1"/>
  <c r="X563" i="2"/>
  <c r="AA563" i="2" s="1"/>
  <c r="Y563" i="2"/>
  <c r="Z563" i="2"/>
  <c r="AB563" i="2"/>
  <c r="U564" i="2"/>
  <c r="V564" i="2"/>
  <c r="W564" i="2"/>
  <c r="X564" i="2"/>
  <c r="Y564" i="2"/>
  <c r="Z564" i="2"/>
  <c r="AA564" i="2"/>
  <c r="AB564" i="2"/>
  <c r="U565" i="2"/>
  <c r="V565" i="2"/>
  <c r="AB565" i="2" s="1"/>
  <c r="W565" i="2"/>
  <c r="X565" i="2"/>
  <c r="Y565" i="2"/>
  <c r="Z565" i="2"/>
  <c r="AA565" i="2"/>
  <c r="AC565" i="2"/>
  <c r="U566" i="2"/>
  <c r="V566" i="2"/>
  <c r="AB566" i="2" s="1"/>
  <c r="W566" i="2"/>
  <c r="X566" i="2"/>
  <c r="Y566" i="2"/>
  <c r="Z566" i="2"/>
  <c r="AC566" i="2"/>
  <c r="U567" i="2"/>
  <c r="V567" i="2"/>
  <c r="W567" i="2"/>
  <c r="AC567" i="2" s="1"/>
  <c r="X567" i="2"/>
  <c r="AA567" i="2" s="1"/>
  <c r="Y567" i="2"/>
  <c r="Z567" i="2"/>
  <c r="AB567" i="2"/>
  <c r="U568" i="2"/>
  <c r="V568" i="2"/>
  <c r="W568" i="2"/>
  <c r="AC568" i="2" s="1"/>
  <c r="X568" i="2"/>
  <c r="Y568" i="2"/>
  <c r="Z568" i="2"/>
  <c r="AA568" i="2"/>
  <c r="AB568" i="2"/>
  <c r="U569" i="2"/>
  <c r="V569" i="2"/>
  <c r="W569" i="2"/>
  <c r="AC569" i="2" s="1"/>
  <c r="X569" i="2"/>
  <c r="Y569" i="2"/>
  <c r="Z569" i="2"/>
  <c r="AA569" i="2"/>
  <c r="U570" i="2"/>
  <c r="AA570" i="2" s="1"/>
  <c r="V570" i="2"/>
  <c r="W570" i="2"/>
  <c r="X570" i="2"/>
  <c r="Y570" i="2"/>
  <c r="Z570" i="2"/>
  <c r="AC570" i="2" s="1"/>
  <c r="AB570" i="2"/>
  <c r="U571" i="2"/>
  <c r="V571" i="2"/>
  <c r="AB571" i="2" s="1"/>
  <c r="W571" i="2"/>
  <c r="AC571" i="2" s="1"/>
  <c r="X571" i="2"/>
  <c r="Y571" i="2"/>
  <c r="Z571" i="2"/>
  <c r="AA571" i="2"/>
  <c r="U572" i="2"/>
  <c r="AA572" i="2" s="1"/>
  <c r="V572" i="2"/>
  <c r="AB572" i="2" s="1"/>
  <c r="W572" i="2"/>
  <c r="X572" i="2"/>
  <c r="Y572" i="2"/>
  <c r="Z572" i="2"/>
  <c r="AC572" i="2" s="1"/>
  <c r="U573" i="2"/>
  <c r="AA573" i="2" s="1"/>
  <c r="V573" i="2"/>
  <c r="W573" i="2"/>
  <c r="X573" i="2"/>
  <c r="Y573" i="2"/>
  <c r="AB573" i="2" s="1"/>
  <c r="Z573" i="2"/>
  <c r="AC573" i="2"/>
  <c r="U574" i="2"/>
  <c r="V574" i="2"/>
  <c r="W574" i="2"/>
  <c r="AC574" i="2" s="1"/>
  <c r="X574" i="2"/>
  <c r="AA574" i="2" s="1"/>
  <c r="Y574" i="2"/>
  <c r="Z574" i="2"/>
  <c r="AB574" i="2"/>
  <c r="U575" i="2"/>
  <c r="V575" i="2"/>
  <c r="AB575" i="2" s="1"/>
  <c r="W575" i="2"/>
  <c r="AC575" i="2" s="1"/>
  <c r="X575" i="2"/>
  <c r="Y575" i="2"/>
  <c r="Z575" i="2"/>
  <c r="AA575" i="2"/>
  <c r="U576" i="2"/>
  <c r="AA576" i="2" s="1"/>
  <c r="V576" i="2"/>
  <c r="AB576" i="2" s="1"/>
  <c r="W576" i="2"/>
  <c r="X576" i="2"/>
  <c r="Y576" i="2"/>
  <c r="Z576" i="2"/>
  <c r="AC576" i="2" s="1"/>
  <c r="U577" i="2"/>
  <c r="AA577" i="2" s="1"/>
  <c r="V577" i="2"/>
  <c r="W577" i="2"/>
  <c r="X577" i="2"/>
  <c r="Y577" i="2"/>
  <c r="AB577" i="2" s="1"/>
  <c r="Z577" i="2"/>
  <c r="AC577" i="2"/>
  <c r="U578" i="2"/>
  <c r="V578" i="2"/>
  <c r="W578" i="2"/>
  <c r="AC578" i="2" s="1"/>
  <c r="X578" i="2"/>
  <c r="AA578" i="2" s="1"/>
  <c r="Y578" i="2"/>
  <c r="Z578" i="2"/>
  <c r="AB578" i="2"/>
  <c r="U579" i="2"/>
  <c r="V579" i="2"/>
  <c r="AB579" i="2" s="1"/>
  <c r="W579" i="2"/>
  <c r="AC579" i="2" s="1"/>
  <c r="X579" i="2"/>
  <c r="Y579" i="2"/>
  <c r="Z579" i="2"/>
  <c r="AA579" i="2"/>
  <c r="U580" i="2"/>
  <c r="AA580" i="2" s="1"/>
  <c r="V580" i="2"/>
  <c r="AB580" i="2" s="1"/>
  <c r="W580" i="2"/>
  <c r="X580" i="2"/>
  <c r="Y580" i="2"/>
  <c r="Z580" i="2"/>
  <c r="AC580" i="2" s="1"/>
  <c r="U581" i="2"/>
  <c r="AA581" i="2" s="1"/>
  <c r="V581" i="2"/>
  <c r="W581" i="2"/>
  <c r="X581" i="2"/>
  <c r="Y581" i="2"/>
  <c r="AB581" i="2" s="1"/>
  <c r="Z581" i="2"/>
  <c r="AC581" i="2"/>
  <c r="U582" i="2"/>
  <c r="V582" i="2"/>
  <c r="W582" i="2"/>
  <c r="AC582" i="2" s="1"/>
  <c r="X582" i="2"/>
  <c r="AA582" i="2" s="1"/>
  <c r="Y582" i="2"/>
  <c r="Z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AB584" i="2" s="1"/>
  <c r="W584" i="2"/>
  <c r="X584" i="2"/>
  <c r="Y584" i="2"/>
  <c r="Z584" i="2"/>
  <c r="AC584" i="2" s="1"/>
  <c r="U585" i="2"/>
  <c r="AA585" i="2" s="1"/>
  <c r="V585" i="2"/>
  <c r="W585" i="2"/>
  <c r="X585" i="2"/>
  <c r="Y585" i="2"/>
  <c r="AB585" i="2" s="1"/>
  <c r="Z585" i="2"/>
  <c r="AC585" i="2"/>
  <c r="U586" i="2"/>
  <c r="V586" i="2"/>
  <c r="W586" i="2"/>
  <c r="AC586" i="2" s="1"/>
  <c r="X586" i="2"/>
  <c r="AA586" i="2" s="1"/>
  <c r="Y586" i="2"/>
  <c r="Z586" i="2"/>
  <c r="AB586" i="2"/>
  <c r="U587" i="2"/>
  <c r="V587" i="2"/>
  <c r="AB587" i="2" s="1"/>
  <c r="W587" i="2"/>
  <c r="AC587" i="2" s="1"/>
  <c r="X587" i="2"/>
  <c r="Y587" i="2"/>
  <c r="Z587" i="2"/>
  <c r="AA587" i="2"/>
  <c r="U588" i="2"/>
  <c r="AA588" i="2" s="1"/>
  <c r="V588" i="2"/>
  <c r="AB588" i="2" s="1"/>
  <c r="W588" i="2"/>
  <c r="X588" i="2"/>
  <c r="Y588" i="2"/>
  <c r="Z588" i="2"/>
  <c r="AC588" i="2" s="1"/>
  <c r="U589" i="2"/>
  <c r="AA589" i="2" s="1"/>
  <c r="V589" i="2"/>
  <c r="W589" i="2"/>
  <c r="X589" i="2"/>
  <c r="Y589" i="2"/>
  <c r="AB589" i="2" s="1"/>
  <c r="Z589" i="2"/>
  <c r="AC589" i="2"/>
  <c r="U590" i="2"/>
  <c r="V590" i="2"/>
  <c r="W590" i="2"/>
  <c r="AC590" i="2" s="1"/>
  <c r="X590" i="2"/>
  <c r="AA590" i="2" s="1"/>
  <c r="Y590" i="2"/>
  <c r="Z590" i="2"/>
  <c r="AB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AB592" i="2" s="1"/>
  <c r="W592" i="2"/>
  <c r="X592" i="2"/>
  <c r="Y592" i="2"/>
  <c r="Z592" i="2"/>
  <c r="AC592" i="2" s="1"/>
  <c r="U593" i="2"/>
  <c r="AA593" i="2" s="1"/>
  <c r="V593" i="2"/>
  <c r="W593" i="2"/>
  <c r="X593" i="2"/>
  <c r="Y593" i="2"/>
  <c r="AB593" i="2" s="1"/>
  <c r="Z593" i="2"/>
  <c r="AC593" i="2"/>
  <c r="U594" i="2"/>
  <c r="V594" i="2"/>
  <c r="W594" i="2"/>
  <c r="AC594" i="2" s="1"/>
  <c r="X594" i="2"/>
  <c r="AA594" i="2" s="1"/>
  <c r="Y594" i="2"/>
  <c r="Z594" i="2"/>
  <c r="AB594" i="2"/>
  <c r="U595" i="2"/>
  <c r="V595" i="2"/>
  <c r="AB595" i="2" s="1"/>
  <c r="W595" i="2"/>
  <c r="AC595" i="2" s="1"/>
  <c r="X595" i="2"/>
  <c r="Y595" i="2"/>
  <c r="Z595" i="2"/>
  <c r="AA595" i="2"/>
  <c r="U596" i="2"/>
  <c r="AA596" i="2" s="1"/>
  <c r="V596" i="2"/>
  <c r="AB596" i="2" s="1"/>
  <c r="W596" i="2"/>
  <c r="X596" i="2"/>
  <c r="Y596" i="2"/>
  <c r="Z596" i="2"/>
  <c r="AC596" i="2" s="1"/>
  <c r="U597" i="2"/>
  <c r="AA597" i="2" s="1"/>
  <c r="V597" i="2"/>
  <c r="W597" i="2"/>
  <c r="X597" i="2"/>
  <c r="Y597" i="2"/>
  <c r="AB597" i="2" s="1"/>
  <c r="Z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AC599" i="2" s="1"/>
  <c r="X599" i="2"/>
  <c r="Y599" i="2"/>
  <c r="AB599" i="2" s="1"/>
  <c r="Z599" i="2"/>
  <c r="AA599" i="2"/>
  <c r="U600" i="2"/>
  <c r="AA600" i="2" s="1"/>
  <c r="V600" i="2"/>
  <c r="AB600" i="2" s="1"/>
  <c r="W600" i="2"/>
  <c r="X600" i="2"/>
  <c r="Y600" i="2"/>
  <c r="Z600" i="2"/>
  <c r="AC600" i="2" s="1"/>
  <c r="U601" i="2"/>
  <c r="AA601" i="2" s="1"/>
  <c r="V601" i="2"/>
  <c r="W601" i="2"/>
  <c r="X601" i="2"/>
  <c r="Y601" i="2"/>
  <c r="AB601" i="2" s="1"/>
  <c r="Z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AC603" i="2" s="1"/>
  <c r="X603" i="2"/>
  <c r="Y603" i="2"/>
  <c r="AB603" i="2" s="1"/>
  <c r="Z603" i="2"/>
  <c r="AA603" i="2"/>
  <c r="U604" i="2"/>
  <c r="V604" i="2"/>
  <c r="AB604" i="2" s="1"/>
  <c r="W604" i="2"/>
  <c r="X604" i="2"/>
  <c r="AA604" i="2" s="1"/>
  <c r="Y604" i="2"/>
  <c r="Z604" i="2"/>
  <c r="AC604" i="2" s="1"/>
  <c r="U605" i="2"/>
  <c r="AA605" i="2" s="1"/>
  <c r="V605" i="2"/>
  <c r="W605" i="2"/>
  <c r="X605" i="2"/>
  <c r="Y605" i="2"/>
  <c r="AB605" i="2" s="1"/>
  <c r="Z605" i="2"/>
  <c r="AC605" i="2"/>
  <c r="U606" i="2"/>
  <c r="V606" i="2"/>
  <c r="AB606" i="2" s="1"/>
  <c r="W606" i="2"/>
  <c r="X606" i="2"/>
  <c r="AA606" i="2" s="1"/>
  <c r="Y606" i="2"/>
  <c r="Z606" i="2"/>
  <c r="AC606" i="2" s="1"/>
  <c r="U607" i="2"/>
  <c r="V607" i="2"/>
  <c r="W607" i="2"/>
  <c r="AC607" i="2" s="1"/>
  <c r="X607" i="2"/>
  <c r="Y607" i="2"/>
  <c r="AB607" i="2" s="1"/>
  <c r="Z607" i="2"/>
  <c r="AA607" i="2"/>
  <c r="U608" i="2"/>
  <c r="AA608" i="2" s="1"/>
  <c r="V608" i="2"/>
  <c r="W608" i="2"/>
  <c r="X608" i="2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AB610" i="2" s="1"/>
  <c r="W610" i="2"/>
  <c r="X610" i="2"/>
  <c r="AA610" i="2" s="1"/>
  <c r="Y610" i="2"/>
  <c r="Z610" i="2"/>
  <c r="AC610" i="2" s="1"/>
  <c r="U611" i="2"/>
  <c r="AA611" i="2" s="1"/>
  <c r="V611" i="2"/>
  <c r="W611" i="2"/>
  <c r="AC611" i="2" s="1"/>
  <c r="X611" i="2"/>
  <c r="Y611" i="2"/>
  <c r="AB611" i="2" s="1"/>
  <c r="Z611" i="2"/>
  <c r="U612" i="2"/>
  <c r="AA612" i="2" s="1"/>
  <c r="V612" i="2"/>
  <c r="W612" i="2"/>
  <c r="X612" i="2"/>
  <c r="Y612" i="2"/>
  <c r="Z612" i="2"/>
  <c r="AC612" i="2" s="1"/>
  <c r="AB612" i="2"/>
  <c r="U613" i="2"/>
  <c r="AA613" i="2" s="1"/>
  <c r="V613" i="2"/>
  <c r="W613" i="2"/>
  <c r="X613" i="2"/>
  <c r="Y613" i="2"/>
  <c r="AB613" i="2" s="1"/>
  <c r="Z613" i="2"/>
  <c r="AC613" i="2"/>
  <c r="U614" i="2"/>
  <c r="V614" i="2"/>
  <c r="AB614" i="2" s="1"/>
  <c r="W614" i="2"/>
  <c r="X614" i="2"/>
  <c r="AA614" i="2" s="1"/>
  <c r="Y614" i="2"/>
  <c r="Z614" i="2"/>
  <c r="AC614" i="2" s="1"/>
  <c r="U615" i="2"/>
  <c r="V615" i="2"/>
  <c r="W615" i="2"/>
  <c r="AC615" i="2" s="1"/>
  <c r="X615" i="2"/>
  <c r="Y615" i="2"/>
  <c r="AB615" i="2" s="1"/>
  <c r="Z615" i="2"/>
  <c r="AA615" i="2"/>
  <c r="U616" i="2"/>
  <c r="AA616" i="2" s="1"/>
  <c r="V616" i="2"/>
  <c r="W616" i="2"/>
  <c r="X616" i="2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AB618" i="2" s="1"/>
  <c r="W618" i="2"/>
  <c r="X618" i="2"/>
  <c r="AA618" i="2" s="1"/>
  <c r="Y618" i="2"/>
  <c r="Z618" i="2"/>
  <c r="AC618" i="2" s="1"/>
  <c r="U619" i="2"/>
  <c r="AA619" i="2" s="1"/>
  <c r="V619" i="2"/>
  <c r="W619" i="2"/>
  <c r="AC619" i="2" s="1"/>
  <c r="X619" i="2"/>
  <c r="Y619" i="2"/>
  <c r="AB619" i="2" s="1"/>
  <c r="Z619" i="2"/>
  <c r="U620" i="2"/>
  <c r="AA620" i="2" s="1"/>
  <c r="V620" i="2"/>
  <c r="W620" i="2"/>
  <c r="X620" i="2"/>
  <c r="Y620" i="2"/>
  <c r="Z620" i="2"/>
  <c r="AC620" i="2" s="1"/>
  <c r="AB620" i="2"/>
  <c r="U621" i="2"/>
  <c r="AA621" i="2" s="1"/>
  <c r="V621" i="2"/>
  <c r="W621" i="2"/>
  <c r="X621" i="2"/>
  <c r="Y621" i="2"/>
  <c r="AB621" i="2" s="1"/>
  <c r="Z621" i="2"/>
  <c r="AC621" i="2"/>
  <c r="U622" i="2"/>
  <c r="V622" i="2"/>
  <c r="AB622" i="2" s="1"/>
  <c r="W622" i="2"/>
  <c r="X622" i="2"/>
  <c r="AA622" i="2" s="1"/>
  <c r="Y622" i="2"/>
  <c r="Z622" i="2"/>
  <c r="AC622" i="2" s="1"/>
  <c r="U623" i="2"/>
  <c r="V623" i="2"/>
  <c r="W623" i="2"/>
  <c r="AC623" i="2" s="1"/>
  <c r="X623" i="2"/>
  <c r="Y623" i="2"/>
  <c r="Z623" i="2"/>
  <c r="AA623" i="2"/>
  <c r="U624" i="2"/>
  <c r="AA624" i="2" s="1"/>
  <c r="V624" i="2"/>
  <c r="W624" i="2"/>
  <c r="X624" i="2"/>
  <c r="Y624" i="2"/>
  <c r="Z624" i="2"/>
  <c r="AC624" i="2" s="1"/>
  <c r="AB624" i="2"/>
  <c r="U625" i="2"/>
  <c r="V625" i="2"/>
  <c r="AB625" i="2" s="1"/>
  <c r="W625" i="2"/>
  <c r="AC625" i="2" s="1"/>
  <c r="X625" i="2"/>
  <c r="Y625" i="2"/>
  <c r="Z625" i="2"/>
  <c r="AA625" i="2"/>
  <c r="U626" i="2"/>
  <c r="AA626" i="2" s="1"/>
  <c r="V626" i="2"/>
  <c r="AB626" i="2" s="1"/>
  <c r="W626" i="2"/>
  <c r="X626" i="2"/>
  <c r="Y626" i="2"/>
  <c r="Z626" i="2"/>
  <c r="AC626" i="2" s="1"/>
  <c r="U627" i="2"/>
  <c r="AA627" i="2" s="1"/>
  <c r="V627" i="2"/>
  <c r="W627" i="2"/>
  <c r="X627" i="2"/>
  <c r="Y627" i="2"/>
  <c r="AB627" i="2" s="1"/>
  <c r="Z627" i="2"/>
  <c r="AC627" i="2"/>
  <c r="U628" i="2"/>
  <c r="V628" i="2"/>
  <c r="W628" i="2"/>
  <c r="AC628" i="2" s="1"/>
  <c r="X628" i="2"/>
  <c r="AA628" i="2" s="1"/>
  <c r="Y628" i="2"/>
  <c r="Z628" i="2"/>
  <c r="AB628" i="2"/>
  <c r="U629" i="2"/>
  <c r="V629" i="2"/>
  <c r="AB629" i="2" s="1"/>
  <c r="W629" i="2"/>
  <c r="AC629" i="2" s="1"/>
  <c r="X629" i="2"/>
  <c r="Y629" i="2"/>
  <c r="Z629" i="2"/>
  <c r="AA629" i="2"/>
  <c r="U630" i="2"/>
  <c r="AA630" i="2" s="1"/>
  <c r="V630" i="2"/>
  <c r="AB630" i="2" s="1"/>
  <c r="W630" i="2"/>
  <c r="X630" i="2"/>
  <c r="Y630" i="2"/>
  <c r="Z630" i="2"/>
  <c r="AC630" i="2" s="1"/>
  <c r="U631" i="2"/>
  <c r="AA631" i="2" s="1"/>
  <c r="V631" i="2"/>
  <c r="W631" i="2"/>
  <c r="X631" i="2"/>
  <c r="Y631" i="2"/>
  <c r="AB631" i="2" s="1"/>
  <c r="Z631" i="2"/>
  <c r="AC631" i="2"/>
  <c r="U632" i="2"/>
  <c r="V632" i="2"/>
  <c r="W632" i="2"/>
  <c r="AC632" i="2" s="1"/>
  <c r="X632" i="2"/>
  <c r="AA632" i="2" s="1"/>
  <c r="Y632" i="2"/>
  <c r="Z632" i="2"/>
  <c r="AB632" i="2"/>
  <c r="U633" i="2"/>
  <c r="V633" i="2"/>
  <c r="AB633" i="2" s="1"/>
  <c r="W633" i="2"/>
  <c r="AC633" i="2" s="1"/>
  <c r="X633" i="2"/>
  <c r="Y633" i="2"/>
  <c r="Z633" i="2"/>
  <c r="AA633" i="2"/>
  <c r="U634" i="2"/>
  <c r="AA634" i="2" s="1"/>
  <c r="V634" i="2"/>
  <c r="AB634" i="2" s="1"/>
  <c r="W634" i="2"/>
  <c r="X634" i="2"/>
  <c r="Y634" i="2"/>
  <c r="Z634" i="2"/>
  <c r="AC634" i="2" s="1"/>
  <c r="U635" i="2"/>
  <c r="AA635" i="2" s="1"/>
  <c r="V635" i="2"/>
  <c r="W635" i="2"/>
  <c r="X635" i="2"/>
  <c r="Y635" i="2"/>
  <c r="AB635" i="2" s="1"/>
  <c r="Z635" i="2"/>
  <c r="AC635" i="2"/>
  <c r="U636" i="2"/>
  <c r="V636" i="2"/>
  <c r="W636" i="2"/>
  <c r="AC636" i="2" s="1"/>
  <c r="X636" i="2"/>
  <c r="AA636" i="2" s="1"/>
  <c r="Y636" i="2"/>
  <c r="Z636" i="2"/>
  <c r="AB636" i="2"/>
  <c r="U637" i="2"/>
  <c r="V637" i="2"/>
  <c r="AB637" i="2" s="1"/>
  <c r="W637" i="2"/>
  <c r="AC637" i="2" s="1"/>
  <c r="X637" i="2"/>
  <c r="Y637" i="2"/>
  <c r="Z637" i="2"/>
  <c r="AA637" i="2"/>
  <c r="U638" i="2"/>
  <c r="AA638" i="2" s="1"/>
  <c r="V638" i="2"/>
  <c r="AB638" i="2" s="1"/>
  <c r="W638" i="2"/>
  <c r="X638" i="2"/>
  <c r="Y638" i="2"/>
  <c r="Z638" i="2"/>
  <c r="AC638" i="2" s="1"/>
  <c r="U639" i="2"/>
  <c r="AA639" i="2" s="1"/>
  <c r="V639" i="2"/>
  <c r="W639" i="2"/>
  <c r="X639" i="2"/>
  <c r="Y639" i="2"/>
  <c r="AB639" i="2" s="1"/>
  <c r="Z639" i="2"/>
  <c r="AC639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P547" i="2" s="1"/>
  <c r="H547" i="2"/>
  <c r="I547" i="2"/>
  <c r="J547" i="2"/>
  <c r="K547" i="2"/>
  <c r="L547" i="2"/>
  <c r="M547" i="2"/>
  <c r="O547" i="2"/>
  <c r="E548" i="2"/>
  <c r="N548" i="2" s="1"/>
  <c r="F548" i="2"/>
  <c r="G548" i="2"/>
  <c r="P548" i="2" s="1"/>
  <c r="H548" i="2"/>
  <c r="I548" i="2"/>
  <c r="J548" i="2"/>
  <c r="K548" i="2"/>
  <c r="L548" i="2"/>
  <c r="M548" i="2"/>
  <c r="O548" i="2"/>
  <c r="E549" i="2"/>
  <c r="N549" i="2" s="1"/>
  <c r="F549" i="2"/>
  <c r="G549" i="2"/>
  <c r="P549" i="2" s="1"/>
  <c r="H549" i="2"/>
  <c r="I549" i="2"/>
  <c r="J549" i="2"/>
  <c r="K549" i="2"/>
  <c r="L549" i="2"/>
  <c r="M549" i="2"/>
  <c r="O549" i="2"/>
  <c r="E550" i="2"/>
  <c r="N550" i="2" s="1"/>
  <c r="F550" i="2"/>
  <c r="G550" i="2"/>
  <c r="P550" i="2" s="1"/>
  <c r="H550" i="2"/>
  <c r="I550" i="2"/>
  <c r="J550" i="2"/>
  <c r="K550" i="2"/>
  <c r="L550" i="2"/>
  <c r="M550" i="2"/>
  <c r="O550" i="2"/>
  <c r="E551" i="2"/>
  <c r="N551" i="2" s="1"/>
  <c r="F551" i="2"/>
  <c r="G551" i="2"/>
  <c r="P551" i="2" s="1"/>
  <c r="H551" i="2"/>
  <c r="I551" i="2"/>
  <c r="J551" i="2"/>
  <c r="K551" i="2"/>
  <c r="L551" i="2"/>
  <c r="M551" i="2"/>
  <c r="O551" i="2"/>
  <c r="E552" i="2"/>
  <c r="N552" i="2" s="1"/>
  <c r="F552" i="2"/>
  <c r="G552" i="2"/>
  <c r="P552" i="2" s="1"/>
  <c r="H552" i="2"/>
  <c r="I552" i="2"/>
  <c r="J552" i="2"/>
  <c r="K552" i="2"/>
  <c r="L552" i="2"/>
  <c r="M552" i="2"/>
  <c r="O552" i="2"/>
  <c r="E553" i="2"/>
  <c r="N553" i="2" s="1"/>
  <c r="F553" i="2"/>
  <c r="G553" i="2"/>
  <c r="P553" i="2" s="1"/>
  <c r="H553" i="2"/>
  <c r="I553" i="2"/>
  <c r="J553" i="2"/>
  <c r="K553" i="2"/>
  <c r="L553" i="2"/>
  <c r="M553" i="2"/>
  <c r="O553" i="2"/>
  <c r="E554" i="2"/>
  <c r="N554" i="2" s="1"/>
  <c r="F554" i="2"/>
  <c r="G554" i="2"/>
  <c r="P554" i="2" s="1"/>
  <c r="H554" i="2"/>
  <c r="I554" i="2"/>
  <c r="J554" i="2"/>
  <c r="K554" i="2"/>
  <c r="L554" i="2"/>
  <c r="M554" i="2"/>
  <c r="O554" i="2"/>
  <c r="E555" i="2"/>
  <c r="N555" i="2" s="1"/>
  <c r="F555" i="2"/>
  <c r="G555" i="2"/>
  <c r="P555" i="2" s="1"/>
  <c r="H555" i="2"/>
  <c r="I555" i="2"/>
  <c r="J555" i="2"/>
  <c r="K555" i="2"/>
  <c r="L555" i="2"/>
  <c r="M555" i="2"/>
  <c r="O555" i="2"/>
  <c r="E556" i="2"/>
  <c r="N556" i="2" s="1"/>
  <c r="F556" i="2"/>
  <c r="G556" i="2"/>
  <c r="P556" i="2" s="1"/>
  <c r="H556" i="2"/>
  <c r="I556" i="2"/>
  <c r="J556" i="2"/>
  <c r="K556" i="2"/>
  <c r="L556" i="2"/>
  <c r="M556" i="2"/>
  <c r="O556" i="2"/>
  <c r="E557" i="2"/>
  <c r="N557" i="2" s="1"/>
  <c r="F557" i="2"/>
  <c r="G557" i="2"/>
  <c r="P557" i="2" s="1"/>
  <c r="H557" i="2"/>
  <c r="I557" i="2"/>
  <c r="J557" i="2"/>
  <c r="K557" i="2"/>
  <c r="L557" i="2"/>
  <c r="M557" i="2"/>
  <c r="O557" i="2"/>
  <c r="E558" i="2"/>
  <c r="N558" i="2" s="1"/>
  <c r="F558" i="2"/>
  <c r="G558" i="2"/>
  <c r="P558" i="2" s="1"/>
  <c r="H558" i="2"/>
  <c r="I558" i="2"/>
  <c r="J558" i="2"/>
  <c r="K558" i="2"/>
  <c r="L558" i="2"/>
  <c r="M558" i="2"/>
  <c r="O558" i="2"/>
  <c r="E559" i="2"/>
  <c r="N559" i="2" s="1"/>
  <c r="F559" i="2"/>
  <c r="G559" i="2"/>
  <c r="P559" i="2" s="1"/>
  <c r="H559" i="2"/>
  <c r="I559" i="2"/>
  <c r="J559" i="2"/>
  <c r="K559" i="2"/>
  <c r="L559" i="2"/>
  <c r="M559" i="2"/>
  <c r="O559" i="2"/>
  <c r="E560" i="2"/>
  <c r="N560" i="2" s="1"/>
  <c r="F560" i="2"/>
  <c r="G560" i="2"/>
  <c r="P560" i="2" s="1"/>
  <c r="H560" i="2"/>
  <c r="I560" i="2"/>
  <c r="J560" i="2"/>
  <c r="K560" i="2"/>
  <c r="L560" i="2"/>
  <c r="M560" i="2"/>
  <c r="O560" i="2"/>
  <c r="E561" i="2"/>
  <c r="N561" i="2" s="1"/>
  <c r="F561" i="2"/>
  <c r="G561" i="2"/>
  <c r="P561" i="2" s="1"/>
  <c r="H561" i="2"/>
  <c r="I561" i="2"/>
  <c r="J561" i="2"/>
  <c r="K561" i="2"/>
  <c r="L561" i="2"/>
  <c r="M561" i="2"/>
  <c r="O561" i="2"/>
  <c r="E562" i="2"/>
  <c r="N562" i="2" s="1"/>
  <c r="F562" i="2"/>
  <c r="G562" i="2"/>
  <c r="P562" i="2" s="1"/>
  <c r="H562" i="2"/>
  <c r="I562" i="2"/>
  <c r="J562" i="2"/>
  <c r="K562" i="2"/>
  <c r="L562" i="2"/>
  <c r="M562" i="2"/>
  <c r="O562" i="2"/>
  <c r="E563" i="2"/>
  <c r="N563" i="2" s="1"/>
  <c r="F563" i="2"/>
  <c r="G563" i="2"/>
  <c r="P563" i="2" s="1"/>
  <c r="H563" i="2"/>
  <c r="I563" i="2"/>
  <c r="J563" i="2"/>
  <c r="K563" i="2"/>
  <c r="L563" i="2"/>
  <c r="M563" i="2"/>
  <c r="O563" i="2"/>
  <c r="E564" i="2"/>
  <c r="N564" i="2" s="1"/>
  <c r="F564" i="2"/>
  <c r="G564" i="2"/>
  <c r="P564" i="2" s="1"/>
  <c r="H564" i="2"/>
  <c r="I564" i="2"/>
  <c r="J564" i="2"/>
  <c r="K564" i="2"/>
  <c r="L564" i="2"/>
  <c r="M564" i="2"/>
  <c r="O564" i="2"/>
  <c r="E565" i="2"/>
  <c r="N565" i="2" s="1"/>
  <c r="F565" i="2"/>
  <c r="G565" i="2"/>
  <c r="P565" i="2" s="1"/>
  <c r="H565" i="2"/>
  <c r="I565" i="2"/>
  <c r="J565" i="2"/>
  <c r="K565" i="2"/>
  <c r="L565" i="2"/>
  <c r="M565" i="2"/>
  <c r="O565" i="2"/>
  <c r="E566" i="2"/>
  <c r="N566" i="2" s="1"/>
  <c r="F566" i="2"/>
  <c r="G566" i="2"/>
  <c r="P566" i="2" s="1"/>
  <c r="H566" i="2"/>
  <c r="I566" i="2"/>
  <c r="J566" i="2"/>
  <c r="K566" i="2"/>
  <c r="L566" i="2"/>
  <c r="M566" i="2"/>
  <c r="O566" i="2"/>
  <c r="E567" i="2"/>
  <c r="N567" i="2" s="1"/>
  <c r="F567" i="2"/>
  <c r="G567" i="2"/>
  <c r="P567" i="2" s="1"/>
  <c r="H567" i="2"/>
  <c r="I567" i="2"/>
  <c r="J567" i="2"/>
  <c r="K567" i="2"/>
  <c r="L567" i="2"/>
  <c r="M567" i="2"/>
  <c r="O567" i="2"/>
  <c r="E568" i="2"/>
  <c r="N568" i="2" s="1"/>
  <c r="F568" i="2"/>
  <c r="G568" i="2"/>
  <c r="P568" i="2" s="1"/>
  <c r="H568" i="2"/>
  <c r="I568" i="2"/>
  <c r="J568" i="2"/>
  <c r="K568" i="2"/>
  <c r="L568" i="2"/>
  <c r="M568" i="2"/>
  <c r="O568" i="2"/>
  <c r="E569" i="2"/>
  <c r="N569" i="2" s="1"/>
  <c r="F569" i="2"/>
  <c r="G569" i="2"/>
  <c r="P569" i="2" s="1"/>
  <c r="H569" i="2"/>
  <c r="I569" i="2"/>
  <c r="J569" i="2"/>
  <c r="K569" i="2"/>
  <c r="L569" i="2"/>
  <c r="M569" i="2"/>
  <c r="O569" i="2"/>
  <c r="E570" i="2"/>
  <c r="N570" i="2" s="1"/>
  <c r="F570" i="2"/>
  <c r="G570" i="2"/>
  <c r="P570" i="2" s="1"/>
  <c r="H570" i="2"/>
  <c r="I570" i="2"/>
  <c r="J570" i="2"/>
  <c r="K570" i="2"/>
  <c r="L570" i="2"/>
  <c r="M570" i="2"/>
  <c r="O570" i="2"/>
  <c r="E571" i="2"/>
  <c r="N571" i="2" s="1"/>
  <c r="F571" i="2"/>
  <c r="G571" i="2"/>
  <c r="P571" i="2" s="1"/>
  <c r="H571" i="2"/>
  <c r="I571" i="2"/>
  <c r="J571" i="2"/>
  <c r="K571" i="2"/>
  <c r="L571" i="2"/>
  <c r="M571" i="2"/>
  <c r="O571" i="2"/>
  <c r="E572" i="2"/>
  <c r="N572" i="2" s="1"/>
  <c r="F572" i="2"/>
  <c r="G572" i="2"/>
  <c r="P572" i="2" s="1"/>
  <c r="H572" i="2"/>
  <c r="I572" i="2"/>
  <c r="J572" i="2"/>
  <c r="K572" i="2"/>
  <c r="L572" i="2"/>
  <c r="M572" i="2"/>
  <c r="O572" i="2"/>
  <c r="E573" i="2"/>
  <c r="N573" i="2" s="1"/>
  <c r="F573" i="2"/>
  <c r="G573" i="2"/>
  <c r="P573" i="2" s="1"/>
  <c r="H573" i="2"/>
  <c r="I573" i="2"/>
  <c r="J573" i="2"/>
  <c r="K573" i="2"/>
  <c r="L573" i="2"/>
  <c r="M573" i="2"/>
  <c r="O573" i="2"/>
  <c r="E574" i="2"/>
  <c r="N574" i="2" s="1"/>
  <c r="F574" i="2"/>
  <c r="G574" i="2"/>
  <c r="P574" i="2" s="1"/>
  <c r="H574" i="2"/>
  <c r="I574" i="2"/>
  <c r="J574" i="2"/>
  <c r="K574" i="2"/>
  <c r="L574" i="2"/>
  <c r="M574" i="2"/>
  <c r="O574" i="2"/>
  <c r="E575" i="2"/>
  <c r="N575" i="2" s="1"/>
  <c r="F575" i="2"/>
  <c r="G575" i="2"/>
  <c r="P575" i="2" s="1"/>
  <c r="H575" i="2"/>
  <c r="I575" i="2"/>
  <c r="J575" i="2"/>
  <c r="K575" i="2"/>
  <c r="L575" i="2"/>
  <c r="M575" i="2"/>
  <c r="O575" i="2"/>
  <c r="E576" i="2"/>
  <c r="N576" i="2" s="1"/>
  <c r="F576" i="2"/>
  <c r="G576" i="2"/>
  <c r="P576" i="2" s="1"/>
  <c r="H576" i="2"/>
  <c r="I576" i="2"/>
  <c r="J576" i="2"/>
  <c r="K576" i="2"/>
  <c r="L576" i="2"/>
  <c r="M576" i="2"/>
  <c r="O576" i="2"/>
  <c r="E577" i="2"/>
  <c r="N577" i="2" s="1"/>
  <c r="F577" i="2"/>
  <c r="G577" i="2"/>
  <c r="P577" i="2" s="1"/>
  <c r="H577" i="2"/>
  <c r="I577" i="2"/>
  <c r="J577" i="2"/>
  <c r="K577" i="2"/>
  <c r="L577" i="2"/>
  <c r="M577" i="2"/>
  <c r="O577" i="2"/>
  <c r="E578" i="2"/>
  <c r="N578" i="2" s="1"/>
  <c r="F578" i="2"/>
  <c r="G578" i="2"/>
  <c r="P578" i="2" s="1"/>
  <c r="H578" i="2"/>
  <c r="I578" i="2"/>
  <c r="J578" i="2"/>
  <c r="K578" i="2"/>
  <c r="L578" i="2"/>
  <c r="M578" i="2"/>
  <c r="O578" i="2"/>
  <c r="E579" i="2"/>
  <c r="N579" i="2" s="1"/>
  <c r="F579" i="2"/>
  <c r="G579" i="2"/>
  <c r="P579" i="2" s="1"/>
  <c r="H579" i="2"/>
  <c r="I579" i="2"/>
  <c r="J579" i="2"/>
  <c r="K579" i="2"/>
  <c r="L579" i="2"/>
  <c r="M579" i="2"/>
  <c r="O579" i="2"/>
  <c r="E580" i="2"/>
  <c r="N580" i="2" s="1"/>
  <c r="F580" i="2"/>
  <c r="G580" i="2"/>
  <c r="P580" i="2" s="1"/>
  <c r="H580" i="2"/>
  <c r="I580" i="2"/>
  <c r="J580" i="2"/>
  <c r="K580" i="2"/>
  <c r="L580" i="2"/>
  <c r="M580" i="2"/>
  <c r="O580" i="2"/>
  <c r="E581" i="2"/>
  <c r="N581" i="2" s="1"/>
  <c r="F581" i="2"/>
  <c r="G581" i="2"/>
  <c r="P581" i="2" s="1"/>
  <c r="H581" i="2"/>
  <c r="I581" i="2"/>
  <c r="J581" i="2"/>
  <c r="K581" i="2"/>
  <c r="L581" i="2"/>
  <c r="M581" i="2"/>
  <c r="O581" i="2"/>
  <c r="E582" i="2"/>
  <c r="N582" i="2" s="1"/>
  <c r="F582" i="2"/>
  <c r="G582" i="2"/>
  <c r="P582" i="2" s="1"/>
  <c r="H582" i="2"/>
  <c r="I582" i="2"/>
  <c r="J582" i="2"/>
  <c r="K582" i="2"/>
  <c r="L582" i="2"/>
  <c r="M582" i="2"/>
  <c r="O582" i="2"/>
  <c r="E583" i="2"/>
  <c r="N583" i="2" s="1"/>
  <c r="F583" i="2"/>
  <c r="G583" i="2"/>
  <c r="P583" i="2" s="1"/>
  <c r="H583" i="2"/>
  <c r="I583" i="2"/>
  <c r="J583" i="2"/>
  <c r="K583" i="2"/>
  <c r="L583" i="2"/>
  <c r="M583" i="2"/>
  <c r="O583" i="2"/>
  <c r="E584" i="2"/>
  <c r="N584" i="2" s="1"/>
  <c r="F584" i="2"/>
  <c r="G584" i="2"/>
  <c r="P584" i="2" s="1"/>
  <c r="H584" i="2"/>
  <c r="I584" i="2"/>
  <c r="J584" i="2"/>
  <c r="K584" i="2"/>
  <c r="L584" i="2"/>
  <c r="M584" i="2"/>
  <c r="O584" i="2"/>
  <c r="E585" i="2"/>
  <c r="N585" i="2" s="1"/>
  <c r="F585" i="2"/>
  <c r="G585" i="2"/>
  <c r="P585" i="2" s="1"/>
  <c r="H585" i="2"/>
  <c r="I585" i="2"/>
  <c r="J585" i="2"/>
  <c r="K585" i="2"/>
  <c r="L585" i="2"/>
  <c r="M585" i="2"/>
  <c r="O585" i="2"/>
  <c r="E586" i="2"/>
  <c r="N586" i="2" s="1"/>
  <c r="F586" i="2"/>
  <c r="G586" i="2"/>
  <c r="P586" i="2" s="1"/>
  <c r="H586" i="2"/>
  <c r="I586" i="2"/>
  <c r="J586" i="2"/>
  <c r="K586" i="2"/>
  <c r="L586" i="2"/>
  <c r="M586" i="2"/>
  <c r="O586" i="2"/>
  <c r="E587" i="2"/>
  <c r="N587" i="2" s="1"/>
  <c r="F587" i="2"/>
  <c r="G587" i="2"/>
  <c r="P587" i="2" s="1"/>
  <c r="H587" i="2"/>
  <c r="I587" i="2"/>
  <c r="J587" i="2"/>
  <c r="K587" i="2"/>
  <c r="L587" i="2"/>
  <c r="M587" i="2"/>
  <c r="O587" i="2"/>
  <c r="E588" i="2"/>
  <c r="N588" i="2" s="1"/>
  <c r="F588" i="2"/>
  <c r="G588" i="2"/>
  <c r="P588" i="2" s="1"/>
  <c r="H588" i="2"/>
  <c r="I588" i="2"/>
  <c r="J588" i="2"/>
  <c r="K588" i="2"/>
  <c r="L588" i="2"/>
  <c r="M588" i="2"/>
  <c r="O588" i="2"/>
  <c r="E589" i="2"/>
  <c r="N589" i="2" s="1"/>
  <c r="F589" i="2"/>
  <c r="G589" i="2"/>
  <c r="P589" i="2" s="1"/>
  <c r="H589" i="2"/>
  <c r="I589" i="2"/>
  <c r="J589" i="2"/>
  <c r="K589" i="2"/>
  <c r="L589" i="2"/>
  <c r="M589" i="2"/>
  <c r="O589" i="2"/>
  <c r="E590" i="2"/>
  <c r="N590" i="2" s="1"/>
  <c r="F590" i="2"/>
  <c r="G590" i="2"/>
  <c r="P590" i="2" s="1"/>
  <c r="H590" i="2"/>
  <c r="I590" i="2"/>
  <c r="J590" i="2"/>
  <c r="K590" i="2"/>
  <c r="L590" i="2"/>
  <c r="M590" i="2"/>
  <c r="O590" i="2"/>
  <c r="E591" i="2"/>
  <c r="N591" i="2" s="1"/>
  <c r="F591" i="2"/>
  <c r="G591" i="2"/>
  <c r="P591" i="2" s="1"/>
  <c r="H591" i="2"/>
  <c r="I591" i="2"/>
  <c r="J591" i="2"/>
  <c r="K591" i="2"/>
  <c r="L591" i="2"/>
  <c r="M591" i="2"/>
  <c r="O591" i="2"/>
  <c r="E592" i="2"/>
  <c r="N592" i="2" s="1"/>
  <c r="F592" i="2"/>
  <c r="G592" i="2"/>
  <c r="P592" i="2" s="1"/>
  <c r="H592" i="2"/>
  <c r="I592" i="2"/>
  <c r="J592" i="2"/>
  <c r="K592" i="2"/>
  <c r="L592" i="2"/>
  <c r="M592" i="2"/>
  <c r="O592" i="2"/>
  <c r="E593" i="2"/>
  <c r="N593" i="2" s="1"/>
  <c r="F593" i="2"/>
  <c r="G593" i="2"/>
  <c r="P593" i="2" s="1"/>
  <c r="H593" i="2"/>
  <c r="I593" i="2"/>
  <c r="J593" i="2"/>
  <c r="K593" i="2"/>
  <c r="L593" i="2"/>
  <c r="M593" i="2"/>
  <c r="O593" i="2"/>
  <c r="E594" i="2"/>
  <c r="N594" i="2" s="1"/>
  <c r="F594" i="2"/>
  <c r="G594" i="2"/>
  <c r="P594" i="2" s="1"/>
  <c r="H594" i="2"/>
  <c r="I594" i="2"/>
  <c r="J594" i="2"/>
  <c r="K594" i="2"/>
  <c r="L594" i="2"/>
  <c r="M594" i="2"/>
  <c r="O594" i="2"/>
  <c r="E595" i="2"/>
  <c r="N595" i="2" s="1"/>
  <c r="F595" i="2"/>
  <c r="G595" i="2"/>
  <c r="P595" i="2" s="1"/>
  <c r="H595" i="2"/>
  <c r="I595" i="2"/>
  <c r="J595" i="2"/>
  <c r="K595" i="2"/>
  <c r="L595" i="2"/>
  <c r="M595" i="2"/>
  <c r="O595" i="2"/>
  <c r="E596" i="2"/>
  <c r="N596" i="2" s="1"/>
  <c r="F596" i="2"/>
  <c r="G596" i="2"/>
  <c r="P596" i="2" s="1"/>
  <c r="H596" i="2"/>
  <c r="I596" i="2"/>
  <c r="J596" i="2"/>
  <c r="K596" i="2"/>
  <c r="L596" i="2"/>
  <c r="M596" i="2"/>
  <c r="O596" i="2"/>
  <c r="E597" i="2"/>
  <c r="N597" i="2" s="1"/>
  <c r="F597" i="2"/>
  <c r="G597" i="2"/>
  <c r="P597" i="2" s="1"/>
  <c r="H597" i="2"/>
  <c r="I597" i="2"/>
  <c r="J597" i="2"/>
  <c r="K597" i="2"/>
  <c r="L597" i="2"/>
  <c r="M597" i="2"/>
  <c r="O597" i="2"/>
  <c r="E598" i="2"/>
  <c r="N598" i="2" s="1"/>
  <c r="F598" i="2"/>
  <c r="G598" i="2"/>
  <c r="P598" i="2" s="1"/>
  <c r="H598" i="2"/>
  <c r="I598" i="2"/>
  <c r="J598" i="2"/>
  <c r="K598" i="2"/>
  <c r="L598" i="2"/>
  <c r="M598" i="2"/>
  <c r="O598" i="2"/>
  <c r="E599" i="2"/>
  <c r="N599" i="2" s="1"/>
  <c r="F599" i="2"/>
  <c r="G599" i="2"/>
  <c r="P599" i="2" s="1"/>
  <c r="H599" i="2"/>
  <c r="I599" i="2"/>
  <c r="J599" i="2"/>
  <c r="K599" i="2"/>
  <c r="L599" i="2"/>
  <c r="M599" i="2"/>
  <c r="O599" i="2"/>
  <c r="E600" i="2"/>
  <c r="N600" i="2" s="1"/>
  <c r="F600" i="2"/>
  <c r="G600" i="2"/>
  <c r="P600" i="2" s="1"/>
  <c r="H600" i="2"/>
  <c r="I600" i="2"/>
  <c r="J600" i="2"/>
  <c r="K600" i="2"/>
  <c r="L600" i="2"/>
  <c r="M600" i="2"/>
  <c r="O600" i="2"/>
  <c r="E601" i="2"/>
  <c r="N601" i="2" s="1"/>
  <c r="F601" i="2"/>
  <c r="G601" i="2"/>
  <c r="P601" i="2" s="1"/>
  <c r="H601" i="2"/>
  <c r="I601" i="2"/>
  <c r="J601" i="2"/>
  <c r="K601" i="2"/>
  <c r="L601" i="2"/>
  <c r="M601" i="2"/>
  <c r="O601" i="2"/>
  <c r="E602" i="2"/>
  <c r="N602" i="2" s="1"/>
  <c r="F602" i="2"/>
  <c r="G602" i="2"/>
  <c r="P602" i="2" s="1"/>
  <c r="H602" i="2"/>
  <c r="I602" i="2"/>
  <c r="J602" i="2"/>
  <c r="K602" i="2"/>
  <c r="L602" i="2"/>
  <c r="M602" i="2"/>
  <c r="O602" i="2"/>
  <c r="E603" i="2"/>
  <c r="N603" i="2" s="1"/>
  <c r="F603" i="2"/>
  <c r="G603" i="2"/>
  <c r="P603" i="2" s="1"/>
  <c r="H603" i="2"/>
  <c r="I603" i="2"/>
  <c r="J603" i="2"/>
  <c r="K603" i="2"/>
  <c r="L603" i="2"/>
  <c r="M603" i="2"/>
  <c r="O603" i="2"/>
  <c r="E604" i="2"/>
  <c r="N604" i="2" s="1"/>
  <c r="F604" i="2"/>
  <c r="G604" i="2"/>
  <c r="P604" i="2" s="1"/>
  <c r="H604" i="2"/>
  <c r="I604" i="2"/>
  <c r="J604" i="2"/>
  <c r="K604" i="2"/>
  <c r="L604" i="2"/>
  <c r="M604" i="2"/>
  <c r="O604" i="2"/>
  <c r="E605" i="2"/>
  <c r="N605" i="2" s="1"/>
  <c r="F605" i="2"/>
  <c r="G605" i="2"/>
  <c r="P605" i="2" s="1"/>
  <c r="H605" i="2"/>
  <c r="I605" i="2"/>
  <c r="J605" i="2"/>
  <c r="K605" i="2"/>
  <c r="L605" i="2"/>
  <c r="M605" i="2"/>
  <c r="O605" i="2"/>
  <c r="E606" i="2"/>
  <c r="N606" i="2" s="1"/>
  <c r="F606" i="2"/>
  <c r="G606" i="2"/>
  <c r="P606" i="2" s="1"/>
  <c r="H606" i="2"/>
  <c r="I606" i="2"/>
  <c r="J606" i="2"/>
  <c r="K606" i="2"/>
  <c r="L606" i="2"/>
  <c r="M606" i="2"/>
  <c r="O606" i="2"/>
  <c r="E607" i="2"/>
  <c r="N607" i="2" s="1"/>
  <c r="F607" i="2"/>
  <c r="G607" i="2"/>
  <c r="P607" i="2" s="1"/>
  <c r="H607" i="2"/>
  <c r="I607" i="2"/>
  <c r="J607" i="2"/>
  <c r="K607" i="2"/>
  <c r="L607" i="2"/>
  <c r="M607" i="2"/>
  <c r="O607" i="2"/>
  <c r="E608" i="2"/>
  <c r="N608" i="2" s="1"/>
  <c r="F608" i="2"/>
  <c r="G608" i="2"/>
  <c r="P608" i="2" s="1"/>
  <c r="H608" i="2"/>
  <c r="I608" i="2"/>
  <c r="J608" i="2"/>
  <c r="K608" i="2"/>
  <c r="L608" i="2"/>
  <c r="M608" i="2"/>
  <c r="O608" i="2"/>
  <c r="E609" i="2"/>
  <c r="N609" i="2" s="1"/>
  <c r="F609" i="2"/>
  <c r="G609" i="2"/>
  <c r="P609" i="2" s="1"/>
  <c r="H609" i="2"/>
  <c r="I609" i="2"/>
  <c r="J609" i="2"/>
  <c r="K609" i="2"/>
  <c r="L609" i="2"/>
  <c r="M609" i="2"/>
  <c r="O609" i="2"/>
  <c r="E610" i="2"/>
  <c r="N610" i="2" s="1"/>
  <c r="F610" i="2"/>
  <c r="G610" i="2"/>
  <c r="P610" i="2" s="1"/>
  <c r="H610" i="2"/>
  <c r="I610" i="2"/>
  <c r="J610" i="2"/>
  <c r="K610" i="2"/>
  <c r="L610" i="2"/>
  <c r="M610" i="2"/>
  <c r="O610" i="2"/>
  <c r="E611" i="2"/>
  <c r="N611" i="2" s="1"/>
  <c r="F611" i="2"/>
  <c r="G611" i="2"/>
  <c r="P611" i="2" s="1"/>
  <c r="H611" i="2"/>
  <c r="I611" i="2"/>
  <c r="J611" i="2"/>
  <c r="K611" i="2"/>
  <c r="L611" i="2"/>
  <c r="M611" i="2"/>
  <c r="O611" i="2"/>
  <c r="E612" i="2"/>
  <c r="N612" i="2" s="1"/>
  <c r="F612" i="2"/>
  <c r="G612" i="2"/>
  <c r="P612" i="2" s="1"/>
  <c r="H612" i="2"/>
  <c r="I612" i="2"/>
  <c r="J612" i="2"/>
  <c r="K612" i="2"/>
  <c r="L612" i="2"/>
  <c r="M612" i="2"/>
  <c r="O612" i="2"/>
  <c r="E613" i="2"/>
  <c r="N613" i="2" s="1"/>
  <c r="F613" i="2"/>
  <c r="G613" i="2"/>
  <c r="P613" i="2" s="1"/>
  <c r="H613" i="2"/>
  <c r="I613" i="2"/>
  <c r="J613" i="2"/>
  <c r="K613" i="2"/>
  <c r="L613" i="2"/>
  <c r="M613" i="2"/>
  <c r="O613" i="2"/>
  <c r="E614" i="2"/>
  <c r="N614" i="2" s="1"/>
  <c r="F614" i="2"/>
  <c r="G614" i="2"/>
  <c r="P614" i="2" s="1"/>
  <c r="H614" i="2"/>
  <c r="I614" i="2"/>
  <c r="J614" i="2"/>
  <c r="K614" i="2"/>
  <c r="L614" i="2"/>
  <c r="M614" i="2"/>
  <c r="O614" i="2"/>
  <c r="E615" i="2"/>
  <c r="N615" i="2" s="1"/>
  <c r="F615" i="2"/>
  <c r="G615" i="2"/>
  <c r="P615" i="2" s="1"/>
  <c r="H615" i="2"/>
  <c r="I615" i="2"/>
  <c r="J615" i="2"/>
  <c r="K615" i="2"/>
  <c r="L615" i="2"/>
  <c r="M615" i="2"/>
  <c r="O615" i="2"/>
  <c r="E616" i="2"/>
  <c r="N616" i="2" s="1"/>
  <c r="F616" i="2"/>
  <c r="G616" i="2"/>
  <c r="P616" i="2" s="1"/>
  <c r="H616" i="2"/>
  <c r="I616" i="2"/>
  <c r="J616" i="2"/>
  <c r="K616" i="2"/>
  <c r="L616" i="2"/>
  <c r="M616" i="2"/>
  <c r="O616" i="2"/>
  <c r="E617" i="2"/>
  <c r="N617" i="2" s="1"/>
  <c r="F617" i="2"/>
  <c r="G617" i="2"/>
  <c r="P617" i="2" s="1"/>
  <c r="H617" i="2"/>
  <c r="I617" i="2"/>
  <c r="J617" i="2"/>
  <c r="K617" i="2"/>
  <c r="L617" i="2"/>
  <c r="M617" i="2"/>
  <c r="O617" i="2"/>
  <c r="E618" i="2"/>
  <c r="N618" i="2" s="1"/>
  <c r="F618" i="2"/>
  <c r="G618" i="2"/>
  <c r="P618" i="2" s="1"/>
  <c r="H618" i="2"/>
  <c r="I618" i="2"/>
  <c r="J618" i="2"/>
  <c r="K618" i="2"/>
  <c r="L618" i="2"/>
  <c r="M618" i="2"/>
  <c r="O618" i="2"/>
  <c r="E619" i="2"/>
  <c r="N619" i="2" s="1"/>
  <c r="F619" i="2"/>
  <c r="G619" i="2"/>
  <c r="P619" i="2" s="1"/>
  <c r="H619" i="2"/>
  <c r="I619" i="2"/>
  <c r="J619" i="2"/>
  <c r="K619" i="2"/>
  <c r="L619" i="2"/>
  <c r="M619" i="2"/>
  <c r="O619" i="2"/>
  <c r="E620" i="2"/>
  <c r="N620" i="2" s="1"/>
  <c r="F620" i="2"/>
  <c r="G620" i="2"/>
  <c r="P620" i="2" s="1"/>
  <c r="H620" i="2"/>
  <c r="I620" i="2"/>
  <c r="J620" i="2"/>
  <c r="K620" i="2"/>
  <c r="L620" i="2"/>
  <c r="M620" i="2"/>
  <c r="O620" i="2"/>
  <c r="E621" i="2"/>
  <c r="N621" i="2" s="1"/>
  <c r="F621" i="2"/>
  <c r="G621" i="2"/>
  <c r="P621" i="2" s="1"/>
  <c r="H621" i="2"/>
  <c r="I621" i="2"/>
  <c r="J621" i="2"/>
  <c r="K621" i="2"/>
  <c r="L621" i="2"/>
  <c r="M621" i="2"/>
  <c r="O621" i="2"/>
  <c r="E622" i="2"/>
  <c r="N622" i="2" s="1"/>
  <c r="F622" i="2"/>
  <c r="G622" i="2"/>
  <c r="P622" i="2" s="1"/>
  <c r="H622" i="2"/>
  <c r="I622" i="2"/>
  <c r="J622" i="2"/>
  <c r="K622" i="2"/>
  <c r="L622" i="2"/>
  <c r="M622" i="2"/>
  <c r="O622" i="2"/>
  <c r="E623" i="2"/>
  <c r="N623" i="2" s="1"/>
  <c r="F623" i="2"/>
  <c r="G623" i="2"/>
  <c r="P623" i="2" s="1"/>
  <c r="H623" i="2"/>
  <c r="I623" i="2"/>
  <c r="J623" i="2"/>
  <c r="K623" i="2"/>
  <c r="L623" i="2"/>
  <c r="M623" i="2"/>
  <c r="O623" i="2"/>
  <c r="E624" i="2"/>
  <c r="N624" i="2" s="1"/>
  <c r="F624" i="2"/>
  <c r="G624" i="2"/>
  <c r="P624" i="2" s="1"/>
  <c r="H624" i="2"/>
  <c r="I624" i="2"/>
  <c r="J624" i="2"/>
  <c r="K624" i="2"/>
  <c r="L624" i="2"/>
  <c r="M624" i="2"/>
  <c r="O624" i="2"/>
  <c r="E625" i="2"/>
  <c r="N625" i="2" s="1"/>
  <c r="F625" i="2"/>
  <c r="G625" i="2"/>
  <c r="P625" i="2" s="1"/>
  <c r="H625" i="2"/>
  <c r="I625" i="2"/>
  <c r="J625" i="2"/>
  <c r="K625" i="2"/>
  <c r="L625" i="2"/>
  <c r="M625" i="2"/>
  <c r="O625" i="2"/>
  <c r="E626" i="2"/>
  <c r="N626" i="2" s="1"/>
  <c r="F626" i="2"/>
  <c r="G626" i="2"/>
  <c r="P626" i="2" s="1"/>
  <c r="H626" i="2"/>
  <c r="I626" i="2"/>
  <c r="J626" i="2"/>
  <c r="K626" i="2"/>
  <c r="L626" i="2"/>
  <c r="M626" i="2"/>
  <c r="O626" i="2"/>
  <c r="E627" i="2"/>
  <c r="N627" i="2" s="1"/>
  <c r="F627" i="2"/>
  <c r="G627" i="2"/>
  <c r="P627" i="2" s="1"/>
  <c r="H627" i="2"/>
  <c r="I627" i="2"/>
  <c r="J627" i="2"/>
  <c r="K627" i="2"/>
  <c r="L627" i="2"/>
  <c r="M627" i="2"/>
  <c r="O627" i="2"/>
  <c r="E628" i="2"/>
  <c r="N628" i="2" s="1"/>
  <c r="F628" i="2"/>
  <c r="G628" i="2"/>
  <c r="P628" i="2" s="1"/>
  <c r="H628" i="2"/>
  <c r="I628" i="2"/>
  <c r="J628" i="2"/>
  <c r="K628" i="2"/>
  <c r="L628" i="2"/>
  <c r="M628" i="2"/>
  <c r="O628" i="2"/>
  <c r="E629" i="2"/>
  <c r="N629" i="2" s="1"/>
  <c r="F629" i="2"/>
  <c r="G629" i="2"/>
  <c r="P629" i="2" s="1"/>
  <c r="H629" i="2"/>
  <c r="I629" i="2"/>
  <c r="J629" i="2"/>
  <c r="K629" i="2"/>
  <c r="L629" i="2"/>
  <c r="M629" i="2"/>
  <c r="O629" i="2"/>
  <c r="E630" i="2"/>
  <c r="N630" i="2" s="1"/>
  <c r="F630" i="2"/>
  <c r="G630" i="2"/>
  <c r="P630" i="2" s="1"/>
  <c r="H630" i="2"/>
  <c r="I630" i="2"/>
  <c r="J630" i="2"/>
  <c r="K630" i="2"/>
  <c r="L630" i="2"/>
  <c r="M630" i="2"/>
  <c r="O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E636" i="2"/>
  <c r="F636" i="2"/>
  <c r="O636" i="2" s="1"/>
  <c r="G636" i="2"/>
  <c r="H636" i="2"/>
  <c r="I636" i="2"/>
  <c r="J636" i="2"/>
  <c r="K636" i="2"/>
  <c r="L636" i="2"/>
  <c r="M636" i="2"/>
  <c r="N636" i="2"/>
  <c r="P636" i="2"/>
  <c r="E637" i="2"/>
  <c r="F637" i="2"/>
  <c r="O637" i="2" s="1"/>
  <c r="G637" i="2"/>
  <c r="H637" i="2"/>
  <c r="I637" i="2"/>
  <c r="J637" i="2"/>
  <c r="K637" i="2"/>
  <c r="L637" i="2"/>
  <c r="M637" i="2"/>
  <c r="N637" i="2"/>
  <c r="P637" i="2"/>
  <c r="E638" i="2"/>
  <c r="F638" i="2"/>
  <c r="O638" i="2" s="1"/>
  <c r="G638" i="2"/>
  <c r="H638" i="2"/>
  <c r="I638" i="2"/>
  <c r="J638" i="2"/>
  <c r="K638" i="2"/>
  <c r="L638" i="2"/>
  <c r="M638" i="2"/>
  <c r="N638" i="2"/>
  <c r="P638" i="2"/>
  <c r="E639" i="2"/>
  <c r="F639" i="2"/>
  <c r="O639" i="2" s="1"/>
  <c r="G639" i="2"/>
  <c r="H639" i="2"/>
  <c r="I639" i="2"/>
  <c r="J639" i="2"/>
  <c r="K639" i="2"/>
  <c r="L639" i="2"/>
  <c r="M639" i="2"/>
  <c r="N639" i="2"/>
  <c r="P639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AB623" i="2" l="1"/>
  <c r="AB569" i="2"/>
  <c r="AC564" i="2"/>
  <c r="AB561" i="2"/>
  <c r="AA558" i="2"/>
  <c r="AC556" i="2"/>
  <c r="AB553" i="2"/>
  <c r="AA550" i="2"/>
  <c r="AC548" i="2"/>
  <c r="AB545" i="2"/>
  <c r="AA542" i="2"/>
  <c r="AC540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566" i="2"/>
  <c r="AA562" i="2"/>
  <c r="AC560" i="2"/>
  <c r="AB557" i="2"/>
  <c r="AA554" i="2"/>
  <c r="AC552" i="2"/>
  <c r="AB549" i="2"/>
  <c r="AA546" i="2"/>
  <c r="AC544" i="2"/>
  <c r="AB541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Q234" i="8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Q251" i="8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Q252" i="8"/>
  <c r="R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T257" i="8" s="1"/>
  <c r="Q257" i="8"/>
  <c r="R257" i="8"/>
  <c r="D258" i="8"/>
  <c r="E258" i="8"/>
  <c r="F258" i="8"/>
  <c r="G258" i="8"/>
  <c r="H258" i="8"/>
  <c r="I258" i="8"/>
  <c r="J258" i="8"/>
  <c r="K258" i="8"/>
  <c r="L258" i="8"/>
  <c r="M258" i="8"/>
  <c r="O258" i="8"/>
  <c r="S258" i="8" s="1"/>
  <c r="P258" i="8"/>
  <c r="T258" i="8" s="1"/>
  <c r="Q258" i="8"/>
  <c r="R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T259" i="8" s="1"/>
  <c r="Q259" i="8"/>
  <c r="R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S263" i="8" s="1"/>
  <c r="P263" i="8"/>
  <c r="T263" i="8" s="1"/>
  <c r="Q263" i="8"/>
  <c r="R263" i="8"/>
  <c r="D264" i="8"/>
  <c r="E264" i="8"/>
  <c r="F264" i="8"/>
  <c r="G264" i="8"/>
  <c r="H264" i="8"/>
  <c r="I264" i="8"/>
  <c r="J264" i="8"/>
  <c r="K264" i="8"/>
  <c r="L264" i="8"/>
  <c r="M264" i="8"/>
  <c r="O264" i="8"/>
  <c r="S264" i="8" s="1"/>
  <c r="P264" i="8"/>
  <c r="Q264" i="8"/>
  <c r="R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T269" i="8" s="1"/>
  <c r="Q269" i="8"/>
  <c r="R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S271" i="8" s="1"/>
  <c r="P271" i="8"/>
  <c r="T271" i="8" s="1"/>
  <c r="Q271" i="8"/>
  <c r="R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U375" i="2"/>
  <c r="V375" i="2"/>
  <c r="W375" i="2"/>
  <c r="AC375" i="2" s="1"/>
  <c r="X375" i="2"/>
  <c r="AA375" i="2" s="1"/>
  <c r="Y375" i="2"/>
  <c r="Z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 s="1"/>
  <c r="U378" i="2"/>
  <c r="AA378" i="2" s="1"/>
  <c r="V378" i="2"/>
  <c r="W378" i="2"/>
  <c r="X378" i="2"/>
  <c r="Y378" i="2"/>
  <c r="AB378" i="2" s="1"/>
  <c r="Z378" i="2"/>
  <c r="AC378" i="2"/>
  <c r="U379" i="2"/>
  <c r="V379" i="2"/>
  <c r="W379" i="2"/>
  <c r="AC379" i="2" s="1"/>
  <c r="X379" i="2"/>
  <c r="AA379" i="2" s="1"/>
  <c r="Y379" i="2"/>
  <c r="Z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 s="1"/>
  <c r="U382" i="2"/>
  <c r="AA382" i="2" s="1"/>
  <c r="V382" i="2"/>
  <c r="W382" i="2"/>
  <c r="X382" i="2"/>
  <c r="Y382" i="2"/>
  <c r="AB382" i="2" s="1"/>
  <c r="Z382" i="2"/>
  <c r="AC382" i="2"/>
  <c r="U383" i="2"/>
  <c r="V383" i="2"/>
  <c r="W383" i="2"/>
  <c r="AC383" i="2" s="1"/>
  <c r="X383" i="2"/>
  <c r="AA383" i="2" s="1"/>
  <c r="Y383" i="2"/>
  <c r="Z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 s="1"/>
  <c r="U386" i="2"/>
  <c r="AA386" i="2" s="1"/>
  <c r="V386" i="2"/>
  <c r="W386" i="2"/>
  <c r="X386" i="2"/>
  <c r="Y386" i="2"/>
  <c r="AB386" i="2" s="1"/>
  <c r="Z386" i="2"/>
  <c r="AC386" i="2"/>
  <c r="U387" i="2"/>
  <c r="V387" i="2"/>
  <c r="W387" i="2"/>
  <c r="AC387" i="2" s="1"/>
  <c r="X387" i="2"/>
  <c r="AA387" i="2" s="1"/>
  <c r="Y387" i="2"/>
  <c r="Z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 s="1"/>
  <c r="U390" i="2"/>
  <c r="AA390" i="2" s="1"/>
  <c r="V390" i="2"/>
  <c r="W390" i="2"/>
  <c r="X390" i="2"/>
  <c r="Y390" i="2"/>
  <c r="AB390" i="2" s="1"/>
  <c r="Z390" i="2"/>
  <c r="AC390" i="2"/>
  <c r="U391" i="2"/>
  <c r="V391" i="2"/>
  <c r="W391" i="2"/>
  <c r="AC391" i="2" s="1"/>
  <c r="X391" i="2"/>
  <c r="AA391" i="2" s="1"/>
  <c r="Y391" i="2"/>
  <c r="Z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 s="1"/>
  <c r="U394" i="2"/>
  <c r="AA394" i="2" s="1"/>
  <c r="V394" i="2"/>
  <c r="W394" i="2"/>
  <c r="X394" i="2"/>
  <c r="Y394" i="2"/>
  <c r="AB394" i="2" s="1"/>
  <c r="Z394" i="2"/>
  <c r="AC394" i="2"/>
  <c r="U395" i="2"/>
  <c r="V395" i="2"/>
  <c r="W395" i="2"/>
  <c r="AC395" i="2" s="1"/>
  <c r="X395" i="2"/>
  <c r="AA395" i="2" s="1"/>
  <c r="Y395" i="2"/>
  <c r="Z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 s="1"/>
  <c r="U398" i="2"/>
  <c r="AA398" i="2" s="1"/>
  <c r="V398" i="2"/>
  <c r="W398" i="2"/>
  <c r="X398" i="2"/>
  <c r="Y398" i="2"/>
  <c r="AB398" i="2" s="1"/>
  <c r="Z398" i="2"/>
  <c r="AC398" i="2"/>
  <c r="U399" i="2"/>
  <c r="V399" i="2"/>
  <c r="W399" i="2"/>
  <c r="AC399" i="2" s="1"/>
  <c r="X399" i="2"/>
  <c r="AA399" i="2" s="1"/>
  <c r="Y399" i="2"/>
  <c r="Z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 s="1"/>
  <c r="U402" i="2"/>
  <c r="AA402" i="2" s="1"/>
  <c r="V402" i="2"/>
  <c r="W402" i="2"/>
  <c r="X402" i="2"/>
  <c r="Y402" i="2"/>
  <c r="AB402" i="2" s="1"/>
  <c r="Z402" i="2"/>
  <c r="AC402" i="2"/>
  <c r="U403" i="2"/>
  <c r="V403" i="2"/>
  <c r="W403" i="2"/>
  <c r="AC403" i="2" s="1"/>
  <c r="X403" i="2"/>
  <c r="AA403" i="2" s="1"/>
  <c r="Y403" i="2"/>
  <c r="Z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AB405" i="2" s="1"/>
  <c r="W405" i="2"/>
  <c r="X405" i="2"/>
  <c r="Y405" i="2"/>
  <c r="Z405" i="2"/>
  <c r="AC405" i="2" s="1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AC408" i="2" s="1"/>
  <c r="X408" i="2"/>
  <c r="Y408" i="2"/>
  <c r="Z408" i="2"/>
  <c r="AA408" i="2"/>
  <c r="U409" i="2"/>
  <c r="AA409" i="2" s="1"/>
  <c r="V409" i="2"/>
  <c r="AB409" i="2" s="1"/>
  <c r="W409" i="2"/>
  <c r="X409" i="2"/>
  <c r="Y409" i="2"/>
  <c r="Z409" i="2"/>
  <c r="AC409" i="2"/>
  <c r="U410" i="2"/>
  <c r="AA410" i="2" s="1"/>
  <c r="V410" i="2"/>
  <c r="W410" i="2"/>
  <c r="X410" i="2"/>
  <c r="Y410" i="2"/>
  <c r="AB410" i="2" s="1"/>
  <c r="Z410" i="2"/>
  <c r="AC410" i="2"/>
  <c r="U411" i="2"/>
  <c r="V411" i="2"/>
  <c r="W411" i="2"/>
  <c r="AC411" i="2" s="1"/>
  <c r="X411" i="2"/>
  <c r="AA411" i="2" s="1"/>
  <c r="Y411" i="2"/>
  <c r="Z411" i="2"/>
  <c r="AB411" i="2"/>
  <c r="U412" i="2"/>
  <c r="V412" i="2"/>
  <c r="AB412" i="2" s="1"/>
  <c r="W412" i="2"/>
  <c r="AC412" i="2" s="1"/>
  <c r="X412" i="2"/>
  <c r="Y412" i="2"/>
  <c r="Z412" i="2"/>
  <c r="AA412" i="2"/>
  <c r="U413" i="2"/>
  <c r="AA413" i="2" s="1"/>
  <c r="V413" i="2"/>
  <c r="AB413" i="2" s="1"/>
  <c r="W413" i="2"/>
  <c r="X413" i="2"/>
  <c r="Y413" i="2"/>
  <c r="Z413" i="2"/>
  <c r="AC413" i="2" s="1"/>
  <c r="U414" i="2"/>
  <c r="AA414" i="2" s="1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AC416" i="2" s="1"/>
  <c r="X416" i="2"/>
  <c r="Y416" i="2"/>
  <c r="Z416" i="2"/>
  <c r="AA416" i="2"/>
  <c r="U417" i="2"/>
  <c r="AA417" i="2" s="1"/>
  <c r="V417" i="2"/>
  <c r="AB417" i="2" s="1"/>
  <c r="W417" i="2"/>
  <c r="X417" i="2"/>
  <c r="Y417" i="2"/>
  <c r="Z417" i="2"/>
  <c r="AC417" i="2"/>
  <c r="U418" i="2"/>
  <c r="AA418" i="2" s="1"/>
  <c r="V418" i="2"/>
  <c r="W418" i="2"/>
  <c r="X418" i="2"/>
  <c r="Y418" i="2"/>
  <c r="AB418" i="2" s="1"/>
  <c r="Z418" i="2"/>
  <c r="AC418" i="2"/>
  <c r="U419" i="2"/>
  <c r="V419" i="2"/>
  <c r="W419" i="2"/>
  <c r="AC419" i="2" s="1"/>
  <c r="X419" i="2"/>
  <c r="AA419" i="2" s="1"/>
  <c r="Y419" i="2"/>
  <c r="Z419" i="2"/>
  <c r="AB419" i="2"/>
  <c r="U420" i="2"/>
  <c r="V420" i="2"/>
  <c r="AB420" i="2" s="1"/>
  <c r="W420" i="2"/>
  <c r="AC420" i="2" s="1"/>
  <c r="X420" i="2"/>
  <c r="Y420" i="2"/>
  <c r="Z420" i="2"/>
  <c r="AA420" i="2"/>
  <c r="U421" i="2"/>
  <c r="AA421" i="2" s="1"/>
  <c r="V421" i="2"/>
  <c r="AB421" i="2" s="1"/>
  <c r="W421" i="2"/>
  <c r="X421" i="2"/>
  <c r="Y421" i="2"/>
  <c r="Z421" i="2"/>
  <c r="AC421" i="2" s="1"/>
  <c r="U422" i="2"/>
  <c r="AA422" i="2" s="1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AC424" i="2" s="1"/>
  <c r="X424" i="2"/>
  <c r="Y424" i="2"/>
  <c r="Z424" i="2"/>
  <c r="AA424" i="2"/>
  <c r="U425" i="2"/>
  <c r="AA425" i="2" s="1"/>
  <c r="V425" i="2"/>
  <c r="AB425" i="2" s="1"/>
  <c r="W425" i="2"/>
  <c r="X425" i="2"/>
  <c r="Y425" i="2"/>
  <c r="Z425" i="2"/>
  <c r="AC425" i="2"/>
  <c r="U426" i="2"/>
  <c r="AA426" i="2" s="1"/>
  <c r="V426" i="2"/>
  <c r="W426" i="2"/>
  <c r="X426" i="2"/>
  <c r="Y426" i="2"/>
  <c r="AB426" i="2" s="1"/>
  <c r="Z426" i="2"/>
  <c r="AC426" i="2"/>
  <c r="U427" i="2"/>
  <c r="V427" i="2"/>
  <c r="W427" i="2"/>
  <c r="AC427" i="2" s="1"/>
  <c r="X427" i="2"/>
  <c r="AA427" i="2" s="1"/>
  <c r="Y427" i="2"/>
  <c r="Z427" i="2"/>
  <c r="AB427" i="2"/>
  <c r="U428" i="2"/>
  <c r="V428" i="2"/>
  <c r="AB428" i="2" s="1"/>
  <c r="W428" i="2"/>
  <c r="AC428" i="2" s="1"/>
  <c r="X428" i="2"/>
  <c r="Y428" i="2"/>
  <c r="Z428" i="2"/>
  <c r="AA428" i="2"/>
  <c r="U429" i="2"/>
  <c r="AA429" i="2" s="1"/>
  <c r="V429" i="2"/>
  <c r="AB429" i="2" s="1"/>
  <c r="W429" i="2"/>
  <c r="X429" i="2"/>
  <c r="Y429" i="2"/>
  <c r="Z429" i="2"/>
  <c r="AC429" i="2" s="1"/>
  <c r="U430" i="2"/>
  <c r="AA430" i="2" s="1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AC432" i="2" s="1"/>
  <c r="X432" i="2"/>
  <c r="Y432" i="2"/>
  <c r="Z432" i="2"/>
  <c r="AA432" i="2"/>
  <c r="U433" i="2"/>
  <c r="AA433" i="2" s="1"/>
  <c r="V433" i="2"/>
  <c r="AB433" i="2" s="1"/>
  <c r="W433" i="2"/>
  <c r="X433" i="2"/>
  <c r="Y433" i="2"/>
  <c r="Z433" i="2"/>
  <c r="AC433" i="2"/>
  <c r="U434" i="2"/>
  <c r="AA434" i="2" s="1"/>
  <c r="V434" i="2"/>
  <c r="W434" i="2"/>
  <c r="X434" i="2"/>
  <c r="Y434" i="2"/>
  <c r="AB434" i="2" s="1"/>
  <c r="Z434" i="2"/>
  <c r="AC434" i="2"/>
  <c r="U435" i="2"/>
  <c r="V435" i="2"/>
  <c r="W435" i="2"/>
  <c r="AC435" i="2" s="1"/>
  <c r="X435" i="2"/>
  <c r="AA435" i="2" s="1"/>
  <c r="Y435" i="2"/>
  <c r="Z435" i="2"/>
  <c r="AB435" i="2"/>
  <c r="U436" i="2"/>
  <c r="V436" i="2"/>
  <c r="AB436" i="2" s="1"/>
  <c r="W436" i="2"/>
  <c r="AC436" i="2" s="1"/>
  <c r="X436" i="2"/>
  <c r="Y436" i="2"/>
  <c r="Z436" i="2"/>
  <c r="AA436" i="2"/>
  <c r="U437" i="2"/>
  <c r="AA437" i="2" s="1"/>
  <c r="V437" i="2"/>
  <c r="AB437" i="2" s="1"/>
  <c r="W437" i="2"/>
  <c r="X437" i="2"/>
  <c r="Y437" i="2"/>
  <c r="Z437" i="2"/>
  <c r="AC437" i="2" s="1"/>
  <c r="U438" i="2"/>
  <c r="AA438" i="2" s="1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AC440" i="2" s="1"/>
  <c r="X440" i="2"/>
  <c r="Y440" i="2"/>
  <c r="Z440" i="2"/>
  <c r="AA440" i="2"/>
  <c r="U441" i="2"/>
  <c r="AA441" i="2" s="1"/>
  <c r="V441" i="2"/>
  <c r="AB441" i="2" s="1"/>
  <c r="W441" i="2"/>
  <c r="X441" i="2"/>
  <c r="Y441" i="2"/>
  <c r="Z441" i="2"/>
  <c r="AC441" i="2"/>
  <c r="U442" i="2"/>
  <c r="AA442" i="2" s="1"/>
  <c r="V442" i="2"/>
  <c r="W442" i="2"/>
  <c r="X442" i="2"/>
  <c r="Y442" i="2"/>
  <c r="AB442" i="2" s="1"/>
  <c r="Z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AC444" i="2" s="1"/>
  <c r="X444" i="2"/>
  <c r="Y444" i="2"/>
  <c r="Z444" i="2"/>
  <c r="AA444" i="2"/>
  <c r="U445" i="2"/>
  <c r="AA445" i="2" s="1"/>
  <c r="V445" i="2"/>
  <c r="AB445" i="2" s="1"/>
  <c r="W445" i="2"/>
  <c r="X445" i="2"/>
  <c r="Y445" i="2"/>
  <c r="Z445" i="2"/>
  <c r="AC445" i="2" s="1"/>
  <c r="U446" i="2"/>
  <c r="AA446" i="2" s="1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AC448" i="2" s="1"/>
  <c r="X448" i="2"/>
  <c r="Y448" i="2"/>
  <c r="Z448" i="2"/>
  <c r="AA448" i="2"/>
  <c r="U449" i="2"/>
  <c r="AA449" i="2" s="1"/>
  <c r="V449" i="2"/>
  <c r="AB449" i="2" s="1"/>
  <c r="W449" i="2"/>
  <c r="X449" i="2"/>
  <c r="Y449" i="2"/>
  <c r="Z449" i="2"/>
  <c r="AC449" i="2"/>
  <c r="U450" i="2"/>
  <c r="AA450" i="2" s="1"/>
  <c r="V450" i="2"/>
  <c r="W450" i="2"/>
  <c r="X450" i="2"/>
  <c r="Y450" i="2"/>
  <c r="AB450" i="2" s="1"/>
  <c r="Z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AC452" i="2" s="1"/>
  <c r="X452" i="2"/>
  <c r="Y452" i="2"/>
  <c r="Z452" i="2"/>
  <c r="AA452" i="2"/>
  <c r="U453" i="2"/>
  <c r="AA453" i="2" s="1"/>
  <c r="V453" i="2"/>
  <c r="AB453" i="2" s="1"/>
  <c r="W453" i="2"/>
  <c r="X453" i="2"/>
  <c r="Y453" i="2"/>
  <c r="Z453" i="2"/>
  <c r="AC453" i="2" s="1"/>
  <c r="U454" i="2"/>
  <c r="AA454" i="2" s="1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AC456" i="2" s="1"/>
  <c r="X456" i="2"/>
  <c r="Y456" i="2"/>
  <c r="Z456" i="2"/>
  <c r="AA456" i="2"/>
  <c r="U457" i="2"/>
  <c r="V457" i="2"/>
  <c r="AB457" i="2" s="1"/>
  <c r="W457" i="2"/>
  <c r="AC457" i="2" s="1"/>
  <c r="X457" i="2"/>
  <c r="Y457" i="2"/>
  <c r="Z457" i="2"/>
  <c r="AA457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E452" i="2"/>
  <c r="F452" i="2"/>
  <c r="O452" i="2" s="1"/>
  <c r="G452" i="2"/>
  <c r="H452" i="2"/>
  <c r="I452" i="2"/>
  <c r="J452" i="2"/>
  <c r="K452" i="2"/>
  <c r="L452" i="2"/>
  <c r="M452" i="2"/>
  <c r="N452" i="2"/>
  <c r="P452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E454" i="2"/>
  <c r="F454" i="2"/>
  <c r="O454" i="2" s="1"/>
  <c r="G454" i="2"/>
  <c r="H454" i="2"/>
  <c r="I454" i="2"/>
  <c r="J454" i="2"/>
  <c r="K454" i="2"/>
  <c r="L454" i="2"/>
  <c r="M454" i="2"/>
  <c r="N454" i="2"/>
  <c r="P454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E456" i="2"/>
  <c r="F456" i="2"/>
  <c r="O456" i="2" s="1"/>
  <c r="G456" i="2"/>
  <c r="H456" i="2"/>
  <c r="I456" i="2"/>
  <c r="J456" i="2"/>
  <c r="K456" i="2"/>
  <c r="L456" i="2"/>
  <c r="M456" i="2"/>
  <c r="N456" i="2"/>
  <c r="P456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F400" i="11" s="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F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F234" i="11" s="1"/>
  <c r="B234" i="11"/>
  <c r="D234" i="11" s="1"/>
  <c r="A235" i="11"/>
  <c r="C235" i="11" s="1"/>
  <c r="B235" i="11"/>
  <c r="D235" i="11" s="1"/>
  <c r="A236" i="11"/>
  <c r="C236" i="11" s="1"/>
  <c r="H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H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H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/>
  <c r="A436" i="11"/>
  <c r="C436" i="11" s="1"/>
  <c r="B436" i="11"/>
  <c r="D436" i="11" s="1"/>
  <c r="A437" i="11"/>
  <c r="C437" i="11" s="1"/>
  <c r="B437" i="11"/>
  <c r="D437" i="11" s="1"/>
  <c r="A438" i="11"/>
  <c r="B438" i="11"/>
  <c r="D438" i="1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B455" i="11"/>
  <c r="D455" i="1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A462" i="1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 s="1"/>
  <c r="A466" i="1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 s="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 s="1"/>
  <c r="A474" i="11"/>
  <c r="B474" i="11"/>
  <c r="D474" i="11"/>
  <c r="A475" i="11"/>
  <c r="C475" i="11" s="1"/>
  <c r="B475" i="11"/>
  <c r="D475" i="1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 s="1"/>
  <c r="H480" i="11" s="1"/>
  <c r="A481" i="11"/>
  <c r="C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/>
  <c r="A484" i="11"/>
  <c r="C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/>
  <c r="A488" i="11"/>
  <c r="C488" i="11" s="1"/>
  <c r="B488" i="11"/>
  <c r="D488" i="11" s="1"/>
  <c r="A489" i="11"/>
  <c r="C489" i="11" s="1"/>
  <c r="B489" i="11"/>
  <c r="D489" i="11" s="1"/>
  <c r="A490" i="11"/>
  <c r="B490" i="11"/>
  <c r="D490" i="11"/>
  <c r="A491" i="11"/>
  <c r="C491" i="11" s="1"/>
  <c r="B491" i="11"/>
  <c r="D491" i="1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/>
  <c r="A496" i="11"/>
  <c r="C496" i="11" s="1"/>
  <c r="B496" i="11"/>
  <c r="D496" i="11" s="1"/>
  <c r="A497" i="11"/>
  <c r="C497" i="11" s="1"/>
  <c r="B497" i="11"/>
  <c r="D497" i="11" s="1"/>
  <c r="A498" i="11"/>
  <c r="B498" i="11"/>
  <c r="D498" i="11"/>
  <c r="A499" i="11"/>
  <c r="C499" i="11" s="1"/>
  <c r="B499" i="11"/>
  <c r="D499" i="1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502" i="11"/>
  <c r="E43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483" i="11"/>
  <c r="H464" i="11"/>
  <c r="E378" i="11"/>
  <c r="F311" i="11"/>
  <c r="E249" i="11"/>
  <c r="H217" i="11"/>
  <c r="E704" i="11"/>
  <c r="F937" i="11"/>
  <c r="F865" i="11"/>
  <c r="H862" i="11"/>
  <c r="F765" i="11"/>
  <c r="H718" i="11"/>
  <c r="J718" i="11" s="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F487" i="11"/>
  <c r="H476" i="11"/>
  <c r="F471" i="11"/>
  <c r="H460" i="11"/>
  <c r="F455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500" i="11"/>
  <c r="E497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405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F430" i="11"/>
  <c r="E427" i="11"/>
  <c r="H427" i="11"/>
  <c r="F426" i="11"/>
  <c r="E423" i="11"/>
  <c r="H423" i="11"/>
  <c r="E419" i="11"/>
  <c r="H419" i="11"/>
  <c r="I419" i="11" s="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C353" i="9" s="1"/>
  <c r="D353" i="9" s="1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C361" i="9" s="1"/>
  <c r="G361" i="9" s="1"/>
  <c r="A362" i="9"/>
  <c r="B362" i="9"/>
  <c r="A363" i="9"/>
  <c r="B363" i="9"/>
  <c r="C363" i="9" s="1"/>
  <c r="G363" i="9" s="1"/>
  <c r="A364" i="9"/>
  <c r="B364" i="9"/>
  <c r="A365" i="9"/>
  <c r="B365" i="9"/>
  <c r="A366" i="9"/>
  <c r="B366" i="9"/>
  <c r="A367" i="9"/>
  <c r="B367" i="9"/>
  <c r="A368" i="9"/>
  <c r="B368" i="9"/>
  <c r="A369" i="9"/>
  <c r="B369" i="9"/>
  <c r="C369" i="9" s="1"/>
  <c r="G369" i="9" s="1"/>
  <c r="A370" i="9"/>
  <c r="B370" i="9"/>
  <c r="A371" i="9"/>
  <c r="B371" i="9"/>
  <c r="C371" i="9" s="1"/>
  <c r="G371" i="9" s="1"/>
  <c r="A372" i="9"/>
  <c r="B372" i="9"/>
  <c r="A373" i="9"/>
  <c r="B373" i="9"/>
  <c r="A374" i="9"/>
  <c r="B374" i="9"/>
  <c r="A375" i="9"/>
  <c r="B375" i="9"/>
  <c r="A376" i="9"/>
  <c r="B376" i="9"/>
  <c r="A377" i="9"/>
  <c r="B377" i="9"/>
  <c r="C377" i="9" s="1"/>
  <c r="G377" i="9" s="1"/>
  <c r="A378" i="9"/>
  <c r="B378" i="9"/>
  <c r="A379" i="9"/>
  <c r="B379" i="9"/>
  <c r="C379" i="9" s="1"/>
  <c r="G379" i="9" s="1"/>
  <c r="A380" i="9"/>
  <c r="B380" i="9"/>
  <c r="A381" i="9"/>
  <c r="B381" i="9"/>
  <c r="A382" i="9"/>
  <c r="B382" i="9"/>
  <c r="A383" i="9"/>
  <c r="B383" i="9"/>
  <c r="A384" i="9"/>
  <c r="B384" i="9"/>
  <c r="A385" i="9"/>
  <c r="B385" i="9"/>
  <c r="C385" i="9" s="1"/>
  <c r="G385" i="9" s="1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Q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N521" i="4" s="1"/>
  <c r="R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Q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P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P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N545" i="4" s="1"/>
  <c r="R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Q555" i="4" s="1"/>
  <c r="O555" i="4"/>
  <c r="A556" i="4"/>
  <c r="K556" i="4" s="1"/>
  <c r="N556" i="4" s="1"/>
  <c r="R556" i="4" s="1"/>
  <c r="B556" i="4"/>
  <c r="L556" i="4" s="1"/>
  <c r="C556" i="4"/>
  <c r="M556" i="4" s="1"/>
  <c r="O556" i="4"/>
  <c r="A557" i="4"/>
  <c r="K557" i="4" s="1"/>
  <c r="P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P565" i="4" s="1"/>
  <c r="O565" i="4"/>
  <c r="A566" i="4"/>
  <c r="K566" i="4" s="1"/>
  <c r="B566" i="4"/>
  <c r="C566" i="4"/>
  <c r="M566" i="4" s="1"/>
  <c r="O566" i="4"/>
  <c r="A567" i="4"/>
  <c r="K567" i="4" s="1"/>
  <c r="N567" i="4" s="1"/>
  <c r="R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P569" i="4" s="1"/>
  <c r="O569" i="4"/>
  <c r="A570" i="4"/>
  <c r="K570" i="4" s="1"/>
  <c r="Q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P571" i="4" s="1"/>
  <c r="O571" i="4"/>
  <c r="A572" i="4"/>
  <c r="K572" i="4" s="1"/>
  <c r="Q572" i="4" s="1"/>
  <c r="B572" i="4"/>
  <c r="L572" i="4" s="1"/>
  <c r="C572" i="4"/>
  <c r="M572" i="4" s="1"/>
  <c r="P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P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Q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P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/>
  <c r="C645" i="4"/>
  <c r="O645" i="4"/>
  <c r="A646" i="4"/>
  <c r="K646" i="4" s="1"/>
  <c r="B646" i="4"/>
  <c r="C646" i="4"/>
  <c r="O646" i="4"/>
  <c r="A647" i="4"/>
  <c r="K647" i="4" s="1"/>
  <c r="P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K650" i="4" s="1"/>
  <c r="P650" i="4" s="1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P653" i="4" s="1"/>
  <c r="B653" i="4"/>
  <c r="L653" i="4" s="1"/>
  <c r="C653" i="4"/>
  <c r="M653" i="4" s="1"/>
  <c r="O653" i="4"/>
  <c r="A654" i="4"/>
  <c r="K654" i="4" s="1"/>
  <c r="N654" i="4" s="1"/>
  <c r="R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P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B666" i="4"/>
  <c r="L666" i="4" s="1"/>
  <c r="C666" i="4"/>
  <c r="O666" i="4"/>
  <c r="A667" i="4"/>
  <c r="K667" i="4" s="1"/>
  <c r="N667" i="4" s="1"/>
  <c r="R667" i="4" s="1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478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476" i="11"/>
  <c r="J500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726" i="11"/>
  <c r="J336" i="11"/>
  <c r="J768" i="11"/>
  <c r="I802" i="11"/>
  <c r="I810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660" i="11"/>
  <c r="J708" i="11"/>
  <c r="I702" i="11"/>
  <c r="J732" i="11"/>
  <c r="F992" i="11"/>
  <c r="I992" i="11"/>
  <c r="F994" i="11"/>
  <c r="I472" i="11"/>
  <c r="I413" i="11"/>
  <c r="I455" i="11"/>
  <c r="I483" i="11"/>
  <c r="I487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92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478" i="11"/>
  <c r="I510" i="11"/>
  <c r="I526" i="11"/>
  <c r="I664" i="11"/>
  <c r="I482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83" i="11"/>
  <c r="L483" i="11" s="1"/>
  <c r="N483" i="11" s="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18" i="5"/>
  <c r="G518" i="5" s="1"/>
  <c r="D693" i="5"/>
  <c r="Q101" i="4"/>
  <c r="Q85" i="4"/>
  <c r="M47" i="4"/>
  <c r="M13" i="4"/>
  <c r="L987" i="4"/>
  <c r="K978" i="4"/>
  <c r="L975" i="4"/>
  <c r="K954" i="4"/>
  <c r="K549" i="4"/>
  <c r="N549" i="4" s="1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L941" i="4"/>
  <c r="E941" i="4" s="1"/>
  <c r="K874" i="4"/>
  <c r="K870" i="4"/>
  <c r="P870" i="4" s="1"/>
  <c r="K854" i="4"/>
  <c r="K842" i="4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6" i="4"/>
  <c r="K682" i="4"/>
  <c r="K674" i="4"/>
  <c r="K670" i="4"/>
  <c r="K666" i="4"/>
  <c r="K658" i="4"/>
  <c r="K606" i="4"/>
  <c r="N606" i="4" s="1"/>
  <c r="R606" i="4" s="1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8" i="4"/>
  <c r="M686" i="4"/>
  <c r="Q686" i="4" s="1"/>
  <c r="M682" i="4"/>
  <c r="M680" i="4"/>
  <c r="M676" i="4"/>
  <c r="M670" i="4"/>
  <c r="M666" i="4"/>
  <c r="M660" i="4"/>
  <c r="M658" i="4"/>
  <c r="M656" i="4"/>
  <c r="M652" i="4"/>
  <c r="M648" i="4"/>
  <c r="M646" i="4"/>
  <c r="M644" i="4"/>
  <c r="M640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P598" i="4" s="1"/>
  <c r="L596" i="4"/>
  <c r="L594" i="4"/>
  <c r="L592" i="4"/>
  <c r="L588" i="4"/>
  <c r="L586" i="4"/>
  <c r="L584" i="4"/>
  <c r="L580" i="4"/>
  <c r="L574" i="4"/>
  <c r="L566" i="4"/>
  <c r="L558" i="4"/>
  <c r="L549" i="4"/>
  <c r="L541" i="4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M659" i="4"/>
  <c r="M657" i="4"/>
  <c r="M655" i="4"/>
  <c r="M651" i="4"/>
  <c r="M649" i="4"/>
  <c r="M647" i="4"/>
  <c r="M645" i="4"/>
  <c r="P645" i="4" s="1"/>
  <c r="M643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649" i="4"/>
  <c r="R649" i="4" s="1"/>
  <c r="N661" i="4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N586" i="4"/>
  <c r="R586" i="4" s="1"/>
  <c r="N650" i="4"/>
  <c r="R650" i="4" s="1"/>
  <c r="N662" i="4"/>
  <c r="R662" i="4" s="1"/>
  <c r="N668" i="4"/>
  <c r="R668" i="4" s="1"/>
  <c r="P674" i="4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647" i="4"/>
  <c r="P993" i="4"/>
  <c r="Q150" i="4"/>
  <c r="P671" i="4"/>
  <c r="P679" i="4"/>
  <c r="P687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647" i="4"/>
  <c r="R647" i="4" s="1"/>
  <c r="N679" i="4"/>
  <c r="R679" i="4" s="1"/>
  <c r="N687" i="4"/>
  <c r="R687" i="4" s="1"/>
  <c r="N703" i="4"/>
  <c r="R703" i="4" s="1"/>
  <c r="N727" i="4"/>
  <c r="R727" i="4" s="1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669" i="4"/>
  <c r="P673" i="4"/>
  <c r="P685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499" i="10"/>
  <c r="D555" i="10"/>
  <c r="D461" i="10"/>
  <c r="D458" i="10"/>
  <c r="D455" i="10"/>
  <c r="D526" i="10"/>
  <c r="D504" i="10"/>
  <c r="D530" i="10"/>
  <c r="D549" i="10"/>
  <c r="D466" i="10"/>
  <c r="D472" i="10"/>
  <c r="D512" i="10"/>
  <c r="D479" i="10"/>
  <c r="D502" i="10"/>
  <c r="D486" i="10"/>
  <c r="D542" i="10"/>
  <c r="D544" i="10"/>
  <c r="D484" i="10"/>
  <c r="D525" i="10"/>
  <c r="D514" i="10"/>
  <c r="D511" i="10"/>
  <c r="D497" i="10"/>
  <c r="D489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493" i="10"/>
  <c r="D527" i="10"/>
  <c r="D501" i="10"/>
  <c r="D541" i="10"/>
  <c r="D505" i="10"/>
  <c r="D478" i="10"/>
  <c r="D492" i="10"/>
  <c r="D509" i="10"/>
  <c r="D552" i="10"/>
  <c r="D475" i="10"/>
  <c r="D537" i="10"/>
  <c r="D476" i="10"/>
  <c r="D464" i="10"/>
  <c r="D531" i="10"/>
  <c r="D473" i="10"/>
  <c r="D520" i="10"/>
  <c r="D518" i="10"/>
  <c r="D485" i="10"/>
  <c r="D467" i="10"/>
  <c r="D503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491" i="10"/>
  <c r="D481" i="10"/>
  <c r="D459" i="10"/>
  <c r="D465" i="10"/>
  <c r="D469" i="10"/>
  <c r="D507" i="10"/>
  <c r="D551" i="10"/>
  <c r="D529" i="10"/>
  <c r="D488" i="10"/>
  <c r="D519" i="10"/>
  <c r="D495" i="10"/>
  <c r="D540" i="10"/>
  <c r="D523" i="10"/>
  <c r="D500" i="10"/>
  <c r="D521" i="10"/>
  <c r="D471" i="10"/>
  <c r="D487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470" i="10"/>
  <c r="D532" i="10"/>
  <c r="D463" i="10"/>
  <c r="D558" i="10"/>
  <c r="D456" i="10"/>
  <c r="D522" i="10"/>
  <c r="D474" i="10"/>
  <c r="D480" i="10"/>
  <c r="D528" i="10"/>
  <c r="D457" i="10"/>
  <c r="D524" i="10"/>
  <c r="D483" i="10"/>
  <c r="D538" i="10"/>
  <c r="D496" i="10"/>
  <c r="D516" i="10"/>
  <c r="D517" i="10"/>
  <c r="D510" i="10"/>
  <c r="D494" i="10"/>
  <c r="D515" i="10"/>
  <c r="D460" i="10"/>
  <c r="D548" i="10"/>
  <c r="D498" i="10"/>
  <c r="D550" i="10"/>
  <c r="D482" i="10"/>
  <c r="D536" i="10"/>
  <c r="D490" i="10"/>
  <c r="D462" i="10"/>
  <c r="D468" i="10"/>
  <c r="D553" i="10"/>
  <c r="D534" i="10"/>
  <c r="D547" i="10"/>
  <c r="D47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674" i="3"/>
  <c r="D734" i="3"/>
  <c r="D726" i="3"/>
  <c r="D736" i="3"/>
  <c r="D676" i="3"/>
  <c r="D640" i="3"/>
  <c r="D704" i="3"/>
  <c r="D694" i="3"/>
  <c r="D711" i="3"/>
  <c r="D713" i="3"/>
  <c r="D705" i="3"/>
  <c r="D656" i="3"/>
  <c r="D657" i="3"/>
  <c r="D730" i="3"/>
  <c r="D679" i="3"/>
  <c r="D707" i="3"/>
  <c r="D663" i="3"/>
  <c r="D737" i="3"/>
  <c r="D715" i="3"/>
  <c r="D677" i="3"/>
  <c r="D647" i="3"/>
  <c r="D691" i="3"/>
  <c r="D717" i="3"/>
  <c r="D723" i="3"/>
  <c r="D688" i="3"/>
  <c r="D653" i="3"/>
  <c r="D710" i="3"/>
  <c r="D661" i="3"/>
  <c r="D645" i="3"/>
  <c r="D651" i="3"/>
  <c r="D665" i="3"/>
  <c r="D686" i="3"/>
  <c r="D650" i="3"/>
  <c r="D683" i="3"/>
  <c r="D639" i="3"/>
  <c r="D687" i="3"/>
  <c r="D667" i="3"/>
  <c r="D678" i="3"/>
  <c r="D729" i="3"/>
  <c r="D696" i="3"/>
  <c r="D731" i="3"/>
  <c r="D675" i="3"/>
  <c r="D703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658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672" i="3"/>
  <c r="D648" i="3"/>
  <c r="D739" i="3"/>
  <c r="D708" i="3"/>
  <c r="D642" i="3"/>
  <c r="D659" i="3"/>
  <c r="D738" i="3"/>
  <c r="D698" i="3"/>
  <c r="D641" i="3"/>
  <c r="D690" i="3"/>
  <c r="D646" i="3"/>
  <c r="D681" i="3"/>
  <c r="D662" i="3"/>
  <c r="D719" i="3"/>
  <c r="D699" i="3"/>
  <c r="D685" i="3"/>
  <c r="D735" i="3"/>
  <c r="D671" i="3"/>
  <c r="D655" i="3"/>
  <c r="D660" i="3"/>
  <c r="D722" i="3"/>
  <c r="D700" i="3"/>
  <c r="D664" i="3"/>
  <c r="D732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673" i="3"/>
  <c r="D769" i="3"/>
  <c r="D799" i="3"/>
  <c r="D772" i="3"/>
  <c r="D836" i="3"/>
  <c r="D787" i="3"/>
  <c r="D807" i="3"/>
  <c r="D747" i="3"/>
  <c r="D782" i="3"/>
  <c r="D811" i="3"/>
  <c r="D767" i="3"/>
  <c r="D814" i="3"/>
  <c r="D702" i="3"/>
  <c r="D741" i="3"/>
  <c r="D682" i="3"/>
  <c r="D697" i="3"/>
  <c r="D669" i="3"/>
  <c r="D725" i="3"/>
  <c r="D693" i="3"/>
  <c r="D743" i="3"/>
  <c r="D701" i="3"/>
  <c r="D740" i="3"/>
  <c r="D644" i="3"/>
  <c r="D728" i="3"/>
  <c r="D716" i="3"/>
  <c r="D724" i="3"/>
  <c r="D670" i="3"/>
  <c r="D652" i="3"/>
  <c r="D684" i="3"/>
  <c r="D695" i="3"/>
  <c r="D706" i="3"/>
  <c r="D742" i="3"/>
  <c r="D654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720" i="3"/>
  <c r="D643" i="3"/>
  <c r="D733" i="3"/>
  <c r="D668" i="3"/>
  <c r="D712" i="3"/>
  <c r="D689" i="3"/>
  <c r="D718" i="3"/>
  <c r="D727" i="3"/>
  <c r="D709" i="3"/>
  <c r="D792" i="3"/>
  <c r="D809" i="3"/>
  <c r="D762" i="3"/>
  <c r="D765" i="3"/>
  <c r="D760" i="3"/>
  <c r="D813" i="3"/>
  <c r="D680" i="3"/>
  <c r="D833" i="3"/>
  <c r="D824" i="3"/>
  <c r="D774" i="3"/>
  <c r="D818" i="3"/>
  <c r="D745" i="3"/>
  <c r="D666" i="3"/>
  <c r="D649" i="3"/>
  <c r="D753" i="3"/>
  <c r="D837" i="3"/>
  <c r="D771" i="3"/>
  <c r="D840" i="3"/>
  <c r="D778" i="3"/>
  <c r="D775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D223" i="10"/>
  <c r="D229" i="10"/>
  <c r="D224" i="10"/>
  <c r="D197" i="10"/>
  <c r="D213" i="10"/>
  <c r="D190" i="10"/>
  <c r="D236" i="10"/>
  <c r="D239" i="10"/>
  <c r="D232" i="10"/>
  <c r="D208" i="10"/>
  <c r="D256" i="10"/>
  <c r="D212" i="10"/>
  <c r="D270" i="10"/>
  <c r="D271" i="10"/>
  <c r="D268" i="10"/>
  <c r="D262" i="10"/>
  <c r="D255" i="10"/>
  <c r="D203" i="10"/>
  <c r="D221" i="10"/>
  <c r="D233" i="10"/>
  <c r="D257" i="10"/>
  <c r="D240" i="10"/>
  <c r="D220" i="10"/>
  <c r="D219" i="10"/>
  <c r="D222" i="10"/>
  <c r="D242" i="10"/>
  <c r="D235" i="10"/>
  <c r="D206" i="10"/>
  <c r="D254" i="10"/>
  <c r="D196" i="10"/>
  <c r="D191" i="10"/>
  <c r="D238" i="10"/>
  <c r="D215" i="10"/>
  <c r="D198" i="10"/>
  <c r="D230" i="10"/>
  <c r="D237" i="10"/>
  <c r="D218" i="10"/>
  <c r="D269" i="10"/>
  <c r="D227" i="10"/>
  <c r="D192" i="10"/>
  <c r="D234" i="10"/>
  <c r="D211" i="10"/>
  <c r="D241" i="10"/>
  <c r="D253" i="10"/>
  <c r="D252" i="10"/>
  <c r="D258" i="10"/>
  <c r="D194" i="10"/>
  <c r="D207" i="10"/>
  <c r="D217" i="10"/>
  <c r="D210" i="10"/>
  <c r="D249" i="10"/>
  <c r="D209" i="10"/>
  <c r="D246" i="10"/>
  <c r="D266" i="10"/>
  <c r="D247" i="10"/>
  <c r="D205" i="10"/>
  <c r="D214" i="10"/>
  <c r="D251" i="10"/>
  <c r="D200" i="10"/>
  <c r="D216" i="10"/>
  <c r="D244" i="10"/>
  <c r="D204" i="10"/>
  <c r="D231" i="10"/>
  <c r="D228" i="10"/>
  <c r="D201" i="10"/>
  <c r="D272" i="10"/>
  <c r="D261" i="10"/>
  <c r="D260" i="10"/>
  <c r="D265" i="10"/>
  <c r="D243" i="10"/>
  <c r="D199" i="10"/>
  <c r="D267" i="10"/>
  <c r="D193" i="10"/>
  <c r="D202" i="10"/>
  <c r="D259" i="10"/>
  <c r="D263" i="10"/>
  <c r="D225" i="10"/>
  <c r="D226" i="10"/>
  <c r="D250" i="10"/>
  <c r="D245" i="10"/>
  <c r="D264" i="10"/>
  <c r="D195" i="10"/>
  <c r="D248" i="10"/>
  <c r="D417" i="3"/>
  <c r="D411" i="3"/>
  <c r="D444" i="3"/>
  <c r="D394" i="3"/>
  <c r="D388" i="3"/>
  <c r="D387" i="3"/>
  <c r="D446" i="3"/>
  <c r="D448" i="3"/>
  <c r="D382" i="3"/>
  <c r="D423" i="3"/>
  <c r="D456" i="3"/>
  <c r="D418" i="3"/>
  <c r="D447" i="3"/>
  <c r="D422" i="3"/>
  <c r="D407" i="3"/>
  <c r="D431" i="3"/>
  <c r="D400" i="3"/>
  <c r="D430" i="3"/>
  <c r="D450" i="3"/>
  <c r="D420" i="3"/>
  <c r="D424" i="3"/>
  <c r="D392" i="3"/>
  <c r="D449" i="3"/>
  <c r="D402" i="3"/>
  <c r="D421" i="3"/>
  <c r="D403" i="3"/>
  <c r="D436" i="3"/>
  <c r="D396" i="3"/>
  <c r="D427" i="3"/>
  <c r="D374" i="3"/>
  <c r="D442" i="3"/>
  <c r="D404" i="3"/>
  <c r="D379" i="3"/>
  <c r="D415" i="3"/>
  <c r="D451" i="3"/>
  <c r="D385" i="3"/>
  <c r="D445" i="3"/>
  <c r="D412" i="3"/>
  <c r="D405" i="3"/>
  <c r="D455" i="3"/>
  <c r="D393" i="3"/>
  <c r="D406" i="3"/>
  <c r="D408" i="3"/>
  <c r="D413" i="3"/>
  <c r="D416" i="3"/>
  <c r="D435" i="3"/>
  <c r="D439" i="3"/>
  <c r="D397" i="3"/>
  <c r="D452" i="3"/>
  <c r="D429" i="3"/>
  <c r="D438" i="3"/>
  <c r="D426" i="3"/>
  <c r="D381" i="3"/>
  <c r="D398" i="3"/>
  <c r="D391" i="3"/>
  <c r="D409" i="3"/>
  <c r="D419" i="3"/>
  <c r="D399" i="3"/>
  <c r="D454" i="3"/>
  <c r="D389" i="3"/>
  <c r="D377" i="3"/>
  <c r="D410" i="3"/>
  <c r="D441" i="3"/>
  <c r="D384" i="3"/>
  <c r="D443" i="3"/>
  <c r="D378" i="3"/>
  <c r="D380" i="3"/>
  <c r="D453" i="3"/>
  <c r="D440" i="3"/>
  <c r="D390" i="3"/>
  <c r="D401" i="3"/>
  <c r="D414" i="3"/>
  <c r="D395" i="3"/>
  <c r="D386" i="3"/>
  <c r="D383" i="3"/>
  <c r="D425" i="3"/>
  <c r="D376" i="3"/>
  <c r="D375" i="3"/>
  <c r="D428" i="3"/>
  <c r="D432" i="3"/>
  <c r="D434" i="3"/>
  <c r="D437" i="3"/>
  <c r="D433" i="3"/>
  <c r="D298" i="10"/>
  <c r="D273" i="10"/>
  <c r="D297" i="10"/>
  <c r="D358" i="10"/>
  <c r="D331" i="10"/>
  <c r="D356" i="10"/>
  <c r="D329" i="10"/>
  <c r="D304" i="10"/>
  <c r="D281" i="10"/>
  <c r="D285" i="10"/>
  <c r="D395" i="10"/>
  <c r="D344" i="10"/>
  <c r="D332" i="10"/>
  <c r="D336" i="10"/>
  <c r="D307" i="10"/>
  <c r="D305" i="10"/>
  <c r="D317" i="10"/>
  <c r="D274" i="10"/>
  <c r="D351" i="10"/>
  <c r="D394" i="10"/>
  <c r="D352" i="10"/>
  <c r="D342" i="10"/>
  <c r="D284" i="10"/>
  <c r="D275" i="10"/>
  <c r="D316" i="10"/>
  <c r="D355" i="10"/>
  <c r="D385" i="10"/>
  <c r="D303" i="10"/>
  <c r="D300" i="10"/>
  <c r="D279" i="10"/>
  <c r="D368" i="10"/>
  <c r="D367" i="10"/>
  <c r="D362" i="10"/>
  <c r="D392" i="10"/>
  <c r="D283" i="10"/>
  <c r="D289" i="10"/>
  <c r="D291" i="10"/>
  <c r="D377" i="10"/>
  <c r="D363" i="10"/>
  <c r="D365" i="10"/>
  <c r="D334" i="10"/>
  <c r="D315" i="10"/>
  <c r="D278" i="10"/>
  <c r="D299" i="10"/>
  <c r="D379" i="10"/>
  <c r="D378" i="10"/>
  <c r="D322" i="10"/>
  <c r="D371" i="10"/>
  <c r="D364" i="10"/>
  <c r="D280" i="10"/>
  <c r="D311" i="10"/>
  <c r="D357" i="10"/>
  <c r="D382" i="10"/>
  <c r="D369" i="10"/>
  <c r="D310" i="10"/>
  <c r="D314" i="10"/>
  <c r="D286" i="10"/>
  <c r="D390" i="10"/>
  <c r="D386" i="10"/>
  <c r="D321" i="10"/>
  <c r="D389" i="10"/>
  <c r="D347" i="10"/>
  <c r="D306" i="10"/>
  <c r="D308" i="10"/>
  <c r="D287" i="10"/>
  <c r="D360" i="10"/>
  <c r="D354" i="10"/>
  <c r="D366" i="10"/>
  <c r="D381" i="10"/>
  <c r="D294" i="10"/>
  <c r="D296" i="10"/>
  <c r="D293" i="10"/>
  <c r="D374" i="10"/>
  <c r="D343" i="10"/>
  <c r="D325" i="10"/>
  <c r="D330" i="10"/>
  <c r="D318" i="10"/>
  <c r="D319" i="10"/>
  <c r="D282" i="10"/>
  <c r="D359" i="10"/>
  <c r="D333" i="10"/>
  <c r="D328" i="10"/>
  <c r="D320" i="10"/>
  <c r="D277" i="10"/>
  <c r="D309" i="10"/>
  <c r="D388" i="10"/>
  <c r="D376" i="10"/>
  <c r="D361" i="10"/>
  <c r="D340" i="10"/>
  <c r="D312" i="10"/>
  <c r="D288" i="10"/>
  <c r="D290" i="10"/>
  <c r="D373" i="10"/>
  <c r="D345" i="10"/>
  <c r="D349" i="10"/>
  <c r="D384" i="10"/>
  <c r="D339" i="10"/>
  <c r="D292" i="10"/>
  <c r="D276" i="10"/>
  <c r="D313" i="10"/>
  <c r="D383" i="10"/>
  <c r="D338" i="10"/>
  <c r="D341" i="10"/>
  <c r="D348" i="10"/>
  <c r="D295" i="10"/>
  <c r="D302" i="10"/>
  <c r="D301" i="10"/>
  <c r="D387" i="10"/>
  <c r="D335" i="10"/>
  <c r="D391" i="10"/>
  <c r="D337" i="10"/>
  <c r="D327" i="10"/>
  <c r="D424" i="10"/>
  <c r="D399" i="10"/>
  <c r="D409" i="10"/>
  <c r="D411" i="10"/>
  <c r="D432" i="10"/>
  <c r="D426" i="10"/>
  <c r="D436" i="10"/>
  <c r="D439" i="10"/>
  <c r="D440" i="10"/>
  <c r="D417" i="10"/>
  <c r="D350" i="10"/>
  <c r="D429" i="10"/>
  <c r="D408" i="10"/>
  <c r="D396" i="10"/>
  <c r="D416" i="10"/>
  <c r="D323" i="10"/>
  <c r="D407" i="10"/>
  <c r="D413" i="10"/>
  <c r="D324" i="10"/>
  <c r="D326" i="10"/>
  <c r="D435" i="10"/>
  <c r="D428" i="10"/>
  <c r="D401" i="10"/>
  <c r="D449" i="10"/>
  <c r="D422" i="10"/>
  <c r="D427" i="10"/>
  <c r="D346" i="10"/>
  <c r="D445" i="10"/>
  <c r="D441" i="10"/>
  <c r="D453" i="10"/>
  <c r="D437" i="10"/>
  <c r="D434" i="10"/>
  <c r="D372" i="10"/>
  <c r="D418" i="10"/>
  <c r="D400" i="10"/>
  <c r="D414" i="10"/>
  <c r="D370" i="10"/>
  <c r="D380" i="10"/>
  <c r="D450" i="10"/>
  <c r="D419" i="10"/>
  <c r="D410" i="10"/>
  <c r="D397" i="10"/>
  <c r="D423" i="10"/>
  <c r="D451" i="10"/>
  <c r="D425" i="10"/>
  <c r="D448" i="10"/>
  <c r="D452" i="10"/>
  <c r="D430" i="10"/>
  <c r="D444" i="10"/>
  <c r="D420" i="10"/>
  <c r="D454" i="10"/>
  <c r="D398" i="10"/>
  <c r="D433" i="10"/>
  <c r="D412" i="10"/>
  <c r="D415" i="10"/>
  <c r="D438" i="10"/>
  <c r="D353" i="10"/>
  <c r="D393" i="10"/>
  <c r="D447" i="10"/>
  <c r="D421" i="10"/>
  <c r="D404" i="10"/>
  <c r="D405" i="10"/>
  <c r="D375" i="10"/>
  <c r="D446" i="10"/>
  <c r="D431" i="10"/>
  <c r="D402" i="10"/>
  <c r="D403" i="10"/>
  <c r="D442" i="10"/>
  <c r="D406" i="10"/>
  <c r="D443" i="10"/>
  <c r="D570" i="3"/>
  <c r="D486" i="3"/>
  <c r="D587" i="3"/>
  <c r="D505" i="3"/>
  <c r="D489" i="3"/>
  <c r="D469" i="3"/>
  <c r="D588" i="3"/>
  <c r="D504" i="3"/>
  <c r="D539" i="3"/>
  <c r="D502" i="3"/>
  <c r="D495" i="3"/>
  <c r="D479" i="3"/>
  <c r="D473" i="3"/>
  <c r="D499" i="3"/>
  <c r="D607" i="3"/>
  <c r="D501" i="3"/>
  <c r="D603" i="3"/>
  <c r="D619" i="3"/>
  <c r="D605" i="3"/>
  <c r="D467" i="3"/>
  <c r="D614" i="3"/>
  <c r="D464" i="3"/>
  <c r="D560" i="3"/>
  <c r="D576" i="3"/>
  <c r="D490" i="3"/>
  <c r="D465" i="3"/>
  <c r="D581" i="3"/>
  <c r="D515" i="3"/>
  <c r="D613" i="3"/>
  <c r="D457" i="3"/>
  <c r="D592" i="3"/>
  <c r="D606" i="3"/>
  <c r="D563" i="3"/>
  <c r="D618" i="3"/>
  <c r="D543" i="3"/>
  <c r="D596" i="3"/>
  <c r="D567" i="3"/>
  <c r="D458" i="3"/>
  <c r="D558" i="3"/>
  <c r="D509" i="3"/>
  <c r="D531" i="3"/>
  <c r="D548" i="3"/>
  <c r="D542" i="3"/>
  <c r="D565" i="3"/>
  <c r="D516" i="3"/>
  <c r="D521" i="3"/>
  <c r="D593" i="3"/>
  <c r="D625" i="3"/>
  <c r="D549" i="3"/>
  <c r="D535" i="3"/>
  <c r="D559" i="3"/>
  <c r="D519" i="3"/>
  <c r="D553" i="3"/>
  <c r="D604" i="3"/>
  <c r="D532" i="3"/>
  <c r="D541" i="3"/>
  <c r="D471" i="3"/>
  <c r="D577" i="3"/>
  <c r="D494" i="3"/>
  <c r="D572" i="3"/>
  <c r="D564" i="3"/>
  <c r="D524" i="3"/>
  <c r="D527" i="3"/>
  <c r="D488" i="3"/>
  <c r="D575" i="3"/>
  <c r="D529" i="3"/>
  <c r="D594" i="3"/>
  <c r="D482" i="3"/>
  <c r="D477" i="3"/>
  <c r="D507" i="3"/>
  <c r="D569" i="3"/>
  <c r="D583" i="3"/>
  <c r="D544" i="3"/>
  <c r="D526" i="3"/>
  <c r="D460" i="3"/>
  <c r="D636" i="3"/>
  <c r="D573" i="3"/>
  <c r="D540" i="3"/>
  <c r="D617" i="3"/>
  <c r="D517" i="3"/>
  <c r="D595" i="3"/>
  <c r="D510" i="3"/>
  <c r="D484" i="3"/>
  <c r="D520" i="3"/>
  <c r="D508" i="3"/>
  <c r="D616" i="3"/>
  <c r="D600" i="3"/>
  <c r="D638" i="3"/>
  <c r="D538" i="3"/>
  <c r="D584" i="3"/>
  <c r="D635" i="3"/>
  <c r="D472" i="3"/>
  <c r="D623" i="3"/>
  <c r="D626" i="3"/>
  <c r="D634" i="3"/>
  <c r="D580" i="3"/>
  <c r="D627" i="3"/>
  <c r="D493" i="3"/>
  <c r="D568" i="3"/>
  <c r="D475" i="3"/>
  <c r="D608" i="3"/>
  <c r="D513" i="3"/>
  <c r="D628" i="3"/>
  <c r="D518" i="3"/>
  <c r="D536" i="3"/>
  <c r="D480" i="3"/>
  <c r="D582" i="3"/>
  <c r="D483" i="3"/>
  <c r="D630" i="3"/>
  <c r="D602" i="3"/>
  <c r="D534" i="3"/>
  <c r="D514" i="3"/>
  <c r="D632" i="3"/>
  <c r="D612" i="3"/>
  <c r="D562" i="3"/>
  <c r="D511" i="3"/>
  <c r="D566" i="3"/>
  <c r="D571" i="3"/>
  <c r="D629" i="3"/>
  <c r="D589" i="3"/>
  <c r="D485" i="3"/>
  <c r="D591" i="3"/>
  <c r="D481" i="3"/>
  <c r="D574" i="3"/>
  <c r="D492" i="3"/>
  <c r="D622" i="3"/>
  <c r="D503" i="3"/>
  <c r="D557" i="3"/>
  <c r="D470" i="3"/>
  <c r="D491" i="3"/>
  <c r="D620" i="3"/>
  <c r="D631" i="3"/>
  <c r="D550" i="3"/>
  <c r="D466" i="3"/>
  <c r="D609" i="3"/>
  <c r="D601" i="3"/>
  <c r="D461" i="3"/>
  <c r="D579" i="3"/>
  <c r="D500" i="3"/>
  <c r="D598" i="3"/>
  <c r="D476" i="3"/>
  <c r="D599" i="3"/>
  <c r="D522" i="3"/>
  <c r="D547" i="3"/>
  <c r="D478" i="3"/>
  <c r="D525" i="3"/>
  <c r="D459" i="3"/>
  <c r="D597" i="3"/>
  <c r="D530" i="3"/>
  <c r="D585" i="3"/>
  <c r="D555" i="3"/>
  <c r="D468" i="3"/>
  <c r="D621" i="3"/>
  <c r="D512" i="3"/>
  <c r="D561" i="3"/>
  <c r="D590" i="3"/>
  <c r="D624" i="3"/>
  <c r="D533" i="3"/>
  <c r="D474" i="3"/>
  <c r="D586" i="3"/>
  <c r="D611" i="3"/>
  <c r="D551" i="3"/>
  <c r="D554" i="3"/>
  <c r="D496" i="3"/>
  <c r="D463" i="3"/>
  <c r="D633" i="3"/>
  <c r="D523" i="3"/>
  <c r="D552" i="3"/>
  <c r="D546" i="3"/>
  <c r="D528" i="3"/>
  <c r="D537" i="3"/>
  <c r="D545" i="3"/>
  <c r="D556" i="3"/>
  <c r="D462" i="3"/>
  <c r="D637" i="3"/>
  <c r="D615" i="3"/>
  <c r="D497" i="3"/>
  <c r="D498" i="3"/>
  <c r="D610" i="3"/>
  <c r="D578" i="3"/>
  <c r="D506" i="3"/>
  <c r="D487" i="3"/>
  <c r="H451" i="11" l="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T597" i="4" s="1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S603" i="4" s="1"/>
  <c r="P601" i="4"/>
  <c r="Q599" i="4"/>
  <c r="N579" i="4"/>
  <c r="R579" i="4" s="1"/>
  <c r="P792" i="4"/>
  <c r="N519" i="4"/>
  <c r="R519" i="4" s="1"/>
  <c r="S837" i="4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71" i="4"/>
  <c r="U671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G679" i="5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661" i="5"/>
  <c r="E713" i="5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E641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I677" i="5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I661" i="5"/>
  <c r="G661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8" i="5"/>
  <c r="G687" i="5"/>
  <c r="E687" i="5"/>
  <c r="I687" i="5"/>
  <c r="D686" i="5"/>
  <c r="E686" i="5" s="1"/>
  <c r="F685" i="5"/>
  <c r="D684" i="5"/>
  <c r="G684" i="5" s="1"/>
  <c r="D682" i="5"/>
  <c r="G682" i="5" s="1"/>
  <c r="F681" i="5"/>
  <c r="D680" i="5"/>
  <c r="E680" i="5" s="1"/>
  <c r="E679" i="5"/>
  <c r="I679" i="5"/>
  <c r="D678" i="5"/>
  <c r="E678" i="5" s="1"/>
  <c r="F677" i="5"/>
  <c r="G675" i="5"/>
  <c r="E675" i="5"/>
  <c r="I675" i="5"/>
  <c r="D674" i="5"/>
  <c r="I674" i="5" s="1"/>
  <c r="E674" i="5"/>
  <c r="F673" i="5"/>
  <c r="G671" i="5"/>
  <c r="E671" i="5"/>
  <c r="I671" i="5"/>
  <c r="D670" i="5"/>
  <c r="E670" i="5" s="1"/>
  <c r="F668" i="5"/>
  <c r="D667" i="5"/>
  <c r="F667" i="5"/>
  <c r="D665" i="5"/>
  <c r="F665" i="5"/>
  <c r="G664" i="5"/>
  <c r="E664" i="5"/>
  <c r="D663" i="5"/>
  <c r="F663" i="5"/>
  <c r="D662" i="5"/>
  <c r="I662" i="5" s="1"/>
  <c r="F661" i="5"/>
  <c r="D660" i="5"/>
  <c r="E660" i="5" s="1"/>
  <c r="D658" i="5"/>
  <c r="E658" i="5" s="1"/>
  <c r="I656" i="5"/>
  <c r="F656" i="5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76" i="11"/>
  <c r="M476" i="11" s="1"/>
  <c r="L476" i="11"/>
  <c r="N476" i="11" s="1"/>
  <c r="L429" i="11"/>
  <c r="N429" i="11" s="1"/>
  <c r="K429" i="11"/>
  <c r="M429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30" i="11"/>
  <c r="N430" i="11" s="1"/>
  <c r="K430" i="11"/>
  <c r="M430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72" i="11"/>
  <c r="M472" i="11" s="1"/>
  <c r="L472" i="11"/>
  <c r="N472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G648" i="5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G670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I211" i="11" s="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99" i="11" l="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W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Z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V663" i="4" s="1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592" i="4" s="1"/>
  <c r="W592" i="4" s="1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Y679" i="4"/>
  <c r="AD679" i="4" s="1"/>
  <c r="AF679" i="4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U671" i="4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F613" i="4"/>
  <c r="AH613" i="4"/>
  <c r="AD613" i="4"/>
  <c r="AK613" i="4"/>
  <c r="AG613" i="4"/>
  <c r="Z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X692" i="4"/>
  <c r="AJ648" i="4"/>
  <c r="AF64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378" i="11" l="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AG617" i="4"/>
  <c r="V590" i="4"/>
  <c r="V622" i="4"/>
  <c r="V557" i="4"/>
  <c r="W557" i="4" s="1"/>
  <c r="V477" i="4"/>
  <c r="AE613" i="4"/>
  <c r="AA613" i="4"/>
  <c r="AC613" i="4"/>
  <c r="W611" i="4"/>
  <c r="W572" i="4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W314" i="4" s="1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W678" i="4" s="1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Z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X623" i="4"/>
  <c r="Y623" i="4" s="1"/>
  <c r="AB617" i="4"/>
  <c r="AN617" i="4" s="1"/>
  <c r="AT617" i="4" s="1"/>
  <c r="AC617" i="4"/>
  <c r="Z617" i="4"/>
  <c r="AL617" i="4" s="1"/>
  <c r="AE617" i="4"/>
  <c r="AQ617" i="4" s="1"/>
  <c r="AW617" i="4" s="1"/>
  <c r="AA617" i="4"/>
  <c r="AM617" i="4" s="1"/>
  <c r="AS617" i="4" s="1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 s="1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AO379" i="4" s="1"/>
  <c r="AU379" i="4" s="1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AN379" i="4" s="1"/>
  <c r="AT379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S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C521" i="4" l="1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O455" i="4"/>
  <c r="AU455" i="4" s="1"/>
  <c r="AQ453" i="4"/>
  <c r="AW453" i="4" s="1"/>
  <c r="Y777" i="4"/>
  <c r="AJ777" i="4" s="1"/>
  <c r="AK777" i="4"/>
  <c r="AA777" i="4"/>
  <c r="AC777" i="4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L581" i="4" s="1"/>
  <c r="AR581" i="4" s="1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AW455" i="4" s="1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P453" i="4" s="1"/>
  <c r="AV453" i="4" s="1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AL422" i="4"/>
  <c r="AR422" i="4" s="1"/>
  <c r="E422" i="4" s="1"/>
  <c r="I422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532" i="4" l="1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J676" i="4"/>
  <c r="AB676" i="4"/>
  <c r="AG676" i="4"/>
  <c r="AE676" i="4"/>
  <c r="AQ676" i="4" s="1"/>
  <c r="AW676" i="4" s="1"/>
  <c r="AC676" i="4"/>
  <c r="AT676" i="4"/>
  <c r="Y801" i="4"/>
  <c r="AF801" i="4" s="1"/>
  <c r="AV801" i="4"/>
  <c r="AK801" i="4"/>
  <c r="AS801" i="4"/>
  <c r="Y629" i="4"/>
  <c r="AG629" i="4" s="1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 s="1"/>
  <c r="AH619" i="4"/>
  <c r="AC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O608" i="4" s="1"/>
  <c r="AU608" i="4" s="1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P389" i="4" s="1"/>
  <c r="AV389" i="4" s="1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596" i="4" l="1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Z676" i="4"/>
  <c r="AL676" i="4" s="1"/>
  <c r="AR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801" i="4"/>
  <c r="G676" i="4"/>
  <c r="D676" i="4"/>
  <c r="H676" i="4" s="1"/>
  <c r="E676" i="4"/>
  <c r="I676" i="4" s="1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88" i="4" l="1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476" i="4" l="1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<sst xmlns="http://schemas.openxmlformats.org/spreadsheetml/2006/main" count="4452" uniqueCount="524">
  <si>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</si>
  <si>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</si>
  <si>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</si>
  <si>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</si>
  <si>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</si>
  <si>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</si>
  <si>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</si>
  <si>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</si>
  <si>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</si>
  <si>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</si>
  <si>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</si>
  <si>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</si>
  <si>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</si>
  <si>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</si>
  <si>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</si>
  <si>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</si>
  <si>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</si>
  <si>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</si>
  <si>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</si>
  <si>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</si>
  <si>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</si>
  <si>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</si>
  <si>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</si>
  <si>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</si>
  <si>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</si>
  <si>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</si>
  <si>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</si>
  <si>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</si>
  <si>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</si>
  <si>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</si>
  <si>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</si>
  <si>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</si>
  <si>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</si>
  <si>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</si>
  <si>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</si>
  <si>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</si>
  <si>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</si>
  <si>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</si>
  <si>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</si>
  <si>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</si>
  <si>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</si>
  <si>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</si>
  <si>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</si>
  <si>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</si>
  <si>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</si>
  <si>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</si>
  <si>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</si>
  <si>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</si>
  <si>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</si>
  <si>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</si>
  <si>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</si>
  <si>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</si>
  <si>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</si>
  <si>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</si>
  <si>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</si>
  <si>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</si>
  <si>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</si>
  <si>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</si>
  <si>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</si>
  <si>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</si>
  <si>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</si>
  <si>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</si>
  <si>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</si>
  <si>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</si>
  <si>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</si>
  <si>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</si>
  <si>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</si>
  <si>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</si>
  <si>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</si>
  <si>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</si>
  <si>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</si>
  <si>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</si>
  <si>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</si>
  <si>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</si>
  <si>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</si>
  <si>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</si>
  <si>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</si>
  <si>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</si>
  <si>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</si>
  <si>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</si>
  <si>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</si>
  <si>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</si>
  <si>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</si>
  <si>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</si>
  <si>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</si>
  <si>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</si>
  <si>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</si>
  <si>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</si>
  <si>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</si>
  <si>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</si>
  <si>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</si>
  <si>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</si>
  <si>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</si>
  <si>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</si>
  <si>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</si>
  <si>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</si>
  <si>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</si>
  <si>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</si>
  <si>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</si>
  <si>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</si>
  <si>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</si>
  <si>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</si>
  <si>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</si>
  <si>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</si>
  <si>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</si>
  <si>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</si>
  <si>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</si>
  <si>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</si>
  <si>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</si>
  <si>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</si>
  <si>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</si>
  <si>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</si>
  <si>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</si>
  <si>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</si>
  <si>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</si>
  <si>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</si>
  <si>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</si>
  <si>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</si>
  <si>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</si>
  <si>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</si>
  <si>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</si>
  <si>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</si>
  <si>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</si>
  <si>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</si>
  <si>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</si>
  <si>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</si>
  <si>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</si>
  <si>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</si>
  <si>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</si>
  <si>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</si>
  <si>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</si>
  <si>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</si>
  <si>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</si>
  <si>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</si>
  <si>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</si>
  <si>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</si>
  <si>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</si>
  <si>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</si>
  <si>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</si>
  <si>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</si>
  <si>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</si>
  <si>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</si>
  <si>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</si>
  <si>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</si>
  <si>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</si>
  <si>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</si>
  <si>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</si>
  <si>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</si>
  <si>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</si>
  <si>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</si>
  <si>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</si>
  <si>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</si>
  <si>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</si>
  <si>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</si>
  <si>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</si>
  <si>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</si>
  <si>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</si>
  <si>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</si>
  <si>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</si>
  <si>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</si>
  <si>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</si>
  <si>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</si>
  <si>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</si>
  <si>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</si>
  <si>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</si>
  <si>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</si>
  <si>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</si>
  <si>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</si>
  <si>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</si>
  <si>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</si>
  <si>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</si>
  <si>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</si>
  <si>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</si>
  <si>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</si>
  <si>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</si>
  <si>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</si>
  <si>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</si>
  <si>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</si>
  <si>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</si>
  <si>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</si>
  <si>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</si>
  <si>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</si>
  <si>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</si>
  <si>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</si>
  <si>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</si>
  <si>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</si>
  <si>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</si>
  <si>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</si>
  <si>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</si>
  <si>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</si>
  <si>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</si>
  <si>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</si>
  <si>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</si>
  <si>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</si>
  <si>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</si>
  <si>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</si>
  <si>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</si>
  <si>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</si>
  <si>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</si>
  <si>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</si>
  <si>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</si>
  <si>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</si>
  <si>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</si>
  <si>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</si>
  <si>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</si>
  <si>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</si>
  <si>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</si>
  <si>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</si>
  <si>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</si>
  <si>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</si>
  <si>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</si>
  <si>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</si>
  <si>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</si>
  <si>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</si>
  <si>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</si>
  <si>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</si>
  <si>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</si>
  <si>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</si>
  <si>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</si>
  <si>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</si>
  <si>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</si>
  <si>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</si>
  <si>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</si>
  <si>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</si>
  <si>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</si>
  <si>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</si>
  <si>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</si>
  <si>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</si>
  <si>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</si>
  <si>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</si>
  <si>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</si>
  <si>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</si>
  <si>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</si>
  <si>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</si>
  <si>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</si>
  <si>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</si>
  <si>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</si>
  <si>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</si>
  <si>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</si>
  <si>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</si>
  <si>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</si>
  <si>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</si>
  <si>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</si>
  <si>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</si>
  <si>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</si>
  <si>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</si>
  <si>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</si>
  <si>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</si>
  <si>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</si>
  <si>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</si>
  <si>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</si>
  <si>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</si>
  <si>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</si>
  <si>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</si>
  <si>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</si>
  <si>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</si>
  <si>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</si>
  <si>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</si>
  <si>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</si>
  <si>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</si>
  <si>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</si>
  <si>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</si>
  <si>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</si>
  <si>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</si>
  <si>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</si>
  <si>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</si>
  <si>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</si>
  <si>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</si>
  <si>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</si>
  <si>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</si>
  <si>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</si>
  <si>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</si>
  <si>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</si>
  <si>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</si>
  <si>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</si>
  <si>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</si>
  <si>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</si>
  <si>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</si>
  <si>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</si>
  <si>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</si>
  <si>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</si>
  <si>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</si>
  <si>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</si>
  <si>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</si>
  <si>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</si>
  <si>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</si>
  <si>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</si>
  <si>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</si>
  <si>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</si>
  <si>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</si>
  <si>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</si>
  <si>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</si>
  <si>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</si>
  <si>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</si>
  <si>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</si>
  <si>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</si>
  <si>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</si>
  <si>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</si>
  <si>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</si>
  <si>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</si>
  <si>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</si>
  <si>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</si>
  <si>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</si>
  <si>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</si>
  <si>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</si>
  <si>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</si>
  <si>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</si>
  <si>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</si>
  <si>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</si>
  <si>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</si>
  <si>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</si>
  <si>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</si>
  <si>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</si>
  <si>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</si>
  <si>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</si>
  <si>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</si>
  <si>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</si>
  <si>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</si>
  <si>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</si>
  <si>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</si>
  <si>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</si>
  <si>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</si>
  <si>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</si>
  <si>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</si>
  <si>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</si>
  <si>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</si>
  <si>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</si>
  <si>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</si>
  <si>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</si>
  <si>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</si>
  <si>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</si>
  <si>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</si>
  <si>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</si>
  <si>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</si>
  <si>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</si>
  <si>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</si>
  <si>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</si>
  <si>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</si>
  <si>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</si>
  <si>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</si>
  <si>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</si>
  <si>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</si>
  <si>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</si>
  <si>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</si>
  <si>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</si>
  <si>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</si>
  <si>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</si>
  <si>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</si>
  <si>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</si>
  <si>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</si>
  <si>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</si>
  <si>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</si>
  <si>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</si>
  <si>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</si>
  <si>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</si>
  <si>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</si>
  <si>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</si>
  <si>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</si>
  <si>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</si>
  <si>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</si>
  <si>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</si>
  <si>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</si>
  <si>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</si>
  <si>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</si>
  <si>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</si>
  <si>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</si>
  <si>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</si>
  <si>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</si>
  <si>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</si>
  <si>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</si>
  <si>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</si>
  <si>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</si>
  <si>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</si>
  <si>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</si>
  <si>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</si>
  <si>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</si>
  <si>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</si>
  <si>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</si>
  <si>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</si>
  <si>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</si>
  <si>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</si>
  <si>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</si>
  <si>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</si>
  <si>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</si>
  <si>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</si>
  <si>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</si>
  <si>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</si>
  <si>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</si>
  <si>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</si>
  <si>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</si>
  <si>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</si>
  <si>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</si>
  <si>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</si>
  <si>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</si>
  <si>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</si>
  <si>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</si>
  <si>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</si>
  <si>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</si>
  <si>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</si>
  <si>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</si>
  <si>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</si>
  <si>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</si>
  <si>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</si>
  <si>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</si>
  <si>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</si>
  <si>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</si>
  <si>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</si>
  <si>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</si>
  <si>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</si>
  <si>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</si>
  <si>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</si>
  <si>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</si>
  <si>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</si>
  <si>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</si>
  <si>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</si>
  <si>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</si>
  <si>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</si>
  <si>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</si>
  <si>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</si>
  <si>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</si>
  <si>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</si>
  <si>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</si>
  <si>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</si>
  <si>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</si>
  <si>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</si>
  <si>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</si>
  <si>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</si>
  <si>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</si>
  <si>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</si>
  <si>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</si>
  <si>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</si>
  <si>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</si>
  <si>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</si>
  <si>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</si>
  <si>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</si>
  <si>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</si>
  <si>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</si>
  <si>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</si>
  <si>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</si>
  <si>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</si>
  <si>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</si>
  <si>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</si>
  <si>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</si>
  <si>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</si>
  <si>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</si>
  <si>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</si>
  <si>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</si>
  <si>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</si>
  <si>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</si>
  <si>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</si>
  <si>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</si>
  <si>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</si>
  <si>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</si>
  <si>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</si>
  <si>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</si>
  <si>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</si>
  <si>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</si>
  <si>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</si>
  <si>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</si>
  <si>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</si>
  <si>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</si>
  <si>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</si>
  <si>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</si>
  <si>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</si>
  <si>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</si>
  <si>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</si>
  <si>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</si>
  <si>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</si>
  <si>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</si>
  <si>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</si>
  <si>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</si>
  <si>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</si>
  <si>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</si>
  <si>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</si>
  <si>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</si>
  <si>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</si>
  <si>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</si>
  <si>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</si>
  <si>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</si>
  <si>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</si>
  <si>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</si>
  <si>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</si>
  <si>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</si>
  <si>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</si>
  <si>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1-0</t>
  </si>
  <si>
    <t>1-2</t>
  </si>
  <si>
    <t>0-0</t>
  </si>
  <si>
    <t>2-0</t>
  </si>
  <si>
    <t>0-4</t>
  </si>
  <si>
    <t>3-2</t>
  </si>
  <si>
    <t>NP</t>
  </si>
  <si>
    <t>3-0</t>
  </si>
  <si>
    <t>2-1</t>
  </si>
  <si>
    <t>3-1</t>
  </si>
  <si>
    <t>0-1</t>
  </si>
  <si>
    <t>1-1</t>
  </si>
  <si>
    <t>1-3</t>
  </si>
  <si>
    <t>4-1</t>
  </si>
  <si>
    <t>0-2</t>
  </si>
  <si>
    <t>2-2</t>
  </si>
  <si>
    <t>7-2</t>
  </si>
  <si>
    <t>NA</t>
  </si>
  <si>
    <t>P</t>
  </si>
  <si>
    <t>5-1</t>
  </si>
  <si>
    <t>2-3</t>
  </si>
  <si>
    <t>1-4</t>
  </si>
  <si>
    <t>4-2</t>
  </si>
  <si>
    <t>4-0</t>
  </si>
  <si>
    <t>3-3</t>
  </si>
  <si>
    <t>1-5</t>
  </si>
  <si>
    <t>3-4</t>
  </si>
  <si>
    <t>2-4</t>
  </si>
  <si>
    <t>5-0</t>
  </si>
  <si>
    <t>0-3</t>
  </si>
  <si>
    <t>Blackpool</t>
  </si>
  <si>
    <t>Altrincham</t>
  </si>
  <si>
    <t>Hamilton</t>
  </si>
  <si>
    <t>Ross County</t>
  </si>
  <si>
    <t>Motherwell</t>
  </si>
  <si>
    <t>Rangers</t>
  </si>
  <si>
    <t>9-0</t>
  </si>
  <si>
    <t>6-1</t>
  </si>
  <si>
    <t>Burton</t>
  </si>
  <si>
    <t>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</si>
</sst>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1.0423915204335932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1.0452102388436428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1.0501106530953337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1.0454473653146403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1.0540333908812936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1.0420112422030368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1.0567919280515341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1.0512150176064545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1.0513686083765104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1.044303665417317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1.0497253316960662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1.0449864577049268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1.0424343751332963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1.0522559150967761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1.0497253316960662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1.0424343751332963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1.0460060256260135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1.0522559150967761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1.0754003103820793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1.0810722923917078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1.070599000893548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1.0648207184922545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1.0754003103820793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1.0808309687628768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1.0713419446858048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1.0784016071799434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1.0569383568656741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1.0597111971376585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1.0587691192107669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1.0532159430726011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1.0583691873379317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1.0575635508862022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1.0582588520018001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1.0581003177923753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1.0628364693383345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1.0751378277879193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1.051738571938915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1.054131501614133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1.0649132392287108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1.048153965543114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1.0513686083765104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1.0605174007793741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1.0619653803953464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1.0500631329117833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1.0513686083765104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1.034094874681466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1.0425381099894757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1.0427491060172347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1.0456526785031968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1.0497253316960662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1.0792498945519475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1.074921319897685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1.0761786381216059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1.0626247827424988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1.0671721430378951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1.0739974333492817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1.0749435315745663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1.0739974333492817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1.1327487124384965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1.0732443093298558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1.0497253316960662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1.050186013602848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1.0580097445486314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1.0606212727063642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1.0629813436677837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1.0586391570182949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1.0658734026705068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1.0621588372033397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1.0684787671157105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1.0583708135254832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1.0399586640868308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1.0529232824658912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1.042106143326367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1.0533564937435893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1.0502085589023142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1.0643567077555702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1.0606212727063642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1.059214380982872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1.0602107487113226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1.0513726059103246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1.0606849534786786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1.0512018249471584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1.056895036351561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1.0618034296241701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1.0509444270006065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1.0543300667589199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1.0509444270006065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1.0533067630678474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1.0588150667767779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1.0609541449825806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1.0609541449825806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1.0567609363032806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1.0619653803953464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1.0607092988079927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1.056895036351561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1.0593568958392465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1.0399586640868308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1.0518428764688503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1.0457565564423787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1.059214380982872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1.0602107487113226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1.0513726059103246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1.0606849534786786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1.0512018249471584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1.0703519176618568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1.0469799548748147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1.0505095705164631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1.0643567077555702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1.0657284823689301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1.0842838282977221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1.0675140074300833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1.038077229388916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1.0488038688665162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1.0445865875967359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1.0376740753093197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1.0476415951389864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1.0438817895444492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1.0533564937435893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1.0522559150967761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1.0475117579190587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1.0440279853919932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1.0451969483194312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1.0362637658896696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1.038506964435719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1.0470882991581001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1.0510694237812139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1.0516104099147749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1.0522559150967761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1.0556120689697279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1.0513686083765104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1.0513686083765104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1.0558399741144113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1.0543819242504819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1.0459631209894389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1.0551236153407171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1.0556120689697279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1.0606212727063642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1.0584574108458336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1.0487220727913058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1.0513726059103246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1.0605174007793741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1.0597111971376585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1.0593568958392465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1.0584574108458336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1.0575635508862022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1.0500631329117833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1.0581003177923753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1.0584574108458336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1.0502857379813271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1.0500631329117833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1.0502857379813271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1.0584574108458336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1.0518980699471303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1.0501502456550436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1.0541841730823214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1.0608381246291672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1.0541841730823214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1.0778583502295505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1.0723310006406619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1.096273119153707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1.0741642971961383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1.0810722923917078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1.0452102388436428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1.0434324628629703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1.0429171817048493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1.0708051461807455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1.0541841730823214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1.0842838282977221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1.0826197001143916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1.0464250087200482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1.0467751664180649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1.0446618226996724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1.045344963452246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1.0457565564423787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1.0484438729518561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1.0513686083765104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1.0562131576327949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1.0511368361869355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1.0549077074635693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1.0457565564423787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1.0535792336879053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1.0536369139215562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1.041304204002425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1.0538644213740753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1.051371167265241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1.0636236687327365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1.0509930436304777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1.0513326278789881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1.0483511839381512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1.0533564937435893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1.0636410008450974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1.0552914984182968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1.0602620774953408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1.0675466351235279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1.0362637658896696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1.0419581736699886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1.0480610077274732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1.0459944258216356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1.0570899221118917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1.0704735502621208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1.0618465284925471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1.0602620774953408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1.0655332071550867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1.0656804364016281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1.0666566032202576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1.0633504678478547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1.0658585446489031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1.0684787671157105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1.0700036736716445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1.058976498761141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1.0452436950640556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1.0513686083765104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1.050305669221034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1.0522085198267568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1.0439811611001015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1.0428644784088332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1.0438817895444492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1.038077229388916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1.0376740753093197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1.0351900225906741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1.0463684894705136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1.0460641267135338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1.0440279853919932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1.043360692319973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1.044671225640978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1.0801388429917103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1.1015772844679972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1.080376071271874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1.0809432695547836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1.0369265649091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1.051371167265241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1.0425381099894757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1.0362637658896696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1.0459944258216356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1.0533218816775407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1.0725313014542242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1.056895036351561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1.0484438729518561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1.0484438729518561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1.049459408292031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1.0810590438854562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1.043438569981763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1.0417906511603616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1.0446618226996724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1.0597708827029848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1.0751378277879193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1.0698761144099667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1.0632706922771613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1.0641040710540368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1.0629164179711093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1.0675466351235279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1.0643058963539642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1.0655332071550867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1.0675466351235279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1.0509354515449301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1.0423806634244144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1.0848921818864943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1.0808309687628768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1.0735476924363523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1.0593230574421948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1.0654583973780449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1.0636569760020114</v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1.021338267036711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20.969782483617291</v>
      </c>
      <c r="I374" s="6">
        <f>IF('Log_working_3-way'!$D374="","",'True_Odds_Calculator_3-way'!O375/'True_Odds_Calculator_3-way'!B375-1)</f>
        <v>7.8206827183320726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2.2372907405777021E-2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1.0204689100524063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6.1109253172375047</v>
      </c>
      <c r="I375" s="6">
        <f>IF('Log_working_3-way'!$D375="","",'True_Odds_Calculator_3-way'!O376/'True_Odds_Calculator_3-way'!B376-1)</f>
        <v>7.6695265694965933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2.1706281140243311E-2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1.0294022370257303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44.787476646855552</v>
      </c>
      <c r="I376" s="6">
        <f>IF('Log_working_3-way'!$D376="","",'True_Odds_Calculator_3-way'!O377/'True_Odds_Calculator_3-way'!B377-1)</f>
        <v>3.2185409477153586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2.4584020414872176E-2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1.0200841513312242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9.8017553413639416</v>
      </c>
      <c r="I377" s="6">
        <f>IF('Log_working_3-way'!$D377="","",'True_Odds_Calculator_3-way'!O378/'True_Odds_Calculator_3-way'!B378-1)</f>
        <v>8.8006112370104379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2.1815938182002892E-2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1.0273030168327841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5.1382424294922808</v>
      </c>
      <c r="I378" s="6">
        <f>IF('Log_working_3-way'!$D378="","",'True_Odds_Calculator_3-way'!O379/'True_Odds_Calculator_3-way'!B379-1)</f>
        <v>7.4110912958589559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2.8465715905472422E-2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1.0353959881238319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43.945934187409797</v>
      </c>
      <c r="I379" s="6">
        <f>IF('Log_working_3-way'!$D379="","",'True_Odds_Calculator_3-way'!O380/'True_Odds_Calculator_3-way'!B380-1)</f>
        <v>3.9490019916317456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2.9615137469017672E-2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1.0243447498339193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11.606192036674759</v>
      </c>
      <c r="I380" s="6">
        <f>IF('Log_working_3-way'!$D380="","",'True_Odds_Calculator_3-way'!O381/'True_Odds_Calculator_3-way'!B381-1)</f>
        <v>8.9445431244819478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2.6423270329423376E-2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1.0254264048644144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10.032883160116349</v>
      </c>
      <c r="I381" s="6">
        <f>IF('Log_working_3-way'!$D381="","",'True_Odds_Calculator_3-way'!O382/'True_Odds_Calculator_3-way'!B382-1)</f>
        <v>8.5635812410521037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2.7538451090825866E-2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1.026315089111155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7.4635128002089548</v>
      </c>
      <c r="I382" s="6">
        <f>IF('Log_working_3-way'!$D382="","",'True_Odds_Calculator_3-way'!O383/'True_Odds_Calculator_3-way'!B383-1)</f>
        <v>7.8775691579377103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2.8134537121461412E-2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1.0256212556168856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15.48111724626385</v>
      </c>
      <c r="I383" s="6">
        <f>IF('Log_working_3-way'!$D383="","",'True_Odds_Calculator_3-way'!O384/'True_Odds_Calculator_3-way'!B384-1)</f>
        <v>7.3204532358215726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2.7544890032825009E-2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1.0283769579770672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22.572201589006585</v>
      </c>
      <c r="I384" s="6">
        <f>IF('Log_working_3-way'!$D384="","",'True_Odds_Calculator_3-way'!O385/'True_Odds_Calculator_3-way'!B385-1)</f>
        <v>6.4952689450723176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2.9455972729155011E-2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1.0359492607002221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36.361210157523487</v>
      </c>
      <c r="I385" s="6">
        <f>IF('Log_working_3-way'!$D385="","",'True_Odds_Calculator_3-way'!O386/'True_Odds_Calculator_3-way'!B386-1)</f>
        <v>5.9982073685770496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3.2588569077215856E-2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1.0247748077215943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10.660743682756609</v>
      </c>
      <c r="I386" s="6">
        <f>IF('Log_working_3-way'!$D386="","",'True_Odds_Calculator_3-way'!O387/'True_Odds_Calculator_3-way'!B387-1)</f>
        <v>7.6266738691141835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2.6781571316829567E-2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1.0256294520610176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13.618471482895172</v>
      </c>
      <c r="I387" s="6">
        <f>IF('Log_working_3-way'!$D387="","",'True_Odds_Calculator_3-way'!O388/'True_Odds_Calculator_3-way'!B388-1)</f>
        <v>7.6191179119493562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2.7681700268511245E-2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1.0301225850926339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26.166804895364493</v>
      </c>
      <c r="I388" s="6">
        <f>IF('Log_working_3-way'!$D388="","",'True_Odds_Calculator_3-way'!O389/'True_Odds_Calculator_3-way'!B389-1)</f>
        <v>6.0125551918380369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3.0475872936488235E-2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1.0258631790219792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17.236343495163474</v>
      </c>
      <c r="I389" s="6">
        <f>IF('Log_working_3-way'!$D389="","",'True_Odds_Calculator_3-way'!O390/'True_Odds_Calculator_3-way'!B390-1)</f>
        <v>7.1756733900056133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2.7633554144688821E-2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1.0261096332739545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18.743470724865123</v>
      </c>
      <c r="I390" s="6">
        <f>IF('Log_working_3-way'!$D390="","",'True_Odds_Calculator_3-way'!O391/'True_Odds_Calculator_3-way'!B391-1)</f>
        <v>7.2706798290189703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2.7709925669109126E-2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1.0341255632017163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35.485452008719506</v>
      </c>
      <c r="I391" s="6">
        <f>IF('Log_working_3-way'!$D391="","",'True_Odds_Calculator_3-way'!O392/'True_Odds_Calculator_3-way'!B392-1)</f>
        <v>5.1816522192867343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3.1585098947874757E-2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1.0267924882500272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5.7350394629452266</v>
      </c>
      <c r="I392" s="6">
        <f>IF('Log_working_3-way'!$D392="","",'True_Odds_Calculator_3-way'!O393/'True_Odds_Calculator_3-way'!B393-1)</f>
        <v>7.8766960729574453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2.8235661325182626E-2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1.0551963674792078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30.717238209856326</v>
      </c>
      <c r="I393" s="6">
        <f>IF('Log_working_3-way'!$D393="","",'True_Odds_Calculator_3-way'!O394/'True_Odds_Calculator_3-way'!B394-1)</f>
        <v>4.844905284699677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5.3446367170029374E-2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1.0573014670670928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34.287234949397636</v>
      </c>
      <c r="I394" s="6">
        <f>IF('Log_working_3-way'!$D394="","",'True_Odds_Calculator_3-way'!O395/'True_Odds_Calculator_3-way'!B395-1)</f>
        <v>4.4579960273450219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5.3645883691255003E-2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1.0417419338083667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14.690255258897043</v>
      </c>
      <c r="I395" s="6">
        <f>IF('Log_working_3-way'!$D395="","",'True_Odds_Calculator_3-way'!O396/'True_Odds_Calculator_3-way'!B396-1)</f>
        <v>7.529710698062372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4.4662690609353906E-2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1.0440581517410545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21.315401164417107</v>
      </c>
      <c r="I396" s="6">
        <f>IF('Log_working_3-way'!$D396="","",'True_Odds_Calculator_3-way'!O397/'True_Odds_Calculator_3-way'!B397-1)</f>
        <v>6.8056540775029264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4.581438340320676E-2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1.0554138920899085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31.477320345040674</v>
      </c>
      <c r="I397" s="6">
        <f>IF('Log_working_3-way'!$D397="","",'True_Odds_Calculator_3-way'!O398/'True_Odds_Calculator_3-way'!B398-1)</f>
        <v>6.0125629445986988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5.299810629617796E-2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1.05969140098415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32.535796787342029</v>
      </c>
      <c r="I398" s="6">
        <f>IF('Log_working_3-way'!$D398="","",'True_Odds_Calculator_3-way'!O399/'True_Odds_Calculator_3-way'!B399-1)</f>
        <v>5.6950142069795548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5.6508042046605755E-2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1.0490088856551454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21.869688966485029</v>
      </c>
      <c r="I399" s="6">
        <f>IF('Log_working_3-way'!$D399="","",'True_Odds_Calculator_3-way'!O400/'True_Odds_Calculator_3-way'!B400-1)</f>
        <v>6.1438917322517614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5.070163246049697E-2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1.0482906588658363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11.767723330543467</v>
      </c>
      <c r="I400" s="6">
        <f>IF('Log_working_3-way'!$D400="","",'True_Odds_Calculator_3-way'!O401/'True_Odds_Calculator_3-way'!B401-1)</f>
        <v>5.3865181085537452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5.0899638706936701E-2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1.0304801426304289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13.321832349786051</v>
      </c>
      <c r="I401" s="6">
        <f>IF('Log_working_3-way'!$D401="","",'True_Odds_Calculator_3-way'!O402/'True_Odds_Calculator_3-way'!B402-1)</f>
        <v>8.0541935943059144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3.289153559355884E-2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1.0298783741986532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13.898417901354515</v>
      </c>
      <c r="I402" s="6">
        <f>IF('Log_working_3-way'!$D402="","",'True_Odds_Calculator_3-way'!O403/'True_Odds_Calculator_3-way'!B403-1)</f>
        <v>9.1462031612108916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3.223715441688535E-2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1.0304857873482249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13.321313883112072</v>
      </c>
      <c r="I403" s="6">
        <f>IF('Log_working_3-way'!$D403="","",'True_Odds_Calculator_3-way'!O404/'True_Odds_Calculator_3-way'!B404-1)</f>
        <v>9.2719479092444086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3.2928928799476287E-2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1.0314621022443748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16.975443038338089</v>
      </c>
      <c r="I404" s="6">
        <f>IF('Log_working_3-way'!$D404="","",'True_Odds_Calculator_3-way'!O405/'True_Odds_Calculator_3-way'!B405-1)</f>
        <v>8.0481557490999567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3.358078535664788E-2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1.0306808668859633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9.3369611588710075</v>
      </c>
      <c r="I405" s="6">
        <f>IF('Log_working_3-way'!$D405="","",'True_Odds_Calculator_3-way'!O406/'True_Odds_Calculator_3-way'!B406-1)</f>
        <v>9.2031507744987096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3.3152099609216723E-2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1.032494614051541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18.439399086893641</v>
      </c>
      <c r="I406" s="6">
        <f>IF('Log_working_3-way'!$D406="","",'True_Odds_Calculator_3-way'!O407/'True_Odds_Calculator_3-way'!B407-1)</f>
        <v>7.7177436643141704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3.4445079288128788E-2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1.0304530860464851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13.545389470506299</v>
      </c>
      <c r="I407" s="6">
        <f>IF('Log_working_3-way'!$D407="","",'True_Odds_Calculator_3-way'!O408/'True_Odds_Calculator_3-way'!B408-1)</f>
        <v>10.277933403007388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3.2845195333606192E-2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1.0361638876395269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27.826325909844787</v>
      </c>
      <c r="I408" s="6">
        <f>IF('Log_working_3-way'!$D408="","",'True_Odds_Calculator_3-way'!O409/'True_Odds_Calculator_3-way'!B409-1)</f>
        <v>6.791232150655282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3.5877805557510634E-2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1.0311050573534268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7.0842291655870433</v>
      </c>
      <c r="I409" s="6">
        <f>IF('Log_working_3-way'!$D409="","",'True_Odds_Calculator_3-way'!O410/'True_Odds_Calculator_3-way'!B410-1)</f>
        <v>8.9421800910936309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3.3258975112604894E-2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1.030877775034696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11.889136567946126</v>
      </c>
      <c r="I410" s="6">
        <f>IF('Log_working_3-way'!$D410="","",'True_Odds_Calculator_3-way'!O411/'True_Odds_Calculator_3-way'!B411-1)</f>
        <v>10.506121486030006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3.3415685325787425E-2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1.0255094453190043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10.412316928919772</v>
      </c>
      <c r="I411" s="6">
        <f>IF('Log_working_3-way'!$D411="","",'True_Odds_Calculator_3-way'!O412/'True_Odds_Calculator_3-way'!B412-1)</f>
        <v>9.3919410336560212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2.7686078113672963E-2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1.0251266050779482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8.2745238258618237</v>
      </c>
      <c r="I412" s="6">
        <f>IF('Log_working_3-way'!$D412="","",'True_Odds_Calculator_3-way'!O413/'True_Odds_Calculator_3-way'!B413-1)</f>
        <v>8.8746644198919924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2.7113312888259689E-2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1.0253164826875321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15.761892884925416</v>
      </c>
      <c r="I413" s="6">
        <f>IF('Log_working_3-way'!$D413="","",'True_Odds_Calculator_3-way'!O414/'True_Odds_Calculator_3-way'!B414-1)</f>
        <v>9.5344042227466357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2.7171246737322186E-2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1.0259194964143132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8.8044079132307367</v>
      </c>
      <c r="I414" s="6">
        <f>IF('Log_working_3-way'!$D414="","",'True_Odds_Calculator_3-way'!O415/'True_Odds_Calculator_3-way'!B415-1)</f>
        <v>7.9877437864609497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2.7915750282122787E-2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1.047559161334584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0.11679820968628296</v>
      </c>
      <c r="I415" s="6">
        <f>IF('Log_working_3-way'!$D415="","",'True_Odds_Calculator_3-way'!O416/'True_Odds_Calculator_3-way'!B416-1)</f>
        <v>2.1815401515728419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3.5283741703635574E-2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1.035001195577409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5.2833642170914352</v>
      </c>
      <c r="I416" s="6">
        <f>IF('Log_working_3-way'!$D416="","",'True_Odds_Calculator_3-way'!O417/'True_Odds_Calculator_3-way'!B417-1)</f>
        <v>5.65142069188789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3.5703947443283202E-2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1.0401549367494296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33.126452523488574</v>
      </c>
      <c r="I417" s="6">
        <f>IF('Log_working_3-way'!$D417="","",'True_Odds_Calculator_3-way'!O418/'True_Odds_Calculator_3-way'!B418-1)</f>
        <v>4.592596870506263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3.8222152679983967E-2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1.0304939670448987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12.996728223994634</v>
      </c>
      <c r="I418" s="6">
        <f>IF('Log_working_3-way'!$D418="","",'True_Odds_Calculator_3-way'!O419/'True_Odds_Calculator_3-way'!B419-1)</f>
        <v>7.8901716669006863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3.2908789562782204E-2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1.0537987528788202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-0.55795384734246189</v>
      </c>
      <c r="I419" s="6">
        <f>IF('Log_working_3-way'!$D419="","",'True_Odds_Calculator_3-way'!O420/'True_Odds_Calculator_3-way'!B420-1)</f>
        <v>1.2431602825005301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3.2782699170938345E-2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1.0228507516829923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4.7552996609934501</v>
      </c>
      <c r="I420" s="6">
        <f>IF('Log_working_3-way'!$D420="","",'True_Odds_Calculator_3-way'!O421/'True_Odds_Calculator_3-way'!B421-1)</f>
        <v>6.7083668859335326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2.3617323006436042E-2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1.0209772119462346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14.522603747564441</v>
      </c>
      <c r="I421" s="6">
        <f>IF('Log_working_3-way'!$D421="","",'True_Odds_Calculator_3-way'!O422/'True_Odds_Calculator_3-way'!B422-1)</f>
        <v>6.1050018432030226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2.2558082555747427E-2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1.0217780023570324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18.653767800941708</v>
      </c>
      <c r="I422" s="6">
        <f>IF('Log_working_3-way'!$D422="","",'True_Odds_Calculator_3-way'!O423/'True_Odds_Calculator_3-way'!B423-1)</f>
        <v>6.9784670936573878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2.3162120028290767E-2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1.031879979074003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51.005989392867548</v>
      </c>
      <c r="I423" s="6">
        <f>IF('Log_working_3-way'!$D423="","",'True_Odds_Calculator_3-way'!O424/'True_Odds_Calculator_3-way'!B424-1)</f>
        <v>2.2267782311230788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2.4484760707079944E-2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1.0417513518260764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46.995786216102466</v>
      </c>
      <c r="I424" s="6">
        <f>IF('Log_working_3-way'!$D424="","",'True_Odds_Calculator_3-way'!O425/'True_Odds_Calculator_3-way'!B425-1)</f>
        <v>3.779195225982666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3.3285181172505229E-2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1.044527875694764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4.8276608846013049</v>
      </c>
      <c r="I425" s="6">
        <f>IF('Log_working_3-way'!$D425="","",'True_Odds_Calculator_3-way'!O426/'True_Odds_Calculator_3-way'!B426-1)</f>
        <v>8.6949376911510488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4.6154148595762168E-2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1.0413533595990518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13.383699272614308</v>
      </c>
      <c r="I426" s="6">
        <f>IF('Log_working_3-way'!$D426="","",'True_Odds_Calculator_3-way'!O427/'True_Odds_Calculator_3-way'!B427-1)</f>
        <v>9.4977474494791778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4.4455626062176901E-2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1.040895695327849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12.435768886844743</v>
      </c>
      <c r="I427" s="6">
        <f>IF('Log_working_3-way'!$D427="","",'True_Odds_Calculator_3-way'!O428/'True_Odds_Calculator_3-way'!B428-1)</f>
        <v>9.0967967635169806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4.4034746088213783E-2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1.0540836199754795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36.214346170122724</v>
      </c>
      <c r="I428" s="6">
        <f>IF('Log_working_3-way'!$D428="","",'True_Odds_Calculator_3-way'!O429/'True_Odds_Calculator_3-way'!B429-1)</f>
        <v>4.4007214396549985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4.9662402274342599E-2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1.0422966493665202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19.145155980857538</v>
      </c>
      <c r="I429" s="6">
        <f>IF('Log_working_3-way'!$D429="","",'True_Odds_Calculator_3-way'!O430/'True_Odds_Calculator_3-way'!B430-1)</f>
        <v>7.4801799251902086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4.4519081989668585E-2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1.0698230042319812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0.47878491837976589</v>
      </c>
      <c r="I430" s="6">
        <f>IF('Log_working_3-way'!$D430="","",'True_Odds_Calculator_3-way'!O431/'True_Odds_Calculator_3-way'!B431-1)</f>
        <v>2.7649794543633286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5.3974139618930383E-2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1.0414398107043892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14.567650486594856</v>
      </c>
      <c r="I431" s="6">
        <f>IF('Log_working_3-way'!$D431="","",'True_Odds_Calculator_3-way'!O432/'True_Odds_Calculator_3-way'!B432-1)</f>
        <v>8.5281351742731033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4.4416118723625608E-2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1.0570060490262114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41.347979554883224</v>
      </c>
      <c r="I432" s="6">
        <f>IF('Log_working_3-way'!$D432="","",'True_Odds_Calculator_3-way'!O433/'True_Odds_Calculator_3-way'!B433-1)</f>
        <v>3.4066576019649544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4.9505665006855715E-2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1.1428752886526277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80.658705275635214</v>
      </c>
      <c r="I433" s="6">
        <f>IF('Log_working_3-way'!$D433="","",'True_Odds_Calculator_3-way'!O434/'True_Odds_Calculator_3-way'!B434-1)</f>
        <v>-0.32853021060203902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4.9904988583734378E-2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1.0439659875937759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20.477607635292124</v>
      </c>
      <c r="I434" s="6">
        <f>IF('Log_working_3-way'!$D434="","",'True_Odds_Calculator_3-way'!O435/'True_Odds_Calculator_3-way'!B435-1)</f>
        <v>8.5155148278004607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4.5801318948567316E-2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1.0261115280668425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8.1546797890095384</v>
      </c>
      <c r="I435" s="6">
        <f>IF('Log_working_3-way'!$D435="","",'True_Odds_Calculator_3-way'!O436/'True_Odds_Calculator_3-way'!B436-1)</f>
        <v>6.7637552208558969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2.7830833191953674E-2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1.0267278093029117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22.379639738432694</v>
      </c>
      <c r="I436" s="6">
        <f>IF('Log_working_3-way'!$D436="","",'True_Odds_Calculator_3-way'!O437/'True_Odds_Calculator_3-way'!B437-1)</f>
        <v>6.7641090312060319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2.7783994953913815E-2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1.0553652496291357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61.837257422692133</v>
      </c>
      <c r="I437" s="6">
        <f>IF('Log_working_3-way'!$D437="","",'True_Odds_Calculator_3-way'!O438/'True_Odds_Calculator_3-way'!B438-1)</f>
        <v>1.0118431691295857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3.4997755518450191E-2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1.0411108277827767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5.059266989776245</v>
      </c>
      <c r="I438" s="6">
        <f>IF('Log_working_3-way'!$D438="","",'True_Odds_Calculator_3-way'!O439/'True_Odds_Calculator_3-way'!B439-1)</f>
        <v>6.1261359743447228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4.1870560465639528E-2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1.0403949047662586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24.785006909808555</v>
      </c>
      <c r="I439" s="6">
        <f>IF('Log_working_3-way'!$D439="","",'True_Odds_Calculator_3-way'!O440/'True_Odds_Calculator_3-way'!B440-1)</f>
        <v>5.7936971083030979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4.1161570574777429E-2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1.0445901863735878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32.190202120910001</v>
      </c>
      <c r="I440" s="6">
        <f>IF('Log_working_3-way'!$D440="","",'True_Odds_Calculator_3-way'!O441/'True_Odds_Calculator_3-way'!B441-1)</f>
        <v>5.7131158232853156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4.2538879351023517E-2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1.0366322435737039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15.84728158738012</v>
      </c>
      <c r="I441" s="6">
        <f>IF('Log_working_3-way'!$D441="","",'True_Odds_Calculator_3-way'!O442/'True_Odds_Calculator_3-way'!B442-1)</f>
        <v>7.1322131181782353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3.9140719559938919E-2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1.0419272931786703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5.2731323174038245</v>
      </c>
      <c r="I442" s="6">
        <f>IF('Log_working_3-way'!$D442="","",'True_Odds_Calculator_3-way'!O443/'True_Odds_Calculator_3-way'!B443-1)</f>
        <v>5.9303007704432149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4.2706395030306821E-2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1.0417862840792305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3.680299659919533</v>
      </c>
      <c r="I443" s="6">
        <f>IF('Log_working_3-way'!$D443="","",'True_Odds_Calculator_3-way'!O444/'True_Odds_Calculator_3-way'!B444-1)</f>
        <v>5.5817796449688046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4.1189874465516585E-2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1.0424537643858542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28.62336481403171</v>
      </c>
      <c r="I444" s="6">
        <f>IF('Log_working_3-way'!$D444="","",'True_Odds_Calculator_3-way'!O445/'True_Odds_Calculator_3-way'!B445-1)</f>
        <v>6.0873480326576326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4.1886960668449769E-2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1.0209030780742898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6.6335264289763298</v>
      </c>
      <c r="I445" s="6">
        <f>IF('Log_working_3-way'!$D445="","",'True_Odds_Calculator_3-way'!O446/'True_Odds_Calculator_3-way'!B446-1)</f>
        <v>6.8959781866874561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2.213611435973184E-2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1.0246325016374718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11.602278012605167</v>
      </c>
      <c r="I446" s="6">
        <f>IF('Log_working_3-way'!$D446="","",'True_Odds_Calculator_3-way'!O447/'True_Odds_Calculator_3-way'!B447-1)</f>
        <v>10.344971449011377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2.6742057566273569E-2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1.0422888577022578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0.20513150121436174</v>
      </c>
      <c r="I447" s="6">
        <f>IF('Log_working_3-way'!$D447="","",'True_Odds_Calculator_3-way'!O448/'True_Odds_Calculator_3-way'!B448-1)</f>
        <v>3.379804668532862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3.3592958459979894E-2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1.0414010281884454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46.987508024679201</v>
      </c>
      <c r="I448" s="6">
        <f>IF('Log_working_3-way'!$D448="","",'True_Odds_Calculator_3-way'!O449/'True_Odds_Calculator_3-way'!B449-1)</f>
        <v>3.0300712695111658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3.3463430322683507E-2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1.0273607996921339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20.427301937243769</v>
      </c>
      <c r="I449" s="6">
        <f>IF('Log_working_3-way'!$D449="","",'True_Odds_Calculator_3-way'!O450/'True_Odds_Calculator_3-way'!B450-1)</f>
        <v>8.5531221351088575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2.866343759981449E-2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1.0367284040741089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15.987882696464627</v>
      </c>
      <c r="I450" s="6">
        <f>IF('Log_working_3-way'!$D450="","",'True_Odds_Calculator_3-way'!O451/'True_Odds_Calculator_3-way'!B451-1)</f>
        <v>7.0378698541426559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3.9218411567683242E-2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1.0484462806396684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37.88721773114402</v>
      </c>
      <c r="I451" s="6">
        <f>IF('Log_working_3-way'!$D451="","",'True_Odds_Calculator_3-way'!O452/'True_Odds_Calculator_3-way'!B452-1)</f>
        <v>5.3671154602971143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4.3263044026134123E-2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1.0381848962754789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26.254247438829317</v>
      </c>
      <c r="I452" s="6">
        <f>IF('Log_working_3-way'!$D452="","",'True_Odds_Calculator_3-way'!O453/'True_Odds_Calculator_3-way'!B453-1)</f>
        <v>8.008539511993785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3.8126092773744347E-2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1.047285675340927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44.763885020064301</v>
      </c>
      <c r="I453" s="6">
        <f>IF('Log_working_3-way'!$D453="","",'True_Odds_Calculator_3-way'!O454/'True_Odds_Calculator_3-way'!B454-1)</f>
        <v>3.3743467366799198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3.9300436640312242E-2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1.0453463754752721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0.55757066704508595</v>
      </c>
      <c r="I454" s="6">
        <f>IF('Log_working_3-way'!$D454="","",'True_Odds_Calculator_3-way'!O455/'True_Odds_Calculator_3-way'!B455-1)</f>
        <v>5.4249673017632887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3.9219167162693136E-2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1.0311213429781505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15.38903790722258</v>
      </c>
      <c r="I455" s="6">
        <f>IF('Log_working_3-way'!$D455="","",'True_Odds_Calculator_3-way'!O456/'True_Odds_Calculator_3-way'!B456-1)</f>
        <v>10.350116102734873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3.3317996108060965E-2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1.0384160205504114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32.377245014735855</v>
      </c>
      <c r="I456" s="6">
        <f>IF('Log_working_3-way'!$D456="","",'True_Odds_Calculator_3-way'!O457/'True_Odds_Calculator_3-way'!B457-1)</f>
        <v>5.4740152817919014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3.6696591024539815E-2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1.0318389690509475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8.563201193122282</v>
      </c>
      <c r="I457" s="6">
        <f>IF('Log_working_3-way'!$D457="","",'True_Odds_Calculator_3-way'!O458/'True_Odds_Calculator_3-way'!B458-1)</f>
        <v>7.4649448325802474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3.4052210530034044E-2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1.0329087702002322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0.78420332752299426</v>
      </c>
      <c r="I458" s="6">
        <f>IF('Log_working_3-way'!$D458="","",'True_Odds_Calculator_3-way'!O459/'True_Odds_Calculator_3-way'!B459-1)</f>
        <v>2.0415878130273351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2.6282156809036339E-2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1.0313227294447935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2.8223314103057251</v>
      </c>
      <c r="I459" s="6">
        <f>IF('Log_working_3-way'!$D459="","",'True_Odds_Calculator_3-way'!O460/'True_Odds_Calculator_3-way'!B460-1)</f>
        <v>4.5836386172800996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2.9936828221277523E-2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1.0261583755600037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21.070510677481977</v>
      </c>
      <c r="I460" s="6">
        <f>IF('Log_working_3-way'!$D460="","",'True_Odds_Calculator_3-way'!O461/'True_Odds_Calculator_3-way'!B461-1)</f>
        <v>6.071363335611883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2.742239601128782E-2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1.0249997005446607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10.656930578453567</v>
      </c>
      <c r="I461" s="6">
        <f>IF('Log_working_3-way'!$D461="","",'True_Odds_Calculator_3-way'!O462/'True_Odds_Calculator_3-way'!B462-1)</f>
        <v>8.8120282070347233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2.7117442342355691E-2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1.0304812799237837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4.5240312356619912</v>
      </c>
      <c r="I462" s="6">
        <f>IF('Log_working_3-way'!$D462="","",'True_Odds_Calculator_3-way'!O463/'True_Odds_Calculator_3-way'!B463-1)</f>
        <v>6.4416590400937297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3.1135712261954218E-2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1.0312734215056336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13.994483975645228</v>
      </c>
      <c r="I463" s="6">
        <f>IF('Log_working_3-way'!$D463="","",'True_Odds_Calculator_3-way'!O464/'True_Odds_Calculator_3-way'!B464-1)</f>
        <v>9.0018003140241269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3.3715533341321269E-2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1.0321167653073318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18.448005052128089</v>
      </c>
      <c r="I464" s="6">
        <f>IF('Log_working_3-way'!$D464="","",'True_Odds_Calculator_3-way'!O465/'True_Odds_Calculator_3-way'!B465-1)</f>
        <v>8.7468364145858164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3.3987325479168273E-2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1.031679201399329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6.547335974224791</v>
      </c>
      <c r="I465" s="6">
        <f>IF('Log_working_3-way'!$D465="","",'True_Odds_Calculator_3-way'!O466/'True_Odds_Calculator_3-way'!B466-1)</f>
        <v>9.4667673108611723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3.3808892253217149E-2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1.0363680349099058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26.89135973141175</v>
      </c>
      <c r="I466" s="6">
        <f>IF('Log_working_3-way'!$D466="","",'True_Odds_Calculator_3-way'!O467/'True_Odds_Calculator_3-way'!B467-1)</f>
        <v>7.0137654267365459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3.6345162431969946E-2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1.0324351380674863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19.535384685773128</v>
      </c>
      <c r="I467" s="6">
        <f>IF('Log_working_3-way'!$D467="","",'True_Odds_Calculator_3-way'!O468/'True_Odds_Calculator_3-way'!B468-1)</f>
        <v>8.3845239222093237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3.4136077550378285E-2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1.031218519582658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10.583075695399669</v>
      </c>
      <c r="I468" s="6">
        <f>IF('Log_working_3-way'!$D468="","",'True_Odds_Calculator_3-way'!O469/'True_Odds_Calculator_3-way'!B469-1)</f>
        <v>7.8836553274148393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3.3666448891362277E-2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1.0386254663524785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2.4982505105908746</v>
      </c>
      <c r="I469" s="6">
        <f>IF('Log_working_3-way'!$D469="","",'True_Odds_Calculator_3-way'!O470/'True_Odds_Calculator_3-way'!B470-1)</f>
        <v>5.7840152043679316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3.7123528703320252E-2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1.0297260662126257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9.2813034471687867</v>
      </c>
      <c r="I470" s="6">
        <f>IF('Log_working_3-way'!$D470="","",'True_Odds_Calculator_3-way'!O471/'True_Odds_Calculator_3-way'!B471-1)</f>
        <v>7.8980952120496859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3.198900850471742E-2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1.0292751095163641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1.0891424530158771</v>
      </c>
      <c r="I471" s="6">
        <f>IF('Log_working_3-way'!$D471="","",'True_Odds_Calculator_3-way'!O472/'True_Odds_Calculator_3-way'!B472-1)</f>
        <v>4.5511302269007547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2.6102009846335816E-2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1.0324021695180747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36.000210761453417</v>
      </c>
      <c r="I472" s="6">
        <f>IF('Log_working_3-way'!$D472="","",'True_Odds_Calculator_3-way'!O473/'True_Odds_Calculator_3-way'!B473-1)</f>
        <v>5.1301073913763773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2.9830554604964199E-2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1.0257369176823521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10.333515222141639</v>
      </c>
      <c r="I473" s="6">
        <f>IF('Log_working_3-way'!$D473="","",'True_Odds_Calculator_3-way'!O474/'True_Odds_Calculator_3-way'!B474-1)</f>
        <v>7.5166043582650968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2.7779916493325452E-2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1.0381848962754789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26.254247438829317</v>
      </c>
      <c r="I474" s="6">
        <f>IF('Log_working_3-way'!$D474="","",'True_Odds_Calculator_3-way'!O475/'True_Odds_Calculator_3-way'!B475-1)</f>
        <v>8.008539511993785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3.8126092773744347E-2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1.047285675340927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44.763885020064301</v>
      </c>
      <c r="I475" s="6">
        <f>IF('Log_working_3-way'!$D475="","",'True_Odds_Calculator_3-way'!O476/'True_Odds_Calculator_3-way'!B476-1)</f>
        <v>3.3743467366799198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3.9300436640312242E-2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1.0453463754752721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0.55757066704508595</v>
      </c>
      <c r="I476" s="6">
        <f>IF('Log_working_3-way'!$D476="","",'True_Odds_Calculator_3-way'!O477/'True_Odds_Calculator_3-way'!B477-1)</f>
        <v>5.4249673017632887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3.9219167162693136E-2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1.0311213429781505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15.38903790722258</v>
      </c>
      <c r="I477" s="6">
        <f>IF('Log_working_3-way'!$D477="","",'True_Odds_Calculator_3-way'!O478/'True_Odds_Calculator_3-way'!B478-1)</f>
        <v>10.350116102734873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3.3317996108060965E-2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1.0384160205504114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32.377245014735855</v>
      </c>
      <c r="I478" s="6">
        <f>IF('Log_working_3-way'!$D478="","",'True_Odds_Calculator_3-way'!O479/'True_Odds_Calculator_3-way'!B479-1)</f>
        <v>5.4740152817919014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3.6696591024539815E-2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1.0431276935232101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1.6394503730653343</v>
      </c>
      <c r="I479" s="6">
        <f>IF('Log_working_3-way'!$D479="","",'True_Odds_Calculator_3-way'!O480/'True_Odds_Calculator_3-way'!B480-1)</f>
        <v>3.9964130909459961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3.8514637031687782E-2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1.0200519091628633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12.728391112532822</v>
      </c>
      <c r="I480" s="6">
        <f>IF('Log_working_3-way'!$D480="","",'True_Odds_Calculator_3-way'!O481/'True_Odds_Calculator_3-way'!B481-1)</f>
        <v>9.2500316714461768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2.1781026144503945E-2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1.0290084258294141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3.0459710492616416</v>
      </c>
      <c r="I481" s="6">
        <f>IF('Log_working_3-way'!$D481="","",'True_Odds_Calculator_3-way'!O482/'True_Odds_Calculator_3-way'!B482-1)</f>
        <v>8.4866957903097671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2.9402145473574226E-2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1.0385928055728146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20.800010382258357</v>
      </c>
      <c r="I482" s="6">
        <f>IF('Log_working_3-way'!$D482="","",'True_Odds_Calculator_3-way'!O483/'True_Odds_Calculator_3-way'!B483-1)</f>
        <v>8.6276684211023245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4.0170924868255353E-2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1.0365896431997417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9.7695005506587034</v>
      </c>
      <c r="I483" s="6">
        <f>IF('Log_working_3-way'!$D483="","",'True_Odds_Calculator_3-way'!O484/'True_Odds_Calculator_3-way'!B484-1)</f>
        <v>5.4955582305915929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3.8632864719821303E-2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1.0878872205981562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-0.57913846500000532</v>
      </c>
      <c r="I484" s="6">
        <f>IF('Log_working_3-way'!$D484="","",'True_Odds_Calculator_3-way'!O485/'True_Odds_Calculator_3-way'!B485-1)</f>
        <v>1.1592292194861096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5.0425104674015175E-2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1.0454687575746795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32.555607741688156</v>
      </c>
      <c r="I485" s="6">
        <f>IF('Log_working_3-way'!$D485="","",'True_Odds_Calculator_3-way'!O486/'True_Odds_Calculator_3-way'!B486-1)</f>
        <v>4.7572911422911579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4.3425585794981236E-2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1.0230834804525386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2.9731851387962802</v>
      </c>
      <c r="I486" s="6">
        <f>IF('Log_working_3-way'!$D486="","",'True_Odds_Calculator_3-way'!O487/'True_Odds_Calculator_3-way'!B487-1)</f>
        <v>6.7126239987541476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2.3052320170841245E-2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1.0251208447599547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2.2653498607956783</v>
      </c>
      <c r="I487" s="6">
        <f>IF('Log_working_3-way'!$D487="","",'True_Odds_Calculator_3-way'!O488/'True_Odds_Calculator_3-way'!B488-1)</f>
        <v>4.211090071944561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2.351833626801092E-2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1.0217383168567047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23.206318907310596</v>
      </c>
      <c r="I488" s="6">
        <f>IF('Log_working_3-way'!$D488="","",'True_Odds_Calculator_3-way'!O489/'True_Odds_Calculator_3-way'!B489-1)</f>
        <v>5.5636627169471335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2.2537242132409485E-2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1.0208091574578564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7.6648583484026513</v>
      </c>
      <c r="I489" s="6">
        <f>IF('Log_working_3-way'!$D489="","",'True_Odds_Calculator_3-way'!O490/'True_Odds_Calculator_3-way'!B490-1)</f>
        <v>7.2186754723903874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2.2256728778467849E-2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1.0382406172532743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-4.4691966745307399E-2</v>
      </c>
      <c r="I490" s="6">
        <f>IF('Log_working_3-way'!$D490="","",'True_Odds_Calculator_3-way'!O491/'True_Odds_Calculator_3-way'!B491-1)</f>
        <v>2.2505070295478102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2.8192040956610764E-2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1.0304794670099788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43.502718015465895</v>
      </c>
      <c r="I491" s="6">
        <f>IF('Log_working_3-way'!$D491="","",'True_Odds_Calculator_3-way'!O492/'True_Odds_Calculator_3-way'!B492-1)</f>
        <v>3.5082092052758229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2.5864574251670991E-2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1.0306947973964788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3.9412775977663053</v>
      </c>
      <c r="I492" s="6">
        <f>IF('Log_working_3-way'!$D492="","",'True_Odds_Calculator_3-way'!O493/'True_Odds_Calculator_3-way'!B493-1)</f>
        <v>7.0073390415183603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3.122467117649963E-2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1.0260095354877321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15.474570719795125</v>
      </c>
      <c r="I493" s="6">
        <f>IF('Log_working_3-way'!$D493="","",'True_Odds_Calculator_3-way'!O494/'True_Odds_Calculator_3-way'!B494-1)</f>
        <v>7.2207183480359536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2.7953207186262041E-2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1.0275026552094149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5.5250194003000415</v>
      </c>
      <c r="I494" s="6">
        <f>IF('Log_working_3-way'!$D494="","",'True_Odds_Calculator_3-way'!O495/'True_Odds_Calculator_3-way'!B495-1)</f>
        <v>6.5856074292867328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2.8593044882873508E-2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1.0200075608126198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11.135855194007721</v>
      </c>
      <c r="I495" s="6">
        <f>IF('Log_working_3-way'!$D495="","",'True_Odds_Calculator_3-way'!O496/'True_Odds_Calculator_3-way'!B496-1)</f>
        <v>6.9449804508720456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2.1628345572007657E-2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1.0200786428413116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5.9995114833823679</v>
      </c>
      <c r="I496" s="6">
        <f>IF('Log_working_3-way'!$D496="","",'True_Odds_Calculator_3-way'!O497/'True_Odds_Calculator_3-way'!B497-1)</f>
        <v>8.5016902810492141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2.1384035001358548E-2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1.0200557800393659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9.4527961700780292</v>
      </c>
      <c r="I497" s="6">
        <f>IF('Log_working_3-way'!$D497="","",'True_Odds_Calculator_3-way'!O498/'True_Odds_Calculator_3-way'!B498-1)</f>
        <v>7.8797178670836345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2.1702992299598378E-2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1.0224176099630726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6.2929762487187668</v>
      </c>
      <c r="I498" s="6">
        <f>IF('Log_working_3-way'!$D498="","",'True_Odds_Calculator_3-way'!O499/'True_Odds_Calculator_3-way'!B499-1)</f>
        <v>6.7084484785173197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2.3606488195458741E-2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1.0306116844896831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38.479972147337087</v>
      </c>
      <c r="I499" s="6">
        <f>IF('Log_working_3-way'!$D499="","",'True_Odds_Calculator_3-way'!O500/'True_Odds_Calculator_3-way'!B500-1)</f>
        <v>4.1427762370707475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2.7599436810564315E-2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1.028184993909198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5.4185852862739701</v>
      </c>
      <c r="I500" s="6">
        <f>IF('Log_working_3-way'!$D500="","",'True_Odds_Calculator_3-way'!O501/'True_Odds_Calculator_3-way'!B501-1)</f>
        <v>7.9188865390657828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2.9583279845780464E-2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1.0261089263483532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14.194416771597599</v>
      </c>
      <c r="I501" s="6">
        <f>IF('Log_working_3-way'!$D501="","",'True_Odds_Calculator_3-way'!O502/'True_Odds_Calculator_3-way'!B502-1)</f>
        <v>8.6176913802182522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2.8193663380696732E-2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1.0343637409798823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31.722915515592483</v>
      </c>
      <c r="I502" s="6">
        <f>IF('Log_working_3-way'!$D502="","",'True_Odds_Calculator_3-way'!O503/'True_Odds_Calculator_3-way'!B503-1)</f>
        <v>5.9581088961559985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3.2978102114627816E-2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1.0249664833401224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7.1831077137795631</v>
      </c>
      <c r="I503" s="6">
        <f>IF('Log_working_3-way'!$D503="","",'True_Odds_Calculator_3-way'!O504/'True_Odds_Calculator_3-way'!B504-1)</f>
        <v>8.1087955150858253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2.6699952775905755E-2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1.0256141592356807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15.756022636821321</v>
      </c>
      <c r="I504" s="6">
        <f>IF('Log_working_3-way'!$D504="","",'True_Odds_Calculator_3-way'!O505/'True_Odds_Calculator_3-way'!B505-1)</f>
        <v>8.2707528460716659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2.7531102425896403E-2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1.0260966596581813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7.2681340733907724</v>
      </c>
      <c r="I505" s="6">
        <f>IF('Log_working_3-way'!$D505="","",'True_Odds_Calculator_3-way'!O506/'True_Odds_Calculator_3-way'!B506-1)</f>
        <v>9.0571510385578247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2.8026357200601204E-2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1.0267357362500946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21.272414660897851</v>
      </c>
      <c r="I506" s="6">
        <f>IF('Log_working_3-way'!$D506="","",'True_Odds_Calculator_3-way'!O507/'True_Odds_Calculator_3-way'!B507-1)</f>
        <v>8.3251286296492726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2.7874576218563707E-2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1.0257453253793956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15.753773281542287</v>
      </c>
      <c r="I507" s="6">
        <f>IF('Log_working_3-way'!$D507="","",'True_Odds_Calculator_3-way'!O508/'True_Odds_Calculator_3-way'!B508-1)</f>
        <v>7.8281672409389778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2.766905836398692E-2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1.0256359733301683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9.1925304452995213</v>
      </c>
      <c r="I508" s="6">
        <f>IF('Log_working_3-way'!$D508="","",'True_Odds_Calculator_3-way'!O509/'True_Odds_Calculator_3-way'!B509-1)</f>
        <v>7.2239808633690785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2.7545410383728042E-2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1.0264776494114258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12.739060263024761</v>
      </c>
      <c r="I509" s="6">
        <f>IF('Log_working_3-way'!$D509="","",'True_Odds_Calculator_3-way'!O510/'True_Odds_Calculator_3-way'!B510-1)</f>
        <v>8.9864495805656244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2.8678583758143139E-2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1.0269346788095175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5.1411109928439975</v>
      </c>
      <c r="I510" s="6">
        <f>IF('Log_working_3-way'!$D510="","",'True_Odds_Calculator_3-way'!O511/'True_Odds_Calculator_3-way'!B511-1)</f>
        <v>6.9866055755737682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2.798531112780589E-2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1.0403131324568005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32.714240118135443</v>
      </c>
      <c r="I511" s="6">
        <f>IF('Log_working_3-way'!$D511="","",'True_Odds_Calculator_3-way'!O512/'True_Odds_Calculator_3-way'!B512-1)</f>
        <v>4.6727331276160946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3.8516055586363951E-2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1.0391230940564156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3.2528374986358175</v>
      </c>
      <c r="I512" s="6">
        <f>IF('Log_working_3-way'!$D512="","",'True_Odds_Calculator_3-way'!O513/'True_Odds_Calculator_3-way'!B513-1)</f>
        <v>4.8457552299916831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3.7784801169866711E-2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1.030980453418582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13.537155151422644</v>
      </c>
      <c r="I513" s="6">
        <f>IF('Log_working_3-way'!$D513="","",'True_Odds_Calculator_3-way'!O514/'True_Odds_Calculator_3-way'!B514-1)</f>
        <v>8.44971870604782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3.3430232558139483E-2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1.0330062248398828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25.244651403868634</v>
      </c>
      <c r="I514" s="6">
        <f>IF('Log_working_3-way'!$D514="","",'True_Odds_Calculator_3-way'!O515/'True_Odds_Calculator_3-way'!B515-1)</f>
        <v>5.8070754691316555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3.3610075198501344E-2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1.031228254381958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8.9393408312277156</v>
      </c>
      <c r="I515" s="6">
        <f>IF('Log_working_3-way'!$D515="","",'True_Odds_Calculator_3-way'!O516/'True_Odds_Calculator_3-way'!B516-1)</f>
        <v>7.9933000620448293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3.3554134599430796E-2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1.0314525712285969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8.2155331693085536</v>
      </c>
      <c r="I516" s="6">
        <f>IF('Log_working_3-way'!$D516="","",'True_Odds_Calculator_3-way'!O517/'True_Odds_Calculator_3-way'!B517-1)</f>
        <v>7.9921346109210933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3.3688091316020463E-2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1.033471074576471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21.120255045884296</v>
      </c>
      <c r="I517" s="6">
        <f>IF('Log_working_3-way'!$D517="","",'True_Odds_Calculator_3-way'!O518/'True_Odds_Calculator_3-way'!B518-1)</f>
        <v>7.5079102630055008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3.4945064306301177E-2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1.0363567873141502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30.903758607146514</v>
      </c>
      <c r="I518" s="6">
        <f>IF('Log_working_3-way'!$D518="","",'True_Odds_Calculator_3-way'!O519/'True_Odds_Calculator_3-way'!B519-1)</f>
        <v>5.4161852720132853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3.5284359033339596E-2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1.034150770312632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5.3872058304023032</v>
      </c>
      <c r="I519" s="6">
        <f>IF('Log_working_3-way'!$D519="","",'True_Odds_Calculator_3-way'!O520/'True_Odds_Calculator_3-way'!B520-1)</f>
        <v>5.1016033273295305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3.4641479621079219E-2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1.030758524875115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8.8193635759668272</v>
      </c>
      <c r="I520" s="6">
        <f>IF('Log_working_3-way'!$D520="","",'True_Odds_Calculator_3-way'!O521/'True_Odds_Calculator_3-way'!B521-1)</f>
        <v>7.1813646830721449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3.2897825557544502E-2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1.030967878469182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11.432000365799317</v>
      </c>
      <c r="I521" s="6">
        <f>IF('Log_working_3-way'!$D521="","",'True_Odds_Calculator_3-way'!O522/'True_Odds_Calculator_3-way'!B522-1)</f>
        <v>7.322248178758219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3.3357460345886825E-2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1.0334907142101684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20.49540747536367</v>
      </c>
      <c r="I522" s="6">
        <f>IF('Log_working_3-way'!$D522="","",'True_Odds_Calculator_3-way'!O523/'True_Odds_Calculator_3-way'!B523-1)</f>
        <v>7.5066311543884776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3.510068491872409E-2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1.0308896760990325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10.830274988169727</v>
      </c>
      <c r="I523" s="6">
        <f>IF('Log_working_3-way'!$D523="","",'True_Odds_Calculator_3-way'!O524/'True_Odds_Calculator_3-way'!B524-1)</f>
        <v>8.7522718360527172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3.3411033411033353E-2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1.0313386638104842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13.876555873536239</v>
      </c>
      <c r="I524" s="6">
        <f>IF('Log_working_3-way'!$D524="","",'True_Odds_Calculator_3-way'!O525/'True_Odds_Calculator_3-way'!B525-1)</f>
        <v>7.7235708291777723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3.3754091373043416E-2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1.0326626778485026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21.351596973722891</v>
      </c>
      <c r="I525" s="6">
        <f>IF('Log_working_3-way'!$D525="","",'True_Odds_Calculator_3-way'!O526/'True_Odds_Calculator_3-way'!B526-1)</f>
        <v>6.5875016004138702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3.4105319303004755E-2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1.0325324420439153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17.112536202971391</v>
      </c>
      <c r="I526" s="6">
        <f>IF('Log_working_3-way'!$D526="","",'True_Odds_Calculator_3-way'!O527/'True_Odds_Calculator_3-way'!B527-1)</f>
        <v>6.7562860172760928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3.4657889460220748E-2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1.0342065637714977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25.214648335847421</v>
      </c>
      <c r="I527" s="6">
        <f>IF('Log_working_3-way'!$D527="","",'True_Odds_Calculator_3-way'!O528/'True_Odds_Calculator_3-way'!B528-1)</f>
        <v>6.293629968094729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3.4793057819373807E-2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1.0311288864867603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15.523991763242691</v>
      </c>
      <c r="I528" s="6">
        <f>IF('Log_working_3-way'!$D528="","",'True_Odds_Calculator_3-way'!O529/'True_Odds_Calculator_3-way'!B529-1)</f>
        <v>7.0833894685968879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3.3366309350899792E-2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1.0303950715830348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11.617655397697675</v>
      </c>
      <c r="I529" s="6">
        <f>IF('Log_working_3-way'!$D529="","",'True_Odds_Calculator_3-way'!O530/'True_Odds_Calculator_3-way'!B530-1)</f>
        <v>9.2055582835421745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3.2908377222456764E-2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1.034025576391719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5.384598125931265</v>
      </c>
      <c r="I530" s="6">
        <f>IF('Log_working_3-way'!$D530="","",'True_Odds_Calculator_3-way'!O531/'True_Odds_Calculator_3-way'!B531-1)</f>
        <v>6.3319504057406899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3.5064065218342044E-2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1.0299586988458687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9.0802066408532642</v>
      </c>
      <c r="I531" s="6">
        <f>IF('Log_working_3-way'!$D531="","",'True_Odds_Calculator_3-way'!O532/'True_Odds_Calculator_3-way'!B532-1)</f>
        <v>8.5794060577706457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3.2302970962369226E-2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1.0312519391396335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20.543346694620755</v>
      </c>
      <c r="I532" s="6">
        <f>IF('Log_working_3-way'!$D532="","",'True_Odds_Calculator_3-way'!O533/'True_Odds_Calculator_3-way'!B533-1)</f>
        <v>6.4296864959832671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3.2797332547763736E-2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1.0534846614559168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4.7316782173747196</v>
      </c>
      <c r="I533" s="6">
        <f>IF('Log_working_3-way'!$D533="","",'True_Odds_Calculator_3-way'!O534/'True_Odds_Calculator_3-way'!B534-1)</f>
        <v>5.4725150831344198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5.3244938876064962E-2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1.046300606923543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15.825208652862223</v>
      </c>
      <c r="I534" s="6">
        <f>IF('Log_working_3-way'!$D534="","",'True_Odds_Calculator_3-way'!O535/'True_Odds_Calculator_3-way'!B535-1)</f>
        <v>7.1482090124544975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4.9266064745940863E-2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1.0482724477409897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10.161684861925476</v>
      </c>
      <c r="I535" s="6">
        <f>IF('Log_working_3-way'!$D535="","",'True_Odds_Calculator_3-way'!O536/'True_Odds_Calculator_3-way'!B536-1)</f>
        <v>5.6254753034802993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5.0762440613165261E-2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1.0605830529860494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6.5530409475535132</v>
      </c>
      <c r="I536" s="6">
        <f>IF('Log_working_3-way'!$D536="","",'True_Odds_Calculator_3-way'!O537/'True_Odds_Calculator_3-way'!B537-1)</f>
        <v>6.8617467960314045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6.2499538452005066E-2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1.045999996547206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16.71512768211803</v>
      </c>
      <c r="I537" s="6">
        <f>IF('Log_working_3-way'!$D537="","",'True_Odds_Calculator_3-way'!O538/'True_Odds_Calculator_3-way'!B538-1)</f>
        <v>9.6654179747689675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4.8768762273907917E-2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1.0489893716875691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22.098219001122668</v>
      </c>
      <c r="I538" s="6">
        <f>IF('Log_working_3-way'!$D538="","",'True_Odds_Calculator_3-way'!O539/'True_Odds_Calculator_3-way'!B539-1)</f>
        <v>5.6266212767751815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5.0580727241310575E-2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1.0204833436395921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13.471562298712223</v>
      </c>
      <c r="I539" s="6">
        <f>IF('Log_working_3-way'!$D539="","",'True_Odds_Calculator_3-way'!O540/'True_Odds_Calculator_3-way'!B540-1)</f>
        <v>8.319059703103056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2.220472834507925E-2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1.0292743197598737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44.787337097412959</v>
      </c>
      <c r="I540" s="6">
        <f>IF('Log_working_3-way'!$D540="","",'True_Odds_Calculator_3-way'!O541/'True_Odds_Calculator_3-way'!B541-1)</f>
        <v>2.8422889800975324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2.458714311512078E-2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1.0203632452001661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11.479247583517694</v>
      </c>
      <c r="I541" s="6">
        <f>IF('Log_working_3-way'!$D541="","",'True_Odds_Calculator_3-way'!O542/'True_Odds_Calculator_3-way'!B542-1)</f>
        <v>8.0388393542907668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2.2105055248921923E-2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1.0354694402041202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8.7100113280407996</v>
      </c>
      <c r="I542" s="6">
        <f>IF('Log_working_3-way'!$D542="","",'True_Odds_Calculator_3-way'!O543/'True_Odds_Calculator_3-way'!B543-1)</f>
        <v>7.5852160750710489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3.7908708416926729E-2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1.0380581245151497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18.864543408833079</v>
      </c>
      <c r="I543" s="6">
        <f>IF('Log_working_3-way'!$D543="","",'True_Odds_Calculator_3-way'!O544/'True_Odds_Calculator_3-way'!B544-1)</f>
        <v>8.6895328897709376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4.0102286751080296E-2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1.0496997116426658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20.979651428050005</v>
      </c>
      <c r="I544" s="6">
        <f>IF('Log_working_3-way'!$D544="","",'True_Odds_Calculator_3-way'!O545/'True_Odds_Calculator_3-way'!B545-1)</f>
        <v>7.8389318056881656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5.1604726358229103E-2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1.0467420377916812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6.6923370944561658</v>
      </c>
      <c r="I545" s="6">
        <f>IF('Log_working_3-way'!$D545="","",'True_Odds_Calculator_3-way'!O546/'True_Odds_Calculator_3-way'!B546-1)</f>
        <v>8.1924630160053304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4.9195369847543802E-2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1.0292541021122248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45.434015532124079</v>
      </c>
      <c r="I546" s="6">
        <f>IF('Log_working_3-way'!$D546="","",'True_Odds_Calculator_3-way'!O547/'True_Odds_Calculator_3-way'!B547-1)</f>
        <v>2.984390068617115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2.4301369128955308E-2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1.0255570454385046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26.58111936421912</v>
      </c>
      <c r="I547" s="6">
        <f>IF('Log_working_3-way'!$D547="","",'True_Odds_Calculator_3-way'!O548/'True_Odds_Calculator_3-way'!B548-1)</f>
        <v>5.8225069483564331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2.5822956332423486E-2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1.0240373004309169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29.830714627138427</v>
      </c>
      <c r="I548" s="6">
        <f>IF('Log_working_3-way'!$D548="","",'True_Odds_Calculator_3-way'!O549/'True_Odds_Calculator_3-way'!B549-1)</f>
        <v>4.726951334921667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2.370872319453543E-2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1.0253134251123148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2.2394705213599395</v>
      </c>
      <c r="I549" s="6">
        <f>IF('Log_working_3-way'!$D549="","",'True_Odds_Calculator_3-way'!O550/'True_Odds_Calculator_3-way'!B550-1)</f>
        <v>5.289647083204974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2.4191763193863292E-2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1.0268250874611089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6.935465716161711</v>
      </c>
      <c r="I550" s="6">
        <f>IF('Log_working_3-way'!$D550="","",'True_Odds_Calculator_3-way'!O551/'True_Odds_Calculator_3-way'!B551-1)</f>
        <v>8.7968712545206298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2.8706518068220221E-2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1.0257657203690889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6.721353681665498</v>
      </c>
      <c r="I551" s="6">
        <f>IF('Log_working_3-way'!$D551="","",'True_Odds_Calculator_3-way'!O552/'True_Odds_Calculator_3-way'!B552-1)</f>
        <v>9.8844822511145765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2.7660935125043418E-2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1.0248944562122544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18.073525366524265</v>
      </c>
      <c r="I552" s="6">
        <f>IF('Log_working_3-way'!$D552="","",'True_Odds_Calculator_3-way'!O553/'True_Odds_Calculator_3-way'!B553-1)</f>
        <v>8.4544829885248873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2.6483919889671137E-2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1.025071800383516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12.158956777743422</v>
      </c>
      <c r="I553" s="6">
        <f>IF('Log_working_3-way'!$D553="","",'True_Odds_Calculator_3-way'!O554/'True_Odds_Calculator_3-way'!B554-1)</f>
        <v>10.985869599810028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2.7166227114627572E-2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1.0254960349080491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10.732017372105911</v>
      </c>
      <c r="I554" s="6">
        <f>IF('Log_working_3-way'!$D554="","",'True_Odds_Calculator_3-way'!O555/'True_Odds_Calculator_3-way'!B555-1)</f>
        <v>8.6836514336091764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2.7643139121068527E-2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1.027781247927493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5.4865182372497374</v>
      </c>
      <c r="I555" s="6">
        <f>IF('Log_working_3-way'!$D555="","",'True_Odds_Calculator_3-way'!O556/'True_Odds_Calculator_3-way'!B556-1)</f>
        <v>8.8531314645082553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2.9357958178960697E-2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1.0263169045105087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19.473367639915168</v>
      </c>
      <c r="I556" s="6">
        <f>IF('Log_working_3-way'!$D556="","",'True_Odds_Calculator_3-way'!O557/'True_Odds_Calculator_3-way'!B557-1)</f>
        <v>8.2685597062121641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2.7774238305583898E-2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1.026770886267246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21.058493865168202</v>
      </c>
      <c r="I557" s="6">
        <f>IF('Log_working_3-way'!$D557="","",'True_Odds_Calculator_3-way'!O558/'True_Odds_Calculator_3-way'!B558-1)</f>
        <v>8.0420469535796943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2.7982105217877473E-2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1.0352463498409592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0.89952586621829389</v>
      </c>
      <c r="I558" s="6">
        <f>IF('Log_working_3-way'!$D558="","",'True_Odds_Calculator_3-way'!O559/'True_Odds_Calculator_3-way'!B559-1)</f>
        <v>3.2679619343356112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2.9775854573698357E-2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1.0292052146286208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24.015858732199867</v>
      </c>
      <c r="I559" s="6">
        <f>IF('Log_working_3-way'!$D559="","",'True_Odds_Calculator_3-way'!O560/'True_Odds_Calculator_3-way'!B560-1)</f>
        <v>5.3503016171920939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3.0035355567960886E-2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1.0296297756832855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5.6185521864815815</v>
      </c>
      <c r="I560" s="6">
        <f>IF('Log_working_3-way'!$D560="","",'True_Odds_Calculator_3-way'!O561/'True_Odds_Calculator_3-way'!B561-1)</f>
        <v>4.5832674964074593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3.0005288321872658E-2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1.0400705942455388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46.348094452314896</v>
      </c>
      <c r="I561" s="6">
        <f>IF('Log_working_3-way'!$D561="","",'True_Odds_Calculator_3-way'!O562/'True_Odds_Calculator_3-way'!B562-1)</f>
        <v>2.7965736043736391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3.282185629444756E-2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1.0448802459348112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52.071373091129864</v>
      </c>
      <c r="I562" s="6">
        <f>IF('Log_working_3-way'!$D562="","",'True_Odds_Calculator_3-way'!O563/'True_Odds_Calculator_3-way'!B563-1)</f>
        <v>1.9459041832608204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3.388477258910072E-2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1.0265012575827308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13.7189177186197</v>
      </c>
      <c r="I563" s="6">
        <f>IF('Log_working_3-way'!$D563="","",'True_Odds_Calculator_3-way'!O564/'True_Odds_Calculator_3-way'!B564-1)</f>
        <v>7.9815300708337169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2.8626895945571551E-2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1.0260849065784183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14.194791456295743</v>
      </c>
      <c r="I564" s="6">
        <f>IF('Log_working_3-way'!$D564="","",'True_Odds_Calculator_3-way'!O565/'True_Odds_Calculator_3-way'!B565-1)</f>
        <v>8.7400597492993324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2.8168309401110703E-2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1.02649534844596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15.603008764273753</v>
      </c>
      <c r="I565" s="6">
        <f>IF('Log_working_3-way'!$D565="","",'True_Odds_Calculator_3-way'!O566/'True_Odds_Calculator_3-way'!B566-1)</f>
        <v>7.0289553216320524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2.8448314793964702E-2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1.0277728254293361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22.126661918087695</v>
      </c>
      <c r="I566" s="6">
        <f>IF('Log_working_3-way'!$D566="","",'True_Odds_Calculator_3-way'!O567/'True_Odds_Calculator_3-way'!B567-1)</f>
        <v>6.5832368458196919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2.8914591699369829E-2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1.0366637384886637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10.765317663576917</v>
      </c>
      <c r="I567" s="6">
        <f>IF('Log_working_3-way'!$D567="","",'True_Odds_Calculator_3-way'!O568/'True_Odds_Calculator_3-way'!B568-1)</f>
        <v>6.3437618174806731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3.911658406886942E-2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1.0387140129851062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6.2567987873980488</v>
      </c>
      <c r="I568" s="6">
        <f>IF('Log_working_3-way'!$D568="","",'True_Odds_Calculator_3-way'!O569/'True_Odds_Calculator_3-way'!B569-1)</f>
        <v>6.0233514399933679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4.0045049946039857E-2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1.0390108244407099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20.997715528313783</v>
      </c>
      <c r="I569" s="6">
        <f>IF('Log_working_3-way'!$D569="","",'True_Odds_Calculator_3-way'!O570/'True_Odds_Calculator_3-way'!B570-1)</f>
        <v>6.1731181282829741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4.0710284277840625E-2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1.0359044644730837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10.291154056962164</v>
      </c>
      <c r="I570" s="6">
        <f>IF('Log_working_3-way'!$D570="","",'True_Odds_Calculator_3-way'!O571/'True_Odds_Calculator_3-way'!B571-1)</f>
        <v>8.7024838449263981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3.8713949672853687E-2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1.021577980122307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18.657955145219418</v>
      </c>
      <c r="I571" s="6">
        <f>IF('Log_working_3-way'!$D571="","",'True_Odds_Calculator_3-way'!O572/'True_Odds_Calculator_3-way'!B572-1)</f>
        <v>7.6077226304415486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2.294417609583066E-2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1.0316253427072029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0.89393634562976398</v>
      </c>
      <c r="I572" s="6">
        <f>IF('Log_working_3-way'!$D572="","",'True_Odds_Calculator_3-way'!O573/'True_Odds_Calculator_3-way'!B573-1)</f>
        <v>3.5616266654881832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2.7061169994533341E-2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1.0287421711362195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1.1326503093287794</v>
      </c>
      <c r="I573" s="6">
        <f>IF('Log_working_3-way'!$D573="","",'True_Odds_Calculator_3-way'!O574/'True_Odds_Calculator_3-way'!B574-1)</f>
        <v>5.2462426390375132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2.6093551044865659E-2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1.0249187570973541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32.015489833709118</v>
      </c>
      <c r="I574" s="6">
        <f>IF('Log_working_3-way'!$D574="","",'True_Odds_Calculator_3-way'!O575/'True_Odds_Calculator_3-way'!B575-1)</f>
        <v>6.2914259252325433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2.382413028571273E-2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1.0300673853206186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9.4793951361756363</v>
      </c>
      <c r="I575" s="6">
        <f>IF('Log_working_3-way'!$D575="","",'True_Odds_Calculator_3-way'!O576/'True_Odds_Calculator_3-way'!B576-1)</f>
        <v>10.281014116702671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3.2563137328407876E-2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1.0309283466972043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7.5215398015133825</v>
      </c>
      <c r="I576" s="6">
        <f>IF('Log_working_3-way'!$D576="","",'True_Odds_Calculator_3-way'!O577/'True_Odds_Calculator_3-way'!B577-1)</f>
        <v>10.273081267319048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3.328975036820303E-2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1.029807008589759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8.2858545022816514</v>
      </c>
      <c r="I577" s="6">
        <f>IF('Log_working_3-way'!$D577="","",'True_Odds_Calculator_3-way'!O578/'True_Odds_Calculator_3-way'!B578-1)</f>
        <v>10.9271642273751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3.2221928098181252E-2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1.035122571610898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12.93169694586293</v>
      </c>
      <c r="I578" s="6">
        <f>IF('Log_working_3-way'!$D578="","",'True_Odds_Calculator_3-way'!O579/'True_Odds_Calculator_3-way'!B579-1)</f>
        <v>7.0961272509841855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3.7730268169426928E-2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1.0481681959811495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36.407458291426018</v>
      </c>
      <c r="I579" s="6">
        <f>IF('Log_working_3-way'!$D579="","",'True_Odds_Calculator_3-way'!O580/'True_Odds_Calculator_3-way'!B580-1)</f>
        <v>4.276901255595817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4.4243629056008871E-2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1.0376172897553244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21.028557130371826</v>
      </c>
      <c r="I580" s="6">
        <f>IF('Log_working_3-way'!$D580="","",'True_Odds_Calculator_3-way'!O581/'True_Odds_Calculator_3-way'!B581-1)</f>
        <v>5.8425202063059327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3.9253213247021357E-2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1.0364731011200594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14.775441138834903</v>
      </c>
      <c r="I581" s="6">
        <f>IF('Log_working_3-way'!$D581="","",'True_Odds_Calculator_3-way'!O582/'True_Odds_Calculator_3-way'!B582-1)</f>
        <v>6.7237108751308412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3.9021611557767732E-2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1.0368431347727944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6.810852762734644</v>
      </c>
      <c r="I582" s="6">
        <f>IF('Log_working_3-way'!$D582="","",'True_Odds_Calculator_3-way'!O583/'True_Odds_Calculator_3-way'!B583-1)</f>
        <v>8.8225445928984758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3.9171711487310912E-2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1.0425009019976363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27.646629902726787</v>
      </c>
      <c r="I583" s="6">
        <f>IF('Log_working_3-way'!$D583="","",'True_Odds_Calculator_3-way'!O584/'True_Odds_Calculator_3-way'!B584-1)</f>
        <v>5.4055110791446657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4.2375711459632814E-2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1.0358592521380283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15.444382283988745</v>
      </c>
      <c r="I584" s="6">
        <f>IF('Log_working_3-way'!$D584="","",'True_Odds_Calculator_3-way'!O585/'True_Odds_Calculator_3-way'!B585-1)</f>
        <v>7.1382572005097078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3.8368975449589504E-2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1.043773744786489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33.426153803060153</v>
      </c>
      <c r="I585" s="6">
        <f>IF('Log_working_3-way'!$D585="","",'True_Odds_Calculator_3-way'!O586/'True_Odds_Calculator_3-way'!B586-1)</f>
        <v>4.2168321374777609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4.154623417983494E-2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1.0212988773951002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9.5810203846596771</v>
      </c>
      <c r="I586" s="6">
        <f>IF('Log_working_3-way'!$D586="","",'True_Odds_Calculator_3-way'!O587/'True_Odds_Calculator_3-way'!B587-1)</f>
        <v>5.3635957665341838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2.2645900465449342E-2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1.0208147246087897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9.0466150856458132</v>
      </c>
      <c r="I587" s="6">
        <f>IF('Log_working_3-way'!$D587="","",'True_Odds_Calculator_3-way'!O588/'True_Odds_Calculator_3-way'!B588-1)</f>
        <v>8.2022441463463647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2.2518203766536793E-2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1.0338261006361873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38.368896548219034</v>
      </c>
      <c r="I588" s="6">
        <f>IF('Log_working_3-way'!$D588="","",'True_Odds_Calculator_3-way'!O589/'True_Odds_Calculator_3-way'!B589-1)</f>
        <v>4.1997810089648215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3.0498710935692896E-2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1.0284661115651592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23.781448260447927</v>
      </c>
      <c r="I589" s="6">
        <f>IF('Log_working_3-way'!$D589="","",'True_Odds_Calculator_3-way'!O590/'True_Odds_Calculator_3-way'!B590-1)</f>
        <v>6.5382088717700864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2.9302282784176903E-2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1.0260741875553194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17.553104379070319</v>
      </c>
      <c r="I590" s="6">
        <f>IF('Log_working_3-way'!$D590="","",'True_Odds_Calculator_3-way'!O591/'True_Odds_Calculator_3-way'!B591-1)</f>
        <v>6.7639195852311484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2.7809073722280253E-2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1.0317452387497468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44.075583430576543</v>
      </c>
      <c r="I591" s="6">
        <f>IF('Log_working_3-way'!$D591="","",'True_Odds_Calculator_3-way'!O592/'True_Odds_Calculator_3-way'!B592-1)</f>
        <v>3.6434959399674325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2.6653693308644755E-2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1.0215992405714995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6.4195423749156406</v>
      </c>
      <c r="I592" s="6">
        <f>IF('Log_working_3-way'!$D592="","",'True_Odds_Calculator_3-way'!O593/'True_Odds_Calculator_3-way'!B593-1)</f>
        <v>7.0267459150602924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2.2844538040867723E-2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1.0206088040856367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7.2702436694575709</v>
      </c>
      <c r="I593" s="6">
        <f>IF('Log_working_3-way'!$D593="","",'True_Odds_Calculator_3-way'!O594/'True_Odds_Calculator_3-way'!B594-1)</f>
        <v>6.1487768799775822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2.1797437776432504E-2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1.0308195851314599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0.6694049791888852</v>
      </c>
      <c r="I594" s="6">
        <f>IF('Log_working_3-way'!$D594="","",'True_Odds_Calculator_3-way'!O595/'True_Odds_Calculator_3-way'!B595-1)</f>
        <v>3.8986758668615664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2.6246238590107662E-2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1.0193056228932493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12.843011248853449</v>
      </c>
      <c r="I595" s="6">
        <f>IF('Log_working_3-way'!$D595="","",'True_Odds_Calculator_3-way'!O596/'True_Odds_Calculator_3-way'!B596-1)</f>
        <v>8.1042915668117477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2.0953952826316513E-2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1.023549126130928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29.503217887942444</v>
      </c>
      <c r="I596" s="6">
        <f>IF('Log_working_3-way'!$D596="","",'True_Odds_Calculator_3-way'!O597/'True_Odds_Calculator_3-way'!B597-1)</f>
        <v>6.0626199874809492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2.3171138420831738E-2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1.0199718304492831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11.307494071255105</v>
      </c>
      <c r="I597" s="6">
        <f>IF('Log_working_3-way'!$D597="","",'True_Odds_Calculator_3-way'!O598/'True_Odds_Calculator_3-way'!B598-1)</f>
        <v>8.8638564728898039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2.1720596188681274E-2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1.0313322428070477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0.35295383675976866</v>
      </c>
      <c r="I598" s="6">
        <f>IF('Log_working_3-way'!$D598="","",'True_Odds_Calculator_3-way'!O599/'True_Odds_Calculator_3-way'!B599-1)</f>
        <v>3.2326843684473872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2.5419662787153907E-2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1.0212933362372669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19.205702100503331</v>
      </c>
      <c r="I599" s="6">
        <f>IF('Log_working_3-way'!$D599="","",'True_Odds_Calculator_3-way'!O600/'True_Odds_Calculator_3-way'!B600-1)</f>
        <v>8.3737693418355494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2.2540910581806184E-2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1.022479246218118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3.3528547438885861</v>
      </c>
      <c r="I600" s="6">
        <f>IF('Log_working_3-way'!$D600="","",'True_Odds_Calculator_3-way'!O601/'True_Odds_Calculator_3-way'!B601-1)</f>
        <v>6.1825412007690304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2.2513714702661947E-2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1.0353522870069101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0.55846170074116541</v>
      </c>
      <c r="I601" s="6">
        <f>IF('Log_working_3-way'!$D601="","",'True_Odds_Calculator_3-way'!O602/'True_Odds_Calculator_3-way'!B602-1)</f>
        <v>2.4108906964347989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2.8133910369723125E-2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1.0834377323852658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56.716726986243913</v>
      </c>
      <c r="I602" s="6">
        <f>IF('Log_working_3-way'!$D602="","",'True_Odds_Calculator_3-way'!O603/'True_Odds_Calculator_3-way'!B603-1)</f>
        <v>1.6621291128288709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5.7495104747484982E-2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1.1053713959933509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62.08632306239808</v>
      </c>
      <c r="I603" s="6">
        <f>IF('Log_working_3-way'!$D603="","",'True_Odds_Calculator_3-way'!O604/'True_Odds_Calculator_3-way'!B604-1)</f>
        <v>1.1753249340569139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6.498900231579352E-2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1.0446372927319043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10.039351193763187</v>
      </c>
      <c r="I604" s="6">
        <f>IF('Log_working_3-way'!$D604="","",'True_Odds_Calculator_3-way'!O605/'True_Odds_Calculator_3-way'!B605-1)</f>
        <v>9.6021928864901653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4.8001222961094658E-2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1.0499229464557311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23.515726145812824</v>
      </c>
      <c r="I605" s="6">
        <f>IF('Log_working_3-way'!$D605="","",'True_Odds_Calculator_3-way'!O606/'True_Odds_Calculator_3-way'!B606-1)</f>
        <v>7.0870284999689748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5.1048571468085724E-2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1.019753650828128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9.1224705961313788</v>
      </c>
      <c r="I606" s="6">
        <f>IF('Log_working_3-way'!$D606="","",'True_Odds_Calculator_3-way'!O607/'True_Odds_Calculator_3-way'!B607-1)</f>
        <v>8.2691642937602179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2.1392578797534423E-2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1.0453014901544158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62.250947367553223</v>
      </c>
      <c r="I607" s="6">
        <f>IF('Log_working_3-way'!$D607="","",'True_Odds_Calculator_3-way'!O608/'True_Odds_Calculator_3-way'!B608-1)</f>
        <v>1.2058412113593646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2.8228399765979351E-2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1.0211270188602488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15.025815863912825</v>
      </c>
      <c r="I608" s="6">
        <f>IF('Log_working_3-way'!$D608="","",'True_Odds_Calculator_3-way'!O609/'True_Odds_Calculator_3-way'!B609-1)</f>
        <v>9.3065335642757798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2.2788756235275764E-2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1.0204530660669366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7.4154852182744886</v>
      </c>
      <c r="I609" s="6">
        <f>IF('Log_working_3-way'!$D609="","",'True_Odds_Calculator_3-way'!O610/'True_Odds_Calculator_3-way'!B610-1)</f>
        <v>7.6678096360028327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2.1908662342477792E-2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1.0348228111502853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49.378516959624569</v>
      </c>
      <c r="I610" s="6">
        <f>IF('Log_working_3-way'!$D610="","",'True_Odds_Calculator_3-way'!O611/'True_Odds_Calculator_3-way'!B611-1)</f>
        <v>2.4521204215366881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2.7365602449514137E-2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1.0255517978158868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13.620001592678834</v>
      </c>
      <c r="I611" s="6">
        <f>IF('Log_working_3-way'!$D611="","",'True_Odds_Calculator_3-way'!O612/'True_Odds_Calculator_3-way'!B612-1)</f>
        <v>10.814709247594045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2.7574144478308193E-2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1.0443706039921254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52.094448630710986</v>
      </c>
      <c r="I612" s="6">
        <f>IF('Log_working_3-way'!$D612="","",'True_Odds_Calculator_3-way'!O613/'True_Odds_Calculator_3-way'!B613-1)</f>
        <v>2.0528106101691588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3.3435432787907171E-2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1.0279215991013904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6.2548009872849297</v>
      </c>
      <c r="I613" s="6">
        <f>IF('Log_working_3-way'!$D613="","",'True_Odds_Calculator_3-way'!O614/'True_Odds_Calculator_3-way'!B614-1)</f>
        <v>5.7300839408084512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2.8992775891112821E-2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1.0316513070506206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32.582789642687096</v>
      </c>
      <c r="I614" s="6">
        <f>IF('Log_working_3-way'!$D614="","",'True_Odds_Calculator_3-way'!O615/'True_Odds_Calculator_3-way'!B615-1)</f>
        <v>4.7455415293164069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3.035145360839131E-2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1.0266090738072184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8.2663872494511459</v>
      </c>
      <c r="I615" s="6">
        <f>IF('Log_working_3-way'!$D615="","",'True_Odds_Calculator_3-way'!O616/'True_Odds_Calculator_3-way'!B616-1)</f>
        <v>5.3954521229348034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2.80151946818612E-2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1.0305141578390438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9.7598842620695248</v>
      </c>
      <c r="I616" s="6">
        <f>IF('Log_working_3-way'!$D616="","",'True_Odds_Calculator_3-way'!O617/'True_Odds_Calculator_3-way'!B617-1)</f>
        <v>6.6409984817751635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3.2642251578831827E-2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1.0779573726796989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-0.82291361818981168</v>
      </c>
      <c r="I617" s="6">
        <f>IF('Log_working_3-way'!$D617="","",'True_Odds_Calculator_3-way'!O618/'True_Odds_Calculator_3-way'!B618-1)</f>
        <v>0.10773808921413908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3.4830352546788568E-2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1.0277579664232874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41.833261348661239</v>
      </c>
      <c r="I618" s="6">
        <f>IF('Log_working_3-way'!$D618="","",'True_Odds_Calculator_3-way'!O619/'True_Odds_Calculator_3-way'!B619-1)</f>
        <v>4.2090586221635666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2.3917492094595261E-2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1.0199062066310456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17.509380441945687</v>
      </c>
      <c r="I619" s="6">
        <f>IF('Log_working_3-way'!$D619="","",'True_Odds_Calculator_3-way'!O620/'True_Odds_Calculator_3-way'!B620-1)</f>
        <v>7.470123056911131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2.1297916573189024E-2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1.0203635190386566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12.723927421258908</v>
      </c>
      <c r="I620" s="6">
        <f>IF('Log_working_3-way'!$D620="","",'True_Odds_Calculator_3-way'!O621/'True_Odds_Calculator_3-way'!B621-1)</f>
        <v>9.7272165906553028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2.2113359223093765E-2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1.0295576254525642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1.6616964851901992</v>
      </c>
      <c r="I621" s="6">
        <f>IF('Log_working_3-way'!$D621="","",'True_Odds_Calculator_3-way'!O622/'True_Odds_Calculator_3-way'!B622-1)</f>
        <v>3.5447217461094782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2.6433267903217095E-2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1.0305462394498499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11.615712133072199</v>
      </c>
      <c r="I622" s="6">
        <f>IF('Log_working_3-way'!$D622="","",'True_Odds_Calculator_3-way'!O623/'True_Odds_Calculator_3-way'!B623-1)</f>
        <v>9.1380481588849811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3.3067481543294308E-2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1.0297413285746435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10.132271376836337</v>
      </c>
      <c r="I623" s="6">
        <f>IF('Log_working_3-way'!$D623="","",'True_Odds_Calculator_3-way'!O624/'True_Odds_Calculator_3-way'!B624-1)</f>
        <v>11.626072496307554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3.2219794793629797E-2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1.031212216960889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7.7775041554520588</v>
      </c>
      <c r="I624" s="6">
        <f>IF('Log_working_3-way'!$D624="","",'True_Odds_Calculator_3-way'!O625/'True_Odds_Calculator_3-way'!B625-1)</f>
        <v>9.8946851271400789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3.3600685901163052E-2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1.0358342319641582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28.492594384086214</v>
      </c>
      <c r="I625" s="6">
        <f>IF('Log_working_3-way'!$D625="","",'True_Odds_Calculator_3-way'!O626/'True_Odds_Calculator_3-way'!B626-1)</f>
        <v>8.0359667126509056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3.4975030628502601E-2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1.0326738533851445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20.931344649646611</v>
      </c>
      <c r="I626" s="6">
        <f>IF('Log_working_3-way'!$D626="","",'True_Odds_Calculator_3-way'!O627/'True_Odds_Calculator_3-way'!B627-1)</f>
        <v>9.2618839356323779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3.394193669819634E-2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1.0387311691301999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19.03210775275031</v>
      </c>
      <c r="I627" s="6">
        <f>IF('Log_working_3-way'!$D627="","",'True_Odds_Calculator_3-way'!O628/'True_Odds_Calculator_3-way'!B628-1)</f>
        <v>7.5610151029597468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4.0842752967062967E-2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1.0353261480229865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9.35834966328086</v>
      </c>
      <c r="I628" s="6">
        <f>IF('Log_working_3-way'!$D628="","",'True_Odds_Calculator_3-way'!O629/'True_Odds_Calculator_3-way'!B629-1)</f>
        <v>7.2866975466903607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3.77906510904924E-2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1.0360932746532656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11.915991770311905</v>
      </c>
      <c r="I629" s="6">
        <f>IF('Log_working_3-way'!$D629="","",'True_Odds_Calculator_3-way'!O630/'True_Odds_Calculator_3-way'!B630-1)</f>
        <v>7.6289930676034974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3.883589226336559E-2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1.0489221187528568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38.361770742924932</v>
      </c>
      <c r="I630" s="6">
        <f>IF('Log_working_3-way'!$D630="","",'True_Odds_Calculator_3-way'!O631/'True_Odds_Calculator_3-way'!B631-1)</f>
        <v>4.1806817349909204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4.3941531838207704E-2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1.0311035975537393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16.524992038538887</v>
      </c>
      <c r="I631" s="6">
        <f>IF('Log_working_3-way'!$D631="","",'True_Odds_Calculator_3-way'!O632/'True_Odds_Calculator_3-way'!B632-1)</f>
        <v>7.3230939304642195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3.3252455663457692E-2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1.0219557533278021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26.678417425456701</v>
      </c>
      <c r="I632" s="6">
        <f>IF('Log_working_3-way'!$D632="","",'True_Odds_Calculator_3-way'!O633/'True_Odds_Calculator_3-way'!B633-1)</f>
        <v>5.333909481352042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2.2216876429446364E-2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1.04786851290787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11.582046485081015</v>
      </c>
      <c r="I633" s="6">
        <f>IF('Log_working_3-way'!$D633="","",'True_Odds_Calculator_3-way'!O634/'True_Odds_Calculator_3-way'!B634-1)</f>
        <v>6.6794717316168315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5.0953079178885696E-2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1.062349414503734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35.979472289107861</v>
      </c>
      <c r="I634" s="6">
        <f>IF('Log_working_3-way'!$D634="","",'True_Odds_Calculator_3-way'!O635/'True_Odds_Calculator_3-way'!B635-1)</f>
        <v>6.2641745428684672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5.6329297903628506E-2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1.0303955329898582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12.480015876463144</v>
      </c>
      <c r="I635" s="6">
        <f>IF('Log_working_3-way'!$D635="","",'True_Odds_Calculator_3-way'!O636/'True_Odds_Calculator_3-way'!B636-1)</f>
        <v>10.672799241790715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3.2856550580431243E-2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1.0346897109741291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2.6850228192112957</v>
      </c>
      <c r="I636" s="6">
        <f>IF('Log_working_3-way'!$D636="","",'True_Odds_Calculator_3-way'!O637/'True_Odds_Calculator_3-way'!B637-1)</f>
        <v>10.486404541252391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3.518959115739162E-2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1.0354411395485024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16.902893863665003</v>
      </c>
      <c r="I637" s="6">
        <f>IF('Log_working_3-way'!$D637="","",'True_Odds_Calculator_3-way'!O638/'True_Odds_Calculator_3-way'!B638-1)</f>
        <v>8.4692992336740502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3.776923854788139E-2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1.0368878284582521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7.6259488817262255</v>
      </c>
      <c r="I638" s="6">
        <f>IF('Log_working_3-way'!$D638="","",'True_Odds_Calculator_3-way'!O639/'True_Odds_Calculator_3-way'!B639-1)</f>
        <v>7.7301890101053381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3.920250810996917E-2</v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9">
        <f t="shared" si="78"/>
        <v>0.46526258195665132</v>
      </c>
      <c r="E374" s="9">
        <f t="shared" si="79"/>
        <v>0.29303644420094555</v>
      </c>
      <c r="F374" s="9">
        <f t="shared" si="80"/>
        <v>0.24170097384240322</v>
      </c>
      <c r="G374" s="9">
        <f t="shared" si="81"/>
        <v>1.035426961770072</v>
      </c>
      <c r="H374" s="9">
        <f t="shared" si="82"/>
        <v>2.1493239275647795</v>
      </c>
      <c r="I374" s="9">
        <f t="shared" si="83"/>
        <v>3.4125448209242681</v>
      </c>
      <c r="J374" s="9">
        <f t="shared" si="84"/>
        <v>4.1373436941633184</v>
      </c>
      <c r="K374" s="11">
        <f t="shared" si="85"/>
        <v>0.47393364928909953</v>
      </c>
      <c r="L374" s="11">
        <f t="shared" si="86"/>
        <v>0.3003003003003003</v>
      </c>
      <c r="M374" s="11">
        <f t="shared" si="87"/>
        <v>0.24813895781637715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-0.2767513788764363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0.22849281372442967</v>
      </c>
      <c r="Q374" s="11">
        <f>2*'OddsRatio_working_3-way'!K374*'OddsRatio_working_3-way'!L374*'OddsRatio_working_3-way'!M374</f>
        <v>7.0631472557783515E-2</v>
      </c>
      <c r="R374" s="11">
        <f t="shared" si="88"/>
        <v>0</v>
      </c>
      <c r="S374" s="11">
        <f t="shared" si="89"/>
        <v>-0.82562484296219862</v>
      </c>
      <c r="T374" s="11">
        <f t="shared" si="90"/>
        <v>-0.25521633476420363</v>
      </c>
      <c r="U374" s="11">
        <f>'OddsRatio_working_3-way'!S374-'OddsRatio_working_3-way'!R374^2/3</f>
        <v>-0.82562484296219862</v>
      </c>
      <c r="V374" s="11">
        <f>'OddsRatio_working_3-way'!S374*'OddsRatio_working_3-way'!R374/3-2*'OddsRatio_working_3-way'!R374^3/27-'OddsRatio_working_3-way'!T374</f>
        <v>0.25521633476420363</v>
      </c>
      <c r="W374" s="11">
        <f>'OddsRatio_working_3-way'!V374^2+4*'OddsRatio_working_3-way'!U374^3/27</f>
        <v>-1.8241280658932796E-2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0.14437508284794753</v>
      </c>
      <c r="Y374" s="11">
        <f>IF('OddsRatio_working_3-way'!W374&gt;=0,IF('OddsRatio_working_3-way'!V374+SQRT('OddsRatio_working_3-way'!W374)&gt;0,0,PI()),ACOS('OddsRatio_working_3-way'!V374/(2*'OddsRatio_working_3-way'!X374)))</f>
        <v>0.48673320253474439</v>
      </c>
      <c r="Z374" s="11">
        <f>'OddsRatio_working_3-way'!X374^(1/3)*COS('OddsRatio_working_3-way'!Y374/3)</f>
        <v>0.51771348088503599</v>
      </c>
      <c r="AA374" s="11">
        <f>'OddsRatio_working_3-way'!X374^(1/3)*COS(('OddsRatio_working_3-way'!Y374+2*PI())/3)</f>
        <v>-0.33224457678461417</v>
      </c>
      <c r="AB374" s="11">
        <f>'OddsRatio_working_3-way'!X374^(1/3)*COS(('OddsRatio_working_3-way'!Y374+4*PI())/3)</f>
        <v>-0.18546890410042191</v>
      </c>
      <c r="AC374" s="11">
        <f>'OddsRatio_working_3-way'!X374^(1/3)*SIN('OddsRatio_working_3-way'!Y374/3)</f>
        <v>8.4740974134706937E-2</v>
      </c>
      <c r="AD374" s="11">
        <f>'OddsRatio_working_3-way'!X374^(1/3)*SIN(('OddsRatio_working_3-way'!Y374+2*PI())/3)</f>
        <v>0.40598253926075706</v>
      </c>
      <c r="AE374" s="11">
        <f>'OddsRatio_working_3-way'!X374^(1/3)*SIN(('OddsRatio_working_3-way'!Y374+4*PI())/3)</f>
        <v>-0.49072351339546388</v>
      </c>
      <c r="AF374" s="11">
        <f>-'OddsRatio_working_3-way'!U374/(3*'OddsRatio_working_3-way'!X374^(1/3))*COS(('OddsRatio_working_3-way'!Y374)/3)</f>
        <v>0.51771348088503599</v>
      </c>
      <c r="AG374" s="11">
        <f>-'OddsRatio_working_3-way'!U374/(3*'OddsRatio_working_3-way'!X374^(1/3))*COS(('OddsRatio_working_3-way'!Y374+2*PI())/3)</f>
        <v>-0.33224457678461417</v>
      </c>
      <c r="AH374" s="11">
        <f>-'OddsRatio_working_3-way'!U374/(3*'OddsRatio_working_3-way'!X374^(1/3))*COS(('OddsRatio_working_3-way'!Y374+4*PI())/3)</f>
        <v>-0.18546890410042191</v>
      </c>
      <c r="AI374" s="11">
        <f>'OddsRatio_working_3-way'!U374/(3*'OddsRatio_working_3-way'!X374^(1/3))*SIN(('OddsRatio_working_3-way'!Y374)/3)</f>
        <v>-8.4740974134706937E-2</v>
      </c>
      <c r="AJ374" s="11">
        <f>'OddsRatio_working_3-way'!U374/(3*'OddsRatio_working_3-way'!X374^(1/3))*SIN(('OddsRatio_working_3-way'!Y374+2*PI())/3)</f>
        <v>-0.40598253926075706</v>
      </c>
      <c r="AK374" s="11">
        <f>'OddsRatio_working_3-way'!U374/(3*'OddsRatio_working_3-way'!X374^(1/3))*SIN(('OddsRatio_working_3-way'!Y374+4*PI())/3)</f>
        <v>0.49072351339546388</v>
      </c>
      <c r="AL374" s="11">
        <f>'OddsRatio_working_3-way'!Z374+'OddsRatio_working_3-way'!AF374</f>
        <v>1.035426961770072</v>
      </c>
      <c r="AM374" s="11">
        <f>'OddsRatio_working_3-way'!AA374+'OddsRatio_working_3-way'!AG374</f>
        <v>-0.66448915356922833</v>
      </c>
      <c r="AN374" s="11">
        <f>'OddsRatio_working_3-way'!AB374+'OddsRatio_working_3-way'!AH374</f>
        <v>-0.37093780820084382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1.035426961770072</v>
      </c>
      <c r="AS374" s="11">
        <f>IF(('OddsRatio_working_3-way'!X374=0),IF(Q374&gt;0,-Q374^(1/3),(-Q374)^(1/3)),'OddsRatio_working_3-way'!AM374-'OddsRatio_working_3-way'!R374/3)</f>
        <v>-0.66448915356922833</v>
      </c>
      <c r="AT374" s="11">
        <f>IF(('OddsRatio_working_3-way'!X374=0),IF(Q374&gt;0,-Q374^(1/3),(-Q374)^(1/3)),'OddsRatio_working_3-way'!AN374-'OddsRatio_working_3-way'!R374/3)</f>
        <v>-0.37093780820084382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9">
        <f t="shared" si="78"/>
        <v>0.2630228493986827</v>
      </c>
      <c r="E375" s="9">
        <f t="shared" si="79"/>
        <v>0.29069129794578175</v>
      </c>
      <c r="F375" s="9">
        <f t="shared" si="80"/>
        <v>0.44628585265553572</v>
      </c>
      <c r="G375" s="9">
        <f t="shared" si="81"/>
        <v>1.0339302789338898</v>
      </c>
      <c r="H375" s="9">
        <f t="shared" si="82"/>
        <v>3.8019510559108416</v>
      </c>
      <c r="I375" s="9">
        <f t="shared" si="83"/>
        <v>3.4400754582839794</v>
      </c>
      <c r="J375" s="9">
        <f t="shared" si="84"/>
        <v>2.240716334720668</v>
      </c>
      <c r="K375" s="11">
        <f t="shared" si="85"/>
        <v>0.26954177897574122</v>
      </c>
      <c r="L375" s="11">
        <f t="shared" si="86"/>
        <v>0.29761904761904762</v>
      </c>
      <c r="M375" s="11">
        <f t="shared" si="87"/>
        <v>0.45454545454545453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-0.27985087688591748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0.22862918752406622</v>
      </c>
      <c r="Q375" s="11">
        <f>2*'OddsRatio_working_3-way'!K375*'OddsRatio_working_3-way'!L375*'OddsRatio_working_3-way'!M375</f>
        <v>7.2927970502094486E-2</v>
      </c>
      <c r="R375" s="11">
        <f t="shared" si="88"/>
        <v>0</v>
      </c>
      <c r="S375" s="11">
        <f t="shared" si="89"/>
        <v>-0.81696791544186576</v>
      </c>
      <c r="T375" s="11">
        <f t="shared" si="90"/>
        <v>-0.26059582629724587</v>
      </c>
      <c r="U375" s="11">
        <f>'OddsRatio_working_3-way'!S375-'OddsRatio_working_3-way'!R375^2/3</f>
        <v>-0.81696791544186576</v>
      </c>
      <c r="V375" s="11">
        <f>'OddsRatio_working_3-way'!S375*'OddsRatio_working_3-way'!R375/3-2*'OddsRatio_working_3-way'!R375^3/27-'OddsRatio_working_3-way'!T375</f>
        <v>0.26059582629724587</v>
      </c>
      <c r="W375" s="11">
        <f>'OddsRatio_working_3-way'!V375^2+4*'OddsRatio_working_3-way'!U375^3/27</f>
        <v>-1.2871188243003678E-2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0.14211032063730278</v>
      </c>
      <c r="Y375" s="11">
        <f>IF('OddsRatio_working_3-way'!W375&gt;=0,IF('OddsRatio_working_3-way'!V375+SQRT('OddsRatio_working_3-way'!W375)&gt;0,0,PI()),ACOS('OddsRatio_working_3-way'!V375/(2*'OddsRatio_working_3-way'!X375)))</f>
        <v>0.41060722232555169</v>
      </c>
      <c r="Z375" s="11">
        <f>'OddsRatio_working_3-way'!X375^(1/3)*COS('OddsRatio_working_3-way'!Y375/3)</f>
        <v>0.51696513946694489</v>
      </c>
      <c r="AA375" s="11">
        <f>'OddsRatio_working_3-way'!X375^(1/3)*COS(('OddsRatio_working_3-way'!Y375+2*PI())/3)</f>
        <v>-0.32014505664738224</v>
      </c>
      <c r="AB375" s="11">
        <f>'OddsRatio_working_3-way'!X375^(1/3)*COS(('OddsRatio_working_3-way'!Y375+4*PI())/3)</f>
        <v>-0.19682008281956279</v>
      </c>
      <c r="AC375" s="11">
        <f>'OddsRatio_working_3-way'!X375^(1/3)*SIN('OddsRatio_working_3-way'!Y375/3)</f>
        <v>7.1201706837295195E-2</v>
      </c>
      <c r="AD375" s="11">
        <f>'OddsRatio_working_3-way'!X375^(1/3)*SIN(('OddsRatio_working_3-way'!Y375+2*PI())/3)</f>
        <v>0.412104090230692</v>
      </c>
      <c r="AE375" s="11">
        <f>'OddsRatio_working_3-way'!X375^(1/3)*SIN(('OddsRatio_working_3-way'!Y375+4*PI())/3)</f>
        <v>-0.48330579706798715</v>
      </c>
      <c r="AF375" s="11">
        <f>-'OddsRatio_working_3-way'!U375/(3*'OddsRatio_working_3-way'!X375^(1/3))*COS(('OddsRatio_working_3-way'!Y375)/3)</f>
        <v>0.51696513946694489</v>
      </c>
      <c r="AG375" s="11">
        <f>-'OddsRatio_working_3-way'!U375/(3*'OddsRatio_working_3-way'!X375^(1/3))*COS(('OddsRatio_working_3-way'!Y375+2*PI())/3)</f>
        <v>-0.32014505664738224</v>
      </c>
      <c r="AH375" s="11">
        <f>-'OddsRatio_working_3-way'!U375/(3*'OddsRatio_working_3-way'!X375^(1/3))*COS(('OddsRatio_working_3-way'!Y375+4*PI())/3)</f>
        <v>-0.19682008281956279</v>
      </c>
      <c r="AI375" s="11">
        <f>'OddsRatio_working_3-way'!U375/(3*'OddsRatio_working_3-way'!X375^(1/3))*SIN(('OddsRatio_working_3-way'!Y375)/3)</f>
        <v>-7.1201706837295195E-2</v>
      </c>
      <c r="AJ375" s="11">
        <f>'OddsRatio_working_3-way'!U375/(3*'OddsRatio_working_3-way'!X375^(1/3))*SIN(('OddsRatio_working_3-way'!Y375+2*PI())/3)</f>
        <v>-0.412104090230692</v>
      </c>
      <c r="AK375" s="11">
        <f>'OddsRatio_working_3-way'!U375/(3*'OddsRatio_working_3-way'!X375^(1/3))*SIN(('OddsRatio_working_3-way'!Y375+4*PI())/3)</f>
        <v>0.48330579706798715</v>
      </c>
      <c r="AL375" s="11">
        <f>'OddsRatio_working_3-way'!Z375+'OddsRatio_working_3-way'!AF375</f>
        <v>1.0339302789338898</v>
      </c>
      <c r="AM375" s="11">
        <f>'OddsRatio_working_3-way'!AA375+'OddsRatio_working_3-way'!AG375</f>
        <v>-0.64029011329476448</v>
      </c>
      <c r="AN375" s="11">
        <f>'OddsRatio_working_3-way'!AB375+'OddsRatio_working_3-way'!AH375</f>
        <v>-0.39364016563912557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1.0339302789338898</v>
      </c>
      <c r="AS375" s="11">
        <f>IF(('OddsRatio_working_3-way'!X375=0),IF(Q375&gt;0,-Q375^(1/3),(-Q375)^(1/3)),'OddsRatio_working_3-way'!AM375-'OddsRatio_working_3-way'!R375/3)</f>
        <v>-0.64029011329476448</v>
      </c>
      <c r="AT375" s="11">
        <f>IF(('OddsRatio_working_3-way'!X375=0),IF(Q375&gt;0,-Q375^(1/3),(-Q375)^(1/3)),'OddsRatio_working_3-way'!AN375-'OddsRatio_working_3-way'!R375/3)</f>
        <v>-0.39364016563912557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9">
        <f t="shared" si="78"/>
        <v>0.67405798208706758</v>
      </c>
      <c r="E376" s="9">
        <f t="shared" si="79"/>
        <v>0.19979735867362736</v>
      </c>
      <c r="F376" s="9">
        <f t="shared" si="80"/>
        <v>0.12614465923930476</v>
      </c>
      <c r="G376" s="9">
        <f t="shared" si="81"/>
        <v>1.0511997824944128</v>
      </c>
      <c r="H376" s="9">
        <f t="shared" si="82"/>
        <v>1.4835518999474302</v>
      </c>
      <c r="I376" s="9">
        <f t="shared" si="83"/>
        <v>5.0050711713037126</v>
      </c>
      <c r="J376" s="9">
        <f t="shared" si="84"/>
        <v>7.9274065666381786</v>
      </c>
      <c r="K376" s="11">
        <f t="shared" si="85"/>
        <v>0.68493150684931503</v>
      </c>
      <c r="L376" s="11">
        <f t="shared" si="86"/>
        <v>0.20790020790020791</v>
      </c>
      <c r="M376" s="11">
        <f t="shared" si="87"/>
        <v>0.13175230566534915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-0.2166848331231892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0.2037464812926397</v>
      </c>
      <c r="Q376" s="11">
        <f>2*'OddsRatio_working_3-way'!K376*'OddsRatio_working_3-way'!L376*'OddsRatio_working_3-way'!M376</f>
        <v>3.7522372245421681E-2</v>
      </c>
      <c r="R376" s="11">
        <f t="shared" si="88"/>
        <v>0</v>
      </c>
      <c r="S376" s="11">
        <f t="shared" si="89"/>
        <v>-0.94028953644764879</v>
      </c>
      <c r="T376" s="11">
        <f t="shared" si="90"/>
        <v>-0.17316566048759649</v>
      </c>
      <c r="U376" s="11">
        <f>'OddsRatio_working_3-way'!S376-'OddsRatio_working_3-way'!R376^2/3</f>
        <v>-0.94028953644764879</v>
      </c>
      <c r="V376" s="11">
        <f>'OddsRatio_working_3-way'!S376*'OddsRatio_working_3-way'!R376/3-2*'OddsRatio_working_3-way'!R376^3/27-'OddsRatio_working_3-way'!T376</f>
        <v>0.17316566048759649</v>
      </c>
      <c r="W376" s="11">
        <f>'OddsRatio_working_3-way'!V376^2+4*'OddsRatio_working_3-way'!U376^3/27</f>
        <v>-9.317687471591217E-2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0.17547308959497016</v>
      </c>
      <c r="Y376" s="11">
        <f>IF('OddsRatio_working_3-way'!W376&gt;=0,IF('OddsRatio_working_3-way'!V376+SQRT('OddsRatio_working_3-way'!W376)&gt;0,0,PI()),ACOS('OddsRatio_working_3-way'!V376/(2*'OddsRatio_working_3-way'!X376)))</f>
        <v>1.054773074864654</v>
      </c>
      <c r="Z376" s="11">
        <f>'OddsRatio_working_3-way'!X376^(1/3)*COS('OddsRatio_working_3-way'!Y376/3)</f>
        <v>0.52559989124720641</v>
      </c>
      <c r="AA376" s="11">
        <f>'OddsRatio_working_3-way'!X376^(1/3)*COS(('OddsRatio_working_3-way'!Y376+2*PI())/3)</f>
        <v>-0.42977584164637012</v>
      </c>
      <c r="AB376" s="11">
        <f>'OddsRatio_working_3-way'!X376^(1/3)*COS(('OddsRatio_working_3-way'!Y376+4*PI())/3)</f>
        <v>-9.5824049600836139E-2</v>
      </c>
      <c r="AC376" s="11">
        <f>'OddsRatio_working_3-way'!X376^(1/3)*SIN('OddsRatio_working_3-way'!Y376/3)</f>
        <v>0.19280715703384693</v>
      </c>
      <c r="AD376" s="11">
        <f>'OddsRatio_working_3-way'!X376^(1/3)*SIN(('OddsRatio_working_3-way'!Y376+2*PI())/3)</f>
        <v>0.35877927952949551</v>
      </c>
      <c r="AE376" s="11">
        <f>'OddsRatio_working_3-way'!X376^(1/3)*SIN(('OddsRatio_working_3-way'!Y376+4*PI())/3)</f>
        <v>-0.55158643656334239</v>
      </c>
      <c r="AF376" s="11">
        <f>-'OddsRatio_working_3-way'!U376/(3*'OddsRatio_working_3-way'!X376^(1/3))*COS(('OddsRatio_working_3-way'!Y376)/3)</f>
        <v>0.5255998912472063</v>
      </c>
      <c r="AG376" s="11">
        <f>-'OddsRatio_working_3-way'!U376/(3*'OddsRatio_working_3-way'!X376^(1/3))*COS(('OddsRatio_working_3-way'!Y376+2*PI())/3)</f>
        <v>-0.42977584164637</v>
      </c>
      <c r="AH376" s="11">
        <f>-'OddsRatio_working_3-way'!U376/(3*'OddsRatio_working_3-way'!X376^(1/3))*COS(('OddsRatio_working_3-way'!Y376+4*PI())/3)</f>
        <v>-9.5824049600836111E-2</v>
      </c>
      <c r="AI376" s="11">
        <f>'OddsRatio_working_3-way'!U376/(3*'OddsRatio_working_3-way'!X376^(1/3))*SIN(('OddsRatio_working_3-way'!Y376)/3)</f>
        <v>-0.19280715703384688</v>
      </c>
      <c r="AJ376" s="11">
        <f>'OddsRatio_working_3-way'!U376/(3*'OddsRatio_working_3-way'!X376^(1/3))*SIN(('OddsRatio_working_3-way'!Y376+2*PI())/3)</f>
        <v>-0.3587792795294954</v>
      </c>
      <c r="AK376" s="11">
        <f>'OddsRatio_working_3-way'!U376/(3*'OddsRatio_working_3-way'!X376^(1/3))*SIN(('OddsRatio_working_3-way'!Y376+4*PI())/3)</f>
        <v>0.55158643656334228</v>
      </c>
      <c r="AL376" s="11">
        <f>'OddsRatio_working_3-way'!Z376+'OddsRatio_working_3-way'!AF376</f>
        <v>1.0511997824944128</v>
      </c>
      <c r="AM376" s="11">
        <f>'OddsRatio_working_3-way'!AA376+'OddsRatio_working_3-way'!AG376</f>
        <v>-0.85955168329274012</v>
      </c>
      <c r="AN376" s="11">
        <f>'OddsRatio_working_3-way'!AB376+'OddsRatio_working_3-way'!AH376</f>
        <v>-0.19164809920167225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1.0511997824944128</v>
      </c>
      <c r="AS376" s="11">
        <f>IF(('OddsRatio_working_3-way'!X376=0),IF(Q376&gt;0,-Q376^(1/3),(-Q376)^(1/3)),'OddsRatio_working_3-way'!AM376-'OddsRatio_working_3-way'!R376/3)</f>
        <v>-0.85955168329274012</v>
      </c>
      <c r="AT376" s="11">
        <f>IF(('OddsRatio_working_3-way'!X376=0),IF(Q376&gt;0,-Q376^(1/3),(-Q376)^(1/3)),'OddsRatio_working_3-way'!AN376-'OddsRatio_working_3-way'!R376/3)</f>
        <v>-0.19164809920167225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9">
        <f t="shared" si="78"/>
        <v>0.32502655099374433</v>
      </c>
      <c r="E377" s="9">
        <f t="shared" si="79"/>
        <v>0.30943971575475171</v>
      </c>
      <c r="F377" s="9">
        <f t="shared" si="80"/>
        <v>0.36553373325150401</v>
      </c>
      <c r="G377" s="9">
        <f t="shared" si="81"/>
        <v>1.0331700134836899</v>
      </c>
      <c r="H377" s="9">
        <f t="shared" si="82"/>
        <v>3.0766717271022164</v>
      </c>
      <c r="I377" s="9">
        <f t="shared" si="83"/>
        <v>3.2316472291247704</v>
      </c>
      <c r="J377" s="9">
        <f t="shared" si="84"/>
        <v>2.7357256226525992</v>
      </c>
      <c r="K377" s="11">
        <f t="shared" si="85"/>
        <v>0.33222591362126247</v>
      </c>
      <c r="L377" s="11">
        <f t="shared" si="86"/>
        <v>0.31645569620253161</v>
      </c>
      <c r="M377" s="11">
        <f t="shared" si="87"/>
        <v>0.37313432835820892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-0.28613482484545194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0.22949196989944096</v>
      </c>
      <c r="Q377" s="11">
        <f>2*'OddsRatio_working_3-way'!K377*'OddsRatio_working_3-way'!L377*'OddsRatio_working_3-way'!M377</f>
        <v>7.8458793128013987E-2</v>
      </c>
      <c r="R377" s="11">
        <f t="shared" si="88"/>
        <v>0</v>
      </c>
      <c r="S377" s="11">
        <f t="shared" si="89"/>
        <v>-0.80204138039958928</v>
      </c>
      <c r="T377" s="11">
        <f t="shared" si="90"/>
        <v>-0.27420218133319285</v>
      </c>
      <c r="U377" s="11">
        <f>'OddsRatio_working_3-way'!S377-'OddsRatio_working_3-way'!R377^2/3</f>
        <v>-0.80204138039958928</v>
      </c>
      <c r="V377" s="11">
        <f>'OddsRatio_working_3-way'!S377*'OddsRatio_working_3-way'!R377/3-2*'OddsRatio_working_3-way'!R377^3/27-'OddsRatio_working_3-way'!T377</f>
        <v>0.27420218133319285</v>
      </c>
      <c r="W377" s="11">
        <f>'OddsRatio_working_3-way'!V377^2+4*'OddsRatio_working_3-way'!U377^3/27</f>
        <v>-1.2471578610917244E-3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0.13823349278392422</v>
      </c>
      <c r="Y377" s="11">
        <f>IF('OddsRatio_working_3-way'!W377&gt;=0,IF('OddsRatio_working_3-way'!V377+SQRT('OddsRatio_working_3-way'!W377)&gt;0,0,PI()),ACOS('OddsRatio_working_3-way'!V377/(2*'OddsRatio_working_3-way'!X377)))</f>
        <v>0.12808716586496516</v>
      </c>
      <c r="Z377" s="11">
        <f>'OddsRatio_working_3-way'!X377^(1/3)*COS('OddsRatio_working_3-way'!Y377/3)</f>
        <v>0.51658500674184504</v>
      </c>
      <c r="AA377" s="11">
        <f>'OddsRatio_working_3-way'!X377^(1/3)*COS(('OddsRatio_working_3-way'!Y377+2*PI())/3)</f>
        <v>-0.27740514858406029</v>
      </c>
      <c r="AB377" s="11">
        <f>'OddsRatio_working_3-way'!X377^(1/3)*COS(('OddsRatio_working_3-way'!Y377+4*PI())/3)</f>
        <v>-0.23917985815778484</v>
      </c>
      <c r="AC377" s="11">
        <f>'OddsRatio_working_3-way'!X377^(1/3)*SIN('OddsRatio_working_3-way'!Y377/3)</f>
        <v>2.2069381717461936E-2</v>
      </c>
      <c r="AD377" s="11">
        <f>'OddsRatio_working_3-way'!X377^(1/3)*SIN(('OddsRatio_working_3-way'!Y377+2*PI())/3)</f>
        <v>0.43634104819386238</v>
      </c>
      <c r="AE377" s="11">
        <f>'OddsRatio_working_3-way'!X377^(1/3)*SIN(('OddsRatio_working_3-way'!Y377+4*PI())/3)</f>
        <v>-0.45841042991132414</v>
      </c>
      <c r="AF377" s="11">
        <f>-'OddsRatio_working_3-way'!U377/(3*'OddsRatio_working_3-way'!X377^(1/3))*COS(('OddsRatio_working_3-way'!Y377)/3)</f>
        <v>0.51658500674184493</v>
      </c>
      <c r="AG377" s="11">
        <f>-'OddsRatio_working_3-way'!U377/(3*'OddsRatio_working_3-way'!X377^(1/3))*COS(('OddsRatio_working_3-way'!Y377+2*PI())/3)</f>
        <v>-0.27740514858406023</v>
      </c>
      <c r="AH377" s="11">
        <f>-'OddsRatio_working_3-way'!U377/(3*'OddsRatio_working_3-way'!X377^(1/3))*COS(('OddsRatio_working_3-way'!Y377+4*PI())/3)</f>
        <v>-0.23917985815778478</v>
      </c>
      <c r="AI377" s="11">
        <f>'OddsRatio_working_3-way'!U377/(3*'OddsRatio_working_3-way'!X377^(1/3))*SIN(('OddsRatio_working_3-way'!Y377)/3)</f>
        <v>-2.2069381717461933E-2</v>
      </c>
      <c r="AJ377" s="11">
        <f>'OddsRatio_working_3-way'!U377/(3*'OddsRatio_working_3-way'!X377^(1/3))*SIN(('OddsRatio_working_3-way'!Y377+2*PI())/3)</f>
        <v>-0.43634104819386232</v>
      </c>
      <c r="AK377" s="11">
        <f>'OddsRatio_working_3-way'!U377/(3*'OddsRatio_working_3-way'!X377^(1/3))*SIN(('OddsRatio_working_3-way'!Y377+4*PI())/3)</f>
        <v>0.45841042991132408</v>
      </c>
      <c r="AL377" s="11">
        <f>'OddsRatio_working_3-way'!Z377+'OddsRatio_working_3-way'!AF377</f>
        <v>1.0331700134836899</v>
      </c>
      <c r="AM377" s="11">
        <f>'OddsRatio_working_3-way'!AA377+'OddsRatio_working_3-way'!AG377</f>
        <v>-0.55481029716812058</v>
      </c>
      <c r="AN377" s="11">
        <f>'OddsRatio_working_3-way'!AB377+'OddsRatio_working_3-way'!AH377</f>
        <v>-0.47835971631556962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1.0331700134836899</v>
      </c>
      <c r="AS377" s="11">
        <f>IF(('OddsRatio_working_3-way'!X377=0),IF(Q377&gt;0,-Q377^(1/3),(-Q377)^(1/3)),'OddsRatio_working_3-way'!AM377-'OddsRatio_working_3-way'!R377/3)</f>
        <v>-0.55481029716812058</v>
      </c>
      <c r="AT377" s="11">
        <f>IF(('OddsRatio_working_3-way'!X377=0),IF(Q377&gt;0,-Q377^(1/3),(-Q377)^(1/3)),'OddsRatio_working_3-way'!AN377-'OddsRatio_working_3-way'!R377/3)</f>
        <v>-0.47835971631556962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9">
        <f t="shared" si="78"/>
        <v>0.24299740305659751</v>
      </c>
      <c r="E378" s="9">
        <f t="shared" si="79"/>
        <v>0.28498614306616188</v>
      </c>
      <c r="F378" s="9">
        <f t="shared" si="80"/>
        <v>0.47201645387724028</v>
      </c>
      <c r="G378" s="9">
        <f t="shared" si="81"/>
        <v>1.0453927239540699</v>
      </c>
      <c r="H378" s="9">
        <f t="shared" si="82"/>
        <v>4.1152703173831284</v>
      </c>
      <c r="I378" s="9">
        <f t="shared" si="83"/>
        <v>3.5089425374897676</v>
      </c>
      <c r="J378" s="9">
        <f t="shared" si="84"/>
        <v>2.1185702146308549</v>
      </c>
      <c r="K378" s="11">
        <f t="shared" si="85"/>
        <v>0.25125628140703515</v>
      </c>
      <c r="L378" s="11">
        <f t="shared" si="86"/>
        <v>0.29411764705882354</v>
      </c>
      <c r="M378" s="11">
        <f t="shared" si="87"/>
        <v>0.48309178743961356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-0.27319890158379256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0.23026470802435023</v>
      </c>
      <c r="Q378" s="11">
        <f>2*'OddsRatio_working_3-way'!K378*'OddsRatio_working_3-way'!L378*'OddsRatio_working_3-way'!M378</f>
        <v>7.1399909464914799E-2</v>
      </c>
      <c r="R378" s="11">
        <f t="shared" si="88"/>
        <v>0</v>
      </c>
      <c r="S378" s="11">
        <f t="shared" si="89"/>
        <v>-0.84284639026532093</v>
      </c>
      <c r="T378" s="11">
        <f t="shared" si="90"/>
        <v>-0.2613477179117274</v>
      </c>
      <c r="U378" s="11">
        <f>'OddsRatio_working_3-way'!S378-'OddsRatio_working_3-way'!R378^2/3</f>
        <v>-0.84284639026532093</v>
      </c>
      <c r="V378" s="11">
        <f>'OddsRatio_working_3-way'!S378*'OddsRatio_working_3-way'!R378/3-2*'OddsRatio_working_3-way'!R378^3/27-'OddsRatio_working_3-way'!T378</f>
        <v>0.2613477179117274</v>
      </c>
      <c r="W378" s="11">
        <f>'OddsRatio_working_3-way'!V378^2+4*'OddsRatio_working_3-way'!U378^3/27</f>
        <v>-2.0401026469371364E-2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0.14891579510501832</v>
      </c>
      <c r="Y378" s="11">
        <f>IF('OddsRatio_working_3-way'!W378&gt;=0,IF('OddsRatio_working_3-way'!V378+SQRT('OddsRatio_working_3-way'!W378)&gt;0,0,PI()),ACOS('OddsRatio_working_3-way'!V378/(2*'OddsRatio_working_3-way'!X378)))</f>
        <v>0.50016869979004985</v>
      </c>
      <c r="Z378" s="11">
        <f>'OddsRatio_working_3-way'!X378^(1/3)*COS('OddsRatio_working_3-way'!Y378/3)</f>
        <v>0.52269636197703495</v>
      </c>
      <c r="AA378" s="11">
        <f>'OddsRatio_working_3-way'!X378^(1/3)*COS(('OddsRatio_working_3-way'!Y378+2*PI())/3)</f>
        <v>-0.33752549026306194</v>
      </c>
      <c r="AB378" s="11">
        <f>'OddsRatio_working_3-way'!X378^(1/3)*COS(('OddsRatio_working_3-way'!Y378+4*PI())/3)</f>
        <v>-0.18517087171397312</v>
      </c>
      <c r="AC378" s="11">
        <f>'OddsRatio_working_3-way'!X378^(1/3)*SIN('OddsRatio_working_3-way'!Y378/3)</f>
        <v>8.7961980031599302E-2</v>
      </c>
      <c r="AD378" s="11">
        <f>'OddsRatio_working_3-way'!X378^(1/3)*SIN(('OddsRatio_working_3-way'!Y378+2*PI())/3)</f>
        <v>0.40868733792201917</v>
      </c>
      <c r="AE378" s="11">
        <f>'OddsRatio_working_3-way'!X378^(1/3)*SIN(('OddsRatio_working_3-way'!Y378+4*PI())/3)</f>
        <v>-0.49664931795361833</v>
      </c>
      <c r="AF378" s="11">
        <f>-'OddsRatio_working_3-way'!U378/(3*'OddsRatio_working_3-way'!X378^(1/3))*COS(('OddsRatio_working_3-way'!Y378)/3)</f>
        <v>0.52269636197703495</v>
      </c>
      <c r="AG378" s="11">
        <f>-'OddsRatio_working_3-way'!U378/(3*'OddsRatio_working_3-way'!X378^(1/3))*COS(('OddsRatio_working_3-way'!Y378+2*PI())/3)</f>
        <v>-0.33752549026306194</v>
      </c>
      <c r="AH378" s="11">
        <f>-'OddsRatio_working_3-way'!U378/(3*'OddsRatio_working_3-way'!X378^(1/3))*COS(('OddsRatio_working_3-way'!Y378+4*PI())/3)</f>
        <v>-0.18517087171397312</v>
      </c>
      <c r="AI378" s="11">
        <f>'OddsRatio_working_3-way'!U378/(3*'OddsRatio_working_3-way'!X378^(1/3))*SIN(('OddsRatio_working_3-way'!Y378)/3)</f>
        <v>-8.7961980031599302E-2</v>
      </c>
      <c r="AJ378" s="11">
        <f>'OddsRatio_working_3-way'!U378/(3*'OddsRatio_working_3-way'!X378^(1/3))*SIN(('OddsRatio_working_3-way'!Y378+2*PI())/3)</f>
        <v>-0.40868733792201917</v>
      </c>
      <c r="AK378" s="11">
        <f>'OddsRatio_working_3-way'!U378/(3*'OddsRatio_working_3-way'!X378^(1/3))*SIN(('OddsRatio_working_3-way'!Y378+4*PI())/3)</f>
        <v>0.49664931795361833</v>
      </c>
      <c r="AL378" s="11">
        <f>'OddsRatio_working_3-way'!Z378+'OddsRatio_working_3-way'!AF378</f>
        <v>1.0453927239540699</v>
      </c>
      <c r="AM378" s="11">
        <f>'OddsRatio_working_3-way'!AA378+'OddsRatio_working_3-way'!AG378</f>
        <v>-0.67505098052612389</v>
      </c>
      <c r="AN378" s="11">
        <f>'OddsRatio_working_3-way'!AB378+'OddsRatio_working_3-way'!AH378</f>
        <v>-0.37034174342794624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1.0453927239540699</v>
      </c>
      <c r="AS378" s="11">
        <f>IF(('OddsRatio_working_3-way'!X378=0),IF(Q378&gt;0,-Q378^(1/3),(-Q378)^(1/3)),'OddsRatio_working_3-way'!AM378-'OddsRatio_working_3-way'!R378/3)</f>
        <v>-0.67505098052612389</v>
      </c>
      <c r="AT378" s="11">
        <f>IF(('OddsRatio_working_3-way'!X378=0),IF(Q378&gt;0,-Q378^(1/3),(-Q378)^(1/3)),'OddsRatio_working_3-way'!AN378-'OddsRatio_working_3-way'!R378/3)</f>
        <v>-0.37034174342794624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9">
        <f t="shared" si="78"/>
        <v>0.66719190981048959</v>
      </c>
      <c r="E379" s="9">
        <f t="shared" si="79"/>
        <v>0.21550245550924979</v>
      </c>
      <c r="F379" s="9">
        <f t="shared" si="80"/>
        <v>0.11730563468026076</v>
      </c>
      <c r="G379" s="9">
        <f t="shared" si="81"/>
        <v>1.0613173048715181</v>
      </c>
      <c r="H379" s="9">
        <f t="shared" si="82"/>
        <v>1.4988191332896135</v>
      </c>
      <c r="I379" s="9">
        <f t="shared" si="83"/>
        <v>4.6403183557093071</v>
      </c>
      <c r="J379" s="9">
        <f t="shared" si="84"/>
        <v>8.5247396915390627</v>
      </c>
      <c r="K379" s="11">
        <f t="shared" si="85"/>
        <v>0.68027210884353739</v>
      </c>
      <c r="L379" s="11">
        <f t="shared" si="86"/>
        <v>0.22573363431151244</v>
      </c>
      <c r="M379" s="11">
        <f t="shared" si="87"/>
        <v>0.12360939431396786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-0.21695448402611339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0.20860663127263196</v>
      </c>
      <c r="Q379" s="11">
        <f>2*'OddsRatio_working_3-way'!K379*'OddsRatio_working_3-way'!L379*'OddsRatio_working_3-way'!M379</f>
        <v>3.7962990222499E-2</v>
      </c>
      <c r="R379" s="11">
        <f t="shared" si="88"/>
        <v>0</v>
      </c>
      <c r="S379" s="11">
        <f t="shared" si="89"/>
        <v>-0.96152256179007267</v>
      </c>
      <c r="T379" s="11">
        <f t="shared" si="90"/>
        <v>-0.17498135792358016</v>
      </c>
      <c r="U379" s="11">
        <f>'OddsRatio_working_3-way'!S379-'OddsRatio_working_3-way'!R379^2/3</f>
        <v>-0.96152256179007267</v>
      </c>
      <c r="V379" s="11">
        <f>'OddsRatio_working_3-way'!S379*'OddsRatio_working_3-way'!R379/3-2*'OddsRatio_working_3-way'!R379^3/27-'OddsRatio_working_3-way'!T379</f>
        <v>0.17498135792358016</v>
      </c>
      <c r="W379" s="11">
        <f>'OddsRatio_working_3-way'!V379^2+4*'OddsRatio_working_3-way'!U379^3/27</f>
        <v>-0.10107815530761582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0.1814501521964062</v>
      </c>
      <c r="Y379" s="11">
        <f>IF('OddsRatio_working_3-way'!W379&gt;=0,IF('OddsRatio_working_3-way'!V379+SQRT('OddsRatio_working_3-way'!W379)&gt;0,0,PI()),ACOS('OddsRatio_working_3-way'!V379/(2*'OddsRatio_working_3-way'!X379)))</f>
        <v>1.0676609443753566</v>
      </c>
      <c r="Z379" s="11">
        <f>'OddsRatio_working_3-way'!X379^(1/3)*COS('OddsRatio_working_3-way'!Y379/3)</f>
        <v>0.53065865243575905</v>
      </c>
      <c r="AA379" s="11">
        <f>'OddsRatio_working_3-way'!X379^(1/3)*COS(('OddsRatio_working_3-way'!Y379+2*PI())/3)</f>
        <v>-0.43615580658265302</v>
      </c>
      <c r="AB379" s="11">
        <f>'OddsRatio_working_3-way'!X379^(1/3)*COS(('OddsRatio_working_3-way'!Y379+4*PI())/3)</f>
        <v>-9.4502845853106129E-2</v>
      </c>
      <c r="AC379" s="11">
        <f>'OddsRatio_working_3-way'!X379^(1/3)*SIN('OddsRatio_working_3-way'!Y379/3)</f>
        <v>0.19725342884663674</v>
      </c>
      <c r="AD379" s="11">
        <f>'OddsRatio_working_3-way'!X379^(1/3)*SIN(('OddsRatio_working_3-way'!Y379+2*PI())/3)</f>
        <v>0.360937159324066</v>
      </c>
      <c r="AE379" s="11">
        <f>'OddsRatio_working_3-way'!X379^(1/3)*SIN(('OddsRatio_working_3-way'!Y379+4*PI())/3)</f>
        <v>-0.55819058817070266</v>
      </c>
      <c r="AF379" s="11">
        <f>-'OddsRatio_working_3-way'!U379/(3*'OddsRatio_working_3-way'!X379^(1/3))*COS(('OddsRatio_working_3-way'!Y379)/3)</f>
        <v>0.53065865243575905</v>
      </c>
      <c r="AG379" s="11">
        <f>-'OddsRatio_working_3-way'!U379/(3*'OddsRatio_working_3-way'!X379^(1/3))*COS(('OddsRatio_working_3-way'!Y379+2*PI())/3)</f>
        <v>-0.43615580658265302</v>
      </c>
      <c r="AH379" s="11">
        <f>-'OddsRatio_working_3-way'!U379/(3*'OddsRatio_working_3-way'!X379^(1/3))*COS(('OddsRatio_working_3-way'!Y379+4*PI())/3)</f>
        <v>-9.4502845853106129E-2</v>
      </c>
      <c r="AI379" s="11">
        <f>'OddsRatio_working_3-way'!U379/(3*'OddsRatio_working_3-way'!X379^(1/3))*SIN(('OddsRatio_working_3-way'!Y379)/3)</f>
        <v>-0.19725342884663674</v>
      </c>
      <c r="AJ379" s="11">
        <f>'OddsRatio_working_3-way'!U379/(3*'OddsRatio_working_3-way'!X379^(1/3))*SIN(('OddsRatio_working_3-way'!Y379+2*PI())/3)</f>
        <v>-0.360937159324066</v>
      </c>
      <c r="AK379" s="11">
        <f>'OddsRatio_working_3-way'!U379/(3*'OddsRatio_working_3-way'!X379^(1/3))*SIN(('OddsRatio_working_3-way'!Y379+4*PI())/3)</f>
        <v>0.55819058817070266</v>
      </c>
      <c r="AL379" s="11">
        <f>'OddsRatio_working_3-way'!Z379+'OddsRatio_working_3-way'!AF379</f>
        <v>1.0613173048715181</v>
      </c>
      <c r="AM379" s="11">
        <f>'OddsRatio_working_3-way'!AA379+'OddsRatio_working_3-way'!AG379</f>
        <v>-0.87231161316530603</v>
      </c>
      <c r="AN379" s="11">
        <f>'OddsRatio_working_3-way'!AB379+'OddsRatio_working_3-way'!AH379</f>
        <v>-0.18900569170621226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1.0613173048715181</v>
      </c>
      <c r="AS379" s="11">
        <f>IF(('OddsRatio_working_3-way'!X379=0),IF(Q379&gt;0,-Q379^(1/3),(-Q379)^(1/3)),'OddsRatio_working_3-way'!AM379-'OddsRatio_working_3-way'!R379/3)</f>
        <v>-0.87231161316530603</v>
      </c>
      <c r="AT379" s="11">
        <f>IF(('OddsRatio_working_3-way'!X379=0),IF(Q379&gt;0,-Q379^(1/3),(-Q379)^(1/3)),'OddsRatio_working_3-way'!AN379-'OddsRatio_working_3-way'!R379/3)</f>
        <v>-0.18900569170621226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9">
        <f t="shared" si="78"/>
        <v>0.3506820737875892</v>
      </c>
      <c r="E380" s="9">
        <f t="shared" si="79"/>
        <v>0.31097799742022597</v>
      </c>
      <c r="F380" s="9">
        <f t="shared" si="80"/>
        <v>0.33833992879218483</v>
      </c>
      <c r="G380" s="9">
        <f t="shared" si="81"/>
        <v>1.0402167064452761</v>
      </c>
      <c r="H380" s="9">
        <f t="shared" si="82"/>
        <v>2.8515857374725906</v>
      </c>
      <c r="I380" s="9">
        <f t="shared" si="83"/>
        <v>3.215661584728438</v>
      </c>
      <c r="J380" s="9">
        <f t="shared" si="84"/>
        <v>2.9556074081171189</v>
      </c>
      <c r="K380" s="11">
        <f t="shared" si="85"/>
        <v>0.35971223021582738</v>
      </c>
      <c r="L380" s="11">
        <f t="shared" si="86"/>
        <v>0.31948881789137379</v>
      </c>
      <c r="M380" s="11">
        <f t="shared" si="87"/>
        <v>0.34722222222222221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-0.28443028324943875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0.23104519579224797</v>
      </c>
      <c r="Q380" s="11">
        <f>2*'OddsRatio_working_3-way'!K380*'OddsRatio_working_3-way'!L380*'OddsRatio_working_3-way'!M380</f>
        <v>7.9808357786614159E-2</v>
      </c>
      <c r="R380" s="11">
        <f t="shared" si="88"/>
        <v>0</v>
      </c>
      <c r="S380" s="11">
        <f t="shared" si="89"/>
        <v>-0.8123087076126374</v>
      </c>
      <c r="T380" s="11">
        <f t="shared" si="90"/>
        <v>-0.28059022715462434</v>
      </c>
      <c r="U380" s="11">
        <f>'OddsRatio_working_3-way'!S380-'OddsRatio_working_3-way'!R380^2/3</f>
        <v>-0.8123087076126374</v>
      </c>
      <c r="V380" s="11">
        <f>'OddsRatio_working_3-way'!S380*'OddsRatio_working_3-way'!R380/3-2*'OddsRatio_working_3-way'!R380^3/27-'OddsRatio_working_3-way'!T380</f>
        <v>0.28059022715462434</v>
      </c>
      <c r="W380" s="11">
        <f>'OddsRatio_working_3-way'!V380^2+4*'OddsRatio_working_3-way'!U380^3/27</f>
        <v>-6.762642353327214E-4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0.14089636245306017</v>
      </c>
      <c r="Y380" s="11">
        <f>IF('OddsRatio_working_3-way'!W380&gt;=0,IF('OddsRatio_working_3-way'!V380+SQRT('OddsRatio_working_3-way'!W380)&gt;0,0,PI()),ACOS('OddsRatio_working_3-way'!V380/(2*'OddsRatio_working_3-way'!X380)))</f>
        <v>9.2415923169317127E-2</v>
      </c>
      <c r="Z380" s="11">
        <f>'OddsRatio_working_3-way'!X380^(1/3)*COS('OddsRatio_working_3-way'!Y380/3)</f>
        <v>0.52010835322263804</v>
      </c>
      <c r="AA380" s="11">
        <f>'OddsRatio_working_3-way'!X380^(1/3)*COS(('OddsRatio_working_3-way'!Y380+2*PI())/3)</f>
        <v>-0.2739341112000005</v>
      </c>
      <c r="AB380" s="11">
        <f>'OddsRatio_working_3-way'!X380^(1/3)*COS(('OddsRatio_working_3-way'!Y380+4*PI())/3)</f>
        <v>-0.24617424202263719</v>
      </c>
      <c r="AC380" s="11">
        <f>'OddsRatio_working_3-way'!X380^(1/3)*SIN('OddsRatio_working_3-way'!Y380/3)</f>
        <v>1.6027167942219481E-2</v>
      </c>
      <c r="AD380" s="11">
        <f>'OddsRatio_working_3-way'!X380^(1/3)*SIN(('OddsRatio_working_3-way'!Y380+2*PI())/3)</f>
        <v>0.44241346264018488</v>
      </c>
      <c r="AE380" s="11">
        <f>'OddsRatio_working_3-way'!X380^(1/3)*SIN(('OddsRatio_working_3-way'!Y380+4*PI())/3)</f>
        <v>-0.45844063058240436</v>
      </c>
      <c r="AF380" s="11">
        <f>-'OddsRatio_working_3-way'!U380/(3*'OddsRatio_working_3-way'!X380^(1/3))*COS(('OddsRatio_working_3-way'!Y380)/3)</f>
        <v>0.52010835322263793</v>
      </c>
      <c r="AG380" s="11">
        <f>-'OddsRatio_working_3-way'!U380/(3*'OddsRatio_working_3-way'!X380^(1/3))*COS(('OddsRatio_working_3-way'!Y380+2*PI())/3)</f>
        <v>-0.27393411120000044</v>
      </c>
      <c r="AH380" s="11">
        <f>-'OddsRatio_working_3-way'!U380/(3*'OddsRatio_working_3-way'!X380^(1/3))*COS(('OddsRatio_working_3-way'!Y380+4*PI())/3)</f>
        <v>-0.24617424202263713</v>
      </c>
      <c r="AI380" s="11">
        <f>'OddsRatio_working_3-way'!U380/(3*'OddsRatio_working_3-way'!X380^(1/3))*SIN(('OddsRatio_working_3-way'!Y380)/3)</f>
        <v>-1.6027167942219478E-2</v>
      </c>
      <c r="AJ380" s="11">
        <f>'OddsRatio_working_3-way'!U380/(3*'OddsRatio_working_3-way'!X380^(1/3))*SIN(('OddsRatio_working_3-way'!Y380+2*PI())/3)</f>
        <v>-0.44241346264018477</v>
      </c>
      <c r="AK380" s="11">
        <f>'OddsRatio_working_3-way'!U380/(3*'OddsRatio_working_3-way'!X380^(1/3))*SIN(('OddsRatio_working_3-way'!Y380+4*PI())/3)</f>
        <v>0.45844063058240425</v>
      </c>
      <c r="AL380" s="11">
        <f>'OddsRatio_working_3-way'!Z380+'OddsRatio_working_3-way'!AF380</f>
        <v>1.0402167064452761</v>
      </c>
      <c r="AM380" s="11">
        <f>'OddsRatio_working_3-way'!AA380+'OddsRatio_working_3-way'!AG380</f>
        <v>-0.54786822240000088</v>
      </c>
      <c r="AN380" s="11">
        <f>'OddsRatio_working_3-way'!AB380+'OddsRatio_working_3-way'!AH380</f>
        <v>-0.49234848404527431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1.0402167064452761</v>
      </c>
      <c r="AS380" s="11">
        <f>IF(('OddsRatio_working_3-way'!X380=0),IF(Q380&gt;0,-Q380^(1/3),(-Q380)^(1/3)),'OddsRatio_working_3-way'!AM380-'OddsRatio_working_3-way'!R380/3)</f>
        <v>-0.54786822240000088</v>
      </c>
      <c r="AT380" s="11">
        <f>IF(('OddsRatio_working_3-way'!X380=0),IF(Q380&gt;0,-Q380^(1/3),(-Q380)^(1/3)),'OddsRatio_working_3-way'!AN380-'OddsRatio_working_3-way'!R380/3)</f>
        <v>-0.49234848404527431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9">
        <f t="shared" si="78"/>
        <v>0.32757112955752604</v>
      </c>
      <c r="E381" s="9">
        <f t="shared" si="79"/>
        <v>0.30469080629061962</v>
      </c>
      <c r="F381" s="9">
        <f t="shared" si="80"/>
        <v>0.36773806415185439</v>
      </c>
      <c r="G381" s="9">
        <f t="shared" si="81"/>
        <v>1.0420162865461338</v>
      </c>
      <c r="H381" s="9">
        <f t="shared" si="82"/>
        <v>3.0527720844958837</v>
      </c>
      <c r="I381" s="9">
        <f t="shared" si="83"/>
        <v>3.2820156675360326</v>
      </c>
      <c r="J381" s="9">
        <f t="shared" si="84"/>
        <v>2.7193268728011204</v>
      </c>
      <c r="K381" s="11">
        <f t="shared" si="85"/>
        <v>0.33670033670033667</v>
      </c>
      <c r="L381" s="11">
        <f t="shared" si="86"/>
        <v>0.31347962382445144</v>
      </c>
      <c r="M381" s="11">
        <f t="shared" si="87"/>
        <v>0.37735849056603776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-0.28353147611442997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0.23141053483515187</v>
      </c>
      <c r="Q381" s="11">
        <f>2*'OddsRatio_working_3-way'!K381*'OddsRatio_working_3-way'!L381*'OddsRatio_working_3-way'!M381</f>
        <v>7.9659392370103915E-2</v>
      </c>
      <c r="R381" s="11">
        <f t="shared" si="88"/>
        <v>0</v>
      </c>
      <c r="S381" s="11">
        <f t="shared" si="89"/>
        <v>-0.81617229242568223</v>
      </c>
      <c r="T381" s="11">
        <f t="shared" si="90"/>
        <v>-0.28095431753035532</v>
      </c>
      <c r="U381" s="11">
        <f>'OddsRatio_working_3-way'!S381-'OddsRatio_working_3-way'!R381^2/3</f>
        <v>-0.81617229242568223</v>
      </c>
      <c r="V381" s="11">
        <f>'OddsRatio_working_3-way'!S381*'OddsRatio_working_3-way'!R381/3-2*'OddsRatio_working_3-way'!R381^3/27-'OddsRatio_working_3-way'!T381</f>
        <v>0.28095431753035532</v>
      </c>
      <c r="W381" s="11">
        <f>'OddsRatio_working_3-way'!V381^2+4*'OddsRatio_working_3-way'!U381^3/27</f>
        <v>-1.6102617587405998E-3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0.1419027750765364</v>
      </c>
      <c r="Y381" s="11">
        <f>IF('OddsRatio_working_3-way'!W381&gt;=0,IF('OddsRatio_working_3-way'!V381+SQRT('OddsRatio_working_3-way'!W381)&gt;0,0,PI()),ACOS('OddsRatio_working_3-way'!V381/(2*'OddsRatio_working_3-way'!X381)))</f>
        <v>0.1418682283623387</v>
      </c>
      <c r="Z381" s="11">
        <f>'OddsRatio_working_3-way'!X381^(1/3)*COS('OddsRatio_working_3-way'!Y381/3)</f>
        <v>0.52100814327306688</v>
      </c>
      <c r="AA381" s="11">
        <f>'OddsRatio_working_3-way'!X381^(1/3)*COS(('OddsRatio_working_3-way'!Y381+2*PI())/3)</f>
        <v>-0.28185727019750123</v>
      </c>
      <c r="AB381" s="11">
        <f>'OddsRatio_working_3-way'!X381^(1/3)*COS(('OddsRatio_working_3-way'!Y381+4*PI())/3)</f>
        <v>-0.23915087307556554</v>
      </c>
      <c r="AC381" s="11">
        <f>'OddsRatio_working_3-way'!X381^(1/3)*SIN('OddsRatio_working_3-way'!Y381/3)</f>
        <v>2.4656549874468657E-2</v>
      </c>
      <c r="AD381" s="11">
        <f>'OddsRatio_working_3-way'!X381^(1/3)*SIN(('OddsRatio_working_3-way'!Y381+2*PI())/3)</f>
        <v>0.43887801271580412</v>
      </c>
      <c r="AE381" s="11">
        <f>'OddsRatio_working_3-way'!X381^(1/3)*SIN(('OddsRatio_working_3-way'!Y381+4*PI())/3)</f>
        <v>-0.46353456259027276</v>
      </c>
      <c r="AF381" s="11">
        <f>-'OddsRatio_working_3-way'!U381/(3*'OddsRatio_working_3-way'!X381^(1/3))*COS(('OddsRatio_working_3-way'!Y381)/3)</f>
        <v>0.52100814327306688</v>
      </c>
      <c r="AG381" s="11">
        <f>-'OddsRatio_working_3-way'!U381/(3*'OddsRatio_working_3-way'!X381^(1/3))*COS(('OddsRatio_working_3-way'!Y381+2*PI())/3)</f>
        <v>-0.28185727019750123</v>
      </c>
      <c r="AH381" s="11">
        <f>-'OddsRatio_working_3-way'!U381/(3*'OddsRatio_working_3-way'!X381^(1/3))*COS(('OddsRatio_working_3-way'!Y381+4*PI())/3)</f>
        <v>-0.23915087307556554</v>
      </c>
      <c r="AI381" s="11">
        <f>'OddsRatio_working_3-way'!U381/(3*'OddsRatio_working_3-way'!X381^(1/3))*SIN(('OddsRatio_working_3-way'!Y381)/3)</f>
        <v>-2.4656549874468657E-2</v>
      </c>
      <c r="AJ381" s="11">
        <f>'OddsRatio_working_3-way'!U381/(3*'OddsRatio_working_3-way'!X381^(1/3))*SIN(('OddsRatio_working_3-way'!Y381+2*PI())/3)</f>
        <v>-0.43887801271580412</v>
      </c>
      <c r="AK381" s="11">
        <f>'OddsRatio_working_3-way'!U381/(3*'OddsRatio_working_3-way'!X381^(1/3))*SIN(('OddsRatio_working_3-way'!Y381+4*PI())/3)</f>
        <v>0.46353456259027276</v>
      </c>
      <c r="AL381" s="11">
        <f>'OddsRatio_working_3-way'!Z381+'OddsRatio_working_3-way'!AF381</f>
        <v>1.0420162865461338</v>
      </c>
      <c r="AM381" s="11">
        <f>'OddsRatio_working_3-way'!AA381+'OddsRatio_working_3-way'!AG381</f>
        <v>-0.56371454039500246</v>
      </c>
      <c r="AN381" s="11">
        <f>'OddsRatio_working_3-way'!AB381+'OddsRatio_working_3-way'!AH381</f>
        <v>-0.47830174615113108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1.0420162865461338</v>
      </c>
      <c r="AS381" s="11">
        <f>IF(('OddsRatio_working_3-way'!X381=0),IF(Q381&gt;0,-Q381^(1/3),(-Q381)^(1/3)),'OddsRatio_working_3-way'!AM381-'OddsRatio_working_3-way'!R381/3)</f>
        <v>-0.56371454039500246</v>
      </c>
      <c r="AT381" s="11">
        <f>IF(('OddsRatio_working_3-way'!X381=0),IF(Q381&gt;0,-Q381^(1/3),(-Q381)^(1/3)),'OddsRatio_working_3-way'!AN381-'OddsRatio_working_3-way'!R381/3)</f>
        <v>-0.47830174615113108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9">
        <f t="shared" si="78"/>
        <v>0.28619367948353575</v>
      </c>
      <c r="E382" s="9">
        <f t="shared" si="79"/>
        <v>0.29319911484234062</v>
      </c>
      <c r="F382" s="9">
        <f t="shared" si="80"/>
        <v>0.42060720567412357</v>
      </c>
      <c r="G382" s="9">
        <f t="shared" si="81"/>
        <v>1.043572076688188</v>
      </c>
      <c r="H382" s="9">
        <f t="shared" si="82"/>
        <v>3.4941372632847694</v>
      </c>
      <c r="I382" s="9">
        <f t="shared" si="83"/>
        <v>3.4106514971497139</v>
      </c>
      <c r="J382" s="9">
        <f t="shared" si="84"/>
        <v>2.3775151412284079</v>
      </c>
      <c r="K382" s="11">
        <f t="shared" si="85"/>
        <v>0.29498525073746312</v>
      </c>
      <c r="L382" s="11">
        <f t="shared" si="86"/>
        <v>0.30211480362537763</v>
      </c>
      <c r="M382" s="11">
        <f t="shared" si="87"/>
        <v>0.43103448275862072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-0.2799420477981206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0.23124950638602043</v>
      </c>
      <c r="Q382" s="11">
        <f>2*'OddsRatio_working_3-way'!K382*'OddsRatio_working_3-way'!L382*'OddsRatio_working_3-way'!M382</f>
        <v>7.6827078533561605E-2</v>
      </c>
      <c r="R382" s="11">
        <f t="shared" si="88"/>
        <v>0</v>
      </c>
      <c r="S382" s="11">
        <f t="shared" si="89"/>
        <v>-0.82606206607728094</v>
      </c>
      <c r="T382" s="11">
        <f t="shared" si="90"/>
        <v>-0.27443922461039233</v>
      </c>
      <c r="U382" s="11">
        <f>'OddsRatio_working_3-way'!S382-'OddsRatio_working_3-way'!R382^2/3</f>
        <v>-0.82606206607728094</v>
      </c>
      <c r="V382" s="11">
        <f>'OddsRatio_working_3-way'!S382*'OddsRatio_working_3-way'!R382/3-2*'OddsRatio_working_3-way'!R382^3/27-'OddsRatio_working_3-way'!T382</f>
        <v>0.27443922461039233</v>
      </c>
      <c r="W382" s="11">
        <f>'OddsRatio_working_3-way'!V382^2+4*'OddsRatio_working_3-way'!U382^3/27</f>
        <v>-8.1923007553672683E-3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0.14448978230321396</v>
      </c>
      <c r="Y382" s="11">
        <f>IF('OddsRatio_working_3-way'!W382&gt;=0,IF('OddsRatio_working_3-way'!V382+SQRT('OddsRatio_working_3-way'!W382)&gt;0,0,PI()),ACOS('OddsRatio_working_3-way'!V382/(2*'OddsRatio_working_3-way'!X382)))</f>
        <v>0.31857137479182351</v>
      </c>
      <c r="Z382" s="11">
        <f>'OddsRatio_working_3-way'!X382^(1/3)*COS('OddsRatio_working_3-way'!Y382/3)</f>
        <v>0.52178603834409398</v>
      </c>
      <c r="AA382" s="11">
        <f>'OddsRatio_working_3-way'!X382^(1/3)*COS(('OddsRatio_working_3-way'!Y382+2*PI())/3)</f>
        <v>-0.30905954448996925</v>
      </c>
      <c r="AB382" s="11">
        <f>'OddsRatio_working_3-way'!X382^(1/3)*COS(('OddsRatio_working_3-way'!Y382+4*PI())/3)</f>
        <v>-0.21272649385412482</v>
      </c>
      <c r="AC382" s="11">
        <f>'OddsRatio_working_3-way'!X382^(1/3)*SIN('OddsRatio_working_3-way'!Y382/3)</f>
        <v>5.5617912716462783E-2</v>
      </c>
      <c r="AD382" s="11">
        <f>'OddsRatio_working_3-way'!X382^(1/3)*SIN(('OddsRatio_working_3-way'!Y382+2*PI())/3)</f>
        <v>0.4240710081877952</v>
      </c>
      <c r="AE382" s="11">
        <f>'OddsRatio_working_3-way'!X382^(1/3)*SIN(('OddsRatio_working_3-way'!Y382+4*PI())/3)</f>
        <v>-0.47968892090425785</v>
      </c>
      <c r="AF382" s="11">
        <f>-'OddsRatio_working_3-way'!U382/(3*'OddsRatio_working_3-way'!X382^(1/3))*COS(('OddsRatio_working_3-way'!Y382)/3)</f>
        <v>0.52178603834409387</v>
      </c>
      <c r="AG382" s="11">
        <f>-'OddsRatio_working_3-way'!U382/(3*'OddsRatio_working_3-way'!X382^(1/3))*COS(('OddsRatio_working_3-way'!Y382+2*PI())/3)</f>
        <v>-0.3090595444899692</v>
      </c>
      <c r="AH382" s="11">
        <f>-'OddsRatio_working_3-way'!U382/(3*'OddsRatio_working_3-way'!X382^(1/3))*COS(('OddsRatio_working_3-way'!Y382+4*PI())/3)</f>
        <v>-0.21272649385412479</v>
      </c>
      <c r="AI382" s="11">
        <f>'OddsRatio_working_3-way'!U382/(3*'OddsRatio_working_3-way'!X382^(1/3))*SIN(('OddsRatio_working_3-way'!Y382)/3)</f>
        <v>-5.561791271646277E-2</v>
      </c>
      <c r="AJ382" s="11">
        <f>'OddsRatio_working_3-way'!U382/(3*'OddsRatio_working_3-way'!X382^(1/3))*SIN(('OddsRatio_working_3-way'!Y382+2*PI())/3)</f>
        <v>-0.42407100818779508</v>
      </c>
      <c r="AK382" s="11">
        <f>'OddsRatio_working_3-way'!U382/(3*'OddsRatio_working_3-way'!X382^(1/3))*SIN(('OddsRatio_working_3-way'!Y382+4*PI())/3)</f>
        <v>0.47968892090425774</v>
      </c>
      <c r="AL382" s="11">
        <f>'OddsRatio_working_3-way'!Z382+'OddsRatio_working_3-way'!AF382</f>
        <v>1.043572076688188</v>
      </c>
      <c r="AM382" s="11">
        <f>'OddsRatio_working_3-way'!AA382+'OddsRatio_working_3-way'!AG382</f>
        <v>-0.61811908897993839</v>
      </c>
      <c r="AN382" s="11">
        <f>'OddsRatio_working_3-way'!AB382+'OddsRatio_working_3-way'!AH382</f>
        <v>-0.42545298770824957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1.043572076688188</v>
      </c>
      <c r="AS382" s="11">
        <f>IF(('OddsRatio_working_3-way'!X382=0),IF(Q382&gt;0,-Q382^(1/3),(-Q382)^(1/3)),'OddsRatio_working_3-way'!AM382-'OddsRatio_working_3-way'!R382/3)</f>
        <v>-0.61811908897993839</v>
      </c>
      <c r="AT382" s="11">
        <f>IF(('OddsRatio_working_3-way'!X382=0),IF(Q382&gt;0,-Q382^(1/3),(-Q382)^(1/3)),'OddsRatio_working_3-way'!AN382-'OddsRatio_working_3-way'!R382/3)</f>
        <v>-0.42545298770824957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9">
        <f t="shared" si="78"/>
        <v>0.40150910076873753</v>
      </c>
      <c r="E383" s="9">
        <f t="shared" si="79"/>
        <v>0.28388445664453166</v>
      </c>
      <c r="F383" s="9">
        <f t="shared" si="80"/>
        <v>0.31460644258673098</v>
      </c>
      <c r="G383" s="9">
        <f t="shared" si="81"/>
        <v>1.0423801192954516</v>
      </c>
      <c r="H383" s="9">
        <f t="shared" si="82"/>
        <v>2.490603570592496</v>
      </c>
      <c r="I383" s="9">
        <f t="shared" si="83"/>
        <v>3.5225598886949929</v>
      </c>
      <c r="J383" s="9">
        <f t="shared" si="84"/>
        <v>3.1785744493274932</v>
      </c>
      <c r="K383" s="11">
        <f t="shared" si="85"/>
        <v>0.41152263374485593</v>
      </c>
      <c r="L383" s="11">
        <f t="shared" si="86"/>
        <v>0.29239766081871343</v>
      </c>
      <c r="M383" s="11">
        <f t="shared" si="87"/>
        <v>0.3236245954692557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-0.28164810301531717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0.23131062704105337</v>
      </c>
      <c r="Q383" s="11">
        <f>2*'OddsRatio_working_3-way'!K383*'OddsRatio_working_3-way'!L383*'OddsRatio_working_3-way'!M383</f>
        <v>7.7882366007088699E-2</v>
      </c>
      <c r="R383" s="11">
        <f t="shared" si="88"/>
        <v>0</v>
      </c>
      <c r="S383" s="11">
        <f t="shared" si="89"/>
        <v>-0.82127528843492248</v>
      </c>
      <c r="T383" s="11">
        <f t="shared" si="90"/>
        <v>-0.27652366613970464</v>
      </c>
      <c r="U383" s="11">
        <f>'OddsRatio_working_3-way'!S383-'OddsRatio_working_3-way'!R383^2/3</f>
        <v>-0.82127528843492248</v>
      </c>
      <c r="V383" s="11">
        <f>'OddsRatio_working_3-way'!S383*'OddsRatio_working_3-way'!R383/3-2*'OddsRatio_working_3-way'!R383^3/27-'OddsRatio_working_3-way'!T383</f>
        <v>0.27652366613970464</v>
      </c>
      <c r="W383" s="11">
        <f>'OddsRatio_working_3-way'!V383^2+4*'OddsRatio_working_3-way'!U383^3/27</f>
        <v>-5.6005161019995892E-3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0.14323569216272738</v>
      </c>
      <c r="Y383" s="11">
        <f>IF('OddsRatio_working_3-way'!W383&gt;=0,IF('OddsRatio_working_3-way'!V383+SQRT('OddsRatio_working_3-way'!W383)&gt;0,0,PI()),ACOS('OddsRatio_working_3-way'!V383/(2*'OddsRatio_working_3-way'!X383)))</f>
        <v>0.26430229177000286</v>
      </c>
      <c r="Z383" s="11">
        <f>'OddsRatio_working_3-way'!X383^(1/3)*COS('OddsRatio_working_3-way'!Y383/3)</f>
        <v>0.5211900596477258</v>
      </c>
      <c r="AA383" s="11">
        <f>'OddsRatio_working_3-way'!X383^(1/3)*COS(('OddsRatio_working_3-way'!Y383+2*PI())/3)</f>
        <v>-0.3004637318598038</v>
      </c>
      <c r="AB383" s="11">
        <f>'OddsRatio_working_3-way'!X383^(1/3)*COS(('OddsRatio_working_3-way'!Y383+4*PI())/3)</f>
        <v>-0.22072632778792209</v>
      </c>
      <c r="AC383" s="11">
        <f>'OddsRatio_working_3-way'!X383^(1/3)*SIN('OddsRatio_working_3-way'!Y383/3)</f>
        <v>4.6036411705383105E-2</v>
      </c>
      <c r="AD383" s="11">
        <f>'OddsRatio_working_3-way'!X383^(1/3)*SIN(('OddsRatio_working_3-way'!Y383+2*PI())/3)</f>
        <v>0.42834562600216597</v>
      </c>
      <c r="AE383" s="11">
        <f>'OddsRatio_working_3-way'!X383^(1/3)*SIN(('OddsRatio_working_3-way'!Y383+4*PI())/3)</f>
        <v>-0.47438203770754883</v>
      </c>
      <c r="AF383" s="11">
        <f>-'OddsRatio_working_3-way'!U383/(3*'OddsRatio_working_3-way'!X383^(1/3))*COS(('OddsRatio_working_3-way'!Y383)/3)</f>
        <v>0.5211900596477258</v>
      </c>
      <c r="AG383" s="11">
        <f>-'OddsRatio_working_3-way'!U383/(3*'OddsRatio_working_3-way'!X383^(1/3))*COS(('OddsRatio_working_3-way'!Y383+2*PI())/3)</f>
        <v>-0.3004637318598038</v>
      </c>
      <c r="AH383" s="11">
        <f>-'OddsRatio_working_3-way'!U383/(3*'OddsRatio_working_3-way'!X383^(1/3))*COS(('OddsRatio_working_3-way'!Y383+4*PI())/3)</f>
        <v>-0.22072632778792209</v>
      </c>
      <c r="AI383" s="11">
        <f>'OddsRatio_working_3-way'!U383/(3*'OddsRatio_working_3-way'!X383^(1/3))*SIN(('OddsRatio_working_3-way'!Y383)/3)</f>
        <v>-4.6036411705383105E-2</v>
      </c>
      <c r="AJ383" s="11">
        <f>'OddsRatio_working_3-way'!U383/(3*'OddsRatio_working_3-way'!X383^(1/3))*SIN(('OddsRatio_working_3-way'!Y383+2*PI())/3)</f>
        <v>-0.42834562600216597</v>
      </c>
      <c r="AK383" s="11">
        <f>'OddsRatio_working_3-way'!U383/(3*'OddsRatio_working_3-way'!X383^(1/3))*SIN(('OddsRatio_working_3-way'!Y383+4*PI())/3)</f>
        <v>0.47438203770754883</v>
      </c>
      <c r="AL383" s="11">
        <f>'OddsRatio_working_3-way'!Z383+'OddsRatio_working_3-way'!AF383</f>
        <v>1.0423801192954516</v>
      </c>
      <c r="AM383" s="11">
        <f>'OddsRatio_working_3-way'!AA383+'OddsRatio_working_3-way'!AG383</f>
        <v>-0.60092746371960759</v>
      </c>
      <c r="AN383" s="11">
        <f>'OddsRatio_working_3-way'!AB383+'OddsRatio_working_3-way'!AH383</f>
        <v>-0.44145265557584418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1.0423801192954516</v>
      </c>
      <c r="AS383" s="11">
        <f>IF(('OddsRatio_working_3-way'!X383=0),IF(Q383&gt;0,-Q383^(1/3),(-Q383)^(1/3)),'OddsRatio_working_3-way'!AM383-'OddsRatio_working_3-way'!R383/3)</f>
        <v>-0.60092746371960759</v>
      </c>
      <c r="AT383" s="11">
        <f>IF(('OddsRatio_working_3-way'!X383=0),IF(Q383&gt;0,-Q383^(1/3),(-Q383)^(1/3)),'OddsRatio_working_3-way'!AN383-'OddsRatio_working_3-way'!R383/3)</f>
        <v>-0.44145265557584418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9">
        <f t="shared" si="78"/>
        <v>0.48108007316321172</v>
      </c>
      <c r="E384" s="9">
        <f t="shared" si="79"/>
        <v>0.26861350046800536</v>
      </c>
      <c r="F384" s="9">
        <f t="shared" si="80"/>
        <v>0.2503064263687827</v>
      </c>
      <c r="G384" s="9">
        <f t="shared" si="81"/>
        <v>1.0472388741812475</v>
      </c>
      <c r="H384" s="9">
        <f t="shared" si="82"/>
        <v>2.0786560404066852</v>
      </c>
      <c r="I384" s="9">
        <f t="shared" si="83"/>
        <v>3.7228210728712434</v>
      </c>
      <c r="J384" s="9">
        <f t="shared" si="84"/>
        <v>3.9951031801583676</v>
      </c>
      <c r="K384" s="11">
        <f t="shared" si="85"/>
        <v>0.49261083743842371</v>
      </c>
      <c r="L384" s="11">
        <f t="shared" si="86"/>
        <v>0.27777777777777779</v>
      </c>
      <c r="M384" s="11">
        <f t="shared" si="87"/>
        <v>0.2590673575129534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-0.27151308382324979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0.23006939658717404</v>
      </c>
      <c r="Q384" s="11">
        <f>2*'OddsRatio_working_3-way'!K384*'OddsRatio_working_3-way'!L384*'OddsRatio_working_3-way'!M384</f>
        <v>7.089965996523083E-2</v>
      </c>
      <c r="R384" s="11">
        <f t="shared" si="88"/>
        <v>0</v>
      </c>
      <c r="S384" s="11">
        <f t="shared" si="89"/>
        <v>-0.84736025736772647</v>
      </c>
      <c r="T384" s="11">
        <f t="shared" si="90"/>
        <v>-0.26112796837218072</v>
      </c>
      <c r="U384" s="11">
        <f>'OddsRatio_working_3-way'!S384-'OddsRatio_working_3-way'!R384^2/3</f>
        <v>-0.84736025736772647</v>
      </c>
      <c r="V384" s="11">
        <f>'OddsRatio_working_3-way'!S384*'OddsRatio_working_3-way'!R384/3-2*'OddsRatio_working_3-way'!R384^3/27-'OddsRatio_working_3-way'!T384</f>
        <v>0.26112796837218072</v>
      </c>
      <c r="W384" s="11">
        <f>'OddsRatio_working_3-way'!V384^2+4*'OddsRatio_working_3-way'!U384^3/27</f>
        <v>-2.1948644647173485E-2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0.15011367402185261</v>
      </c>
      <c r="Y384" s="11">
        <f>IF('OddsRatio_working_3-way'!W384&gt;=0,IF('OddsRatio_working_3-way'!V384+SQRT('OddsRatio_working_3-way'!W384)&gt;0,0,PI()),ACOS('OddsRatio_working_3-way'!V384/(2*'OddsRatio_working_3-way'!X384)))</f>
        <v>0.51606550878550395</v>
      </c>
      <c r="Z384" s="11">
        <f>'OddsRatio_working_3-way'!X384^(1/3)*COS('OddsRatio_working_3-way'!Y384/3)</f>
        <v>0.52361943709062375</v>
      </c>
      <c r="AA384" s="11">
        <f>'OddsRatio_working_3-way'!X384^(1/3)*COS(('OddsRatio_working_3-way'!Y384+2*PI())/3)</f>
        <v>-0.34059473087383363</v>
      </c>
      <c r="AB384" s="11">
        <f>'OddsRatio_working_3-way'!X384^(1/3)*COS(('OddsRatio_working_3-way'!Y384+4*PI())/3)</f>
        <v>-0.18302470621679032</v>
      </c>
      <c r="AC384" s="11">
        <f>'OddsRatio_working_3-way'!X384^(1/3)*SIN('OddsRatio_working_3-way'!Y384/3)</f>
        <v>9.097309615195999E-2</v>
      </c>
      <c r="AD384" s="11">
        <f>'OddsRatio_working_3-way'!X384^(1/3)*SIN(('OddsRatio_working_3-way'!Y384+2*PI())/3)</f>
        <v>0.40798118635980796</v>
      </c>
      <c r="AE384" s="11">
        <f>'OddsRatio_working_3-way'!X384^(1/3)*SIN(('OddsRatio_working_3-way'!Y384+4*PI())/3)</f>
        <v>-0.49895428251176793</v>
      </c>
      <c r="AF384" s="11">
        <f>-'OddsRatio_working_3-way'!U384/(3*'OddsRatio_working_3-way'!X384^(1/3))*COS(('OddsRatio_working_3-way'!Y384)/3)</f>
        <v>0.52361943709062375</v>
      </c>
      <c r="AG384" s="11">
        <f>-'OddsRatio_working_3-way'!U384/(3*'OddsRatio_working_3-way'!X384^(1/3))*COS(('OddsRatio_working_3-way'!Y384+2*PI())/3)</f>
        <v>-0.34059473087383363</v>
      </c>
      <c r="AH384" s="11">
        <f>-'OddsRatio_working_3-way'!U384/(3*'OddsRatio_working_3-way'!X384^(1/3))*COS(('OddsRatio_working_3-way'!Y384+4*PI())/3)</f>
        <v>-0.18302470621679032</v>
      </c>
      <c r="AI384" s="11">
        <f>'OddsRatio_working_3-way'!U384/(3*'OddsRatio_working_3-way'!X384^(1/3))*SIN(('OddsRatio_working_3-way'!Y384)/3)</f>
        <v>-9.097309615195999E-2</v>
      </c>
      <c r="AJ384" s="11">
        <f>'OddsRatio_working_3-way'!U384/(3*'OddsRatio_working_3-way'!X384^(1/3))*SIN(('OddsRatio_working_3-way'!Y384+2*PI())/3)</f>
        <v>-0.40798118635980796</v>
      </c>
      <c r="AK384" s="11">
        <f>'OddsRatio_working_3-way'!U384/(3*'OddsRatio_working_3-way'!X384^(1/3))*SIN(('OddsRatio_working_3-way'!Y384+4*PI())/3)</f>
        <v>0.49895428251176793</v>
      </c>
      <c r="AL384" s="11">
        <f>'OddsRatio_working_3-way'!Z384+'OddsRatio_working_3-way'!AF384</f>
        <v>1.0472388741812475</v>
      </c>
      <c r="AM384" s="11">
        <f>'OddsRatio_working_3-way'!AA384+'OddsRatio_working_3-way'!AG384</f>
        <v>-0.68118946174766726</v>
      </c>
      <c r="AN384" s="11">
        <f>'OddsRatio_working_3-way'!AB384+'OddsRatio_working_3-way'!AH384</f>
        <v>-0.36604941243358063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1.0472388741812475</v>
      </c>
      <c r="AS384" s="11">
        <f>IF(('OddsRatio_working_3-way'!X384=0),IF(Q384&gt;0,-Q384^(1/3),(-Q384)^(1/3)),'OddsRatio_working_3-way'!AM384-'OddsRatio_working_3-way'!R384/3)</f>
        <v>-0.68118946174766726</v>
      </c>
      <c r="AT384" s="11">
        <f>IF(('OddsRatio_working_3-way'!X384=0),IF(Q384&gt;0,-Q384^(1/3),(-Q384)^(1/3)),'OddsRatio_working_3-way'!AN384-'OddsRatio_working_3-way'!R384/3)</f>
        <v>-0.36604941243358063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9">
        <f t="shared" si="78"/>
        <v>0.60709146294760175</v>
      </c>
      <c r="E385" s="9">
        <f t="shared" si="79"/>
        <v>0.25734278479713502</v>
      </c>
      <c r="F385" s="9">
        <f t="shared" si="80"/>
        <v>0.13556575225526338</v>
      </c>
      <c r="G385" s="9">
        <f t="shared" si="81"/>
        <v>1.060980750241908</v>
      </c>
      <c r="H385" s="9">
        <f t="shared" si="82"/>
        <v>1.6471982576475637</v>
      </c>
      <c r="I385" s="9">
        <f t="shared" si="83"/>
        <v>3.8858676406579904</v>
      </c>
      <c r="J385" s="9">
        <f t="shared" si="84"/>
        <v>7.3764943089538662</v>
      </c>
      <c r="K385" s="11">
        <f t="shared" si="85"/>
        <v>0.6211180124223602</v>
      </c>
      <c r="L385" s="11">
        <f t="shared" si="86"/>
        <v>0.26881720430107525</v>
      </c>
      <c r="M385" s="11">
        <f t="shared" si="87"/>
        <v>0.14265335235378032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-0.23751244870343413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0.22246415397453884</v>
      </c>
      <c r="Q385" s="11">
        <f>2*'OddsRatio_working_3-way'!K385*'OddsRatio_working_3-way'!L385*'OddsRatio_working_3-way'!M385</f>
        <v>4.7636863806111096E-2</v>
      </c>
      <c r="R385" s="11">
        <f t="shared" si="88"/>
        <v>0</v>
      </c>
      <c r="S385" s="11">
        <f t="shared" si="89"/>
        <v>-0.93664207997920523</v>
      </c>
      <c r="T385" s="11">
        <f t="shared" si="90"/>
        <v>-0.20056575588419812</v>
      </c>
      <c r="U385" s="11">
        <f>'OddsRatio_working_3-way'!S385-'OddsRatio_working_3-way'!R385^2/3</f>
        <v>-0.93664207997920523</v>
      </c>
      <c r="V385" s="11">
        <f>'OddsRatio_working_3-way'!S385*'OddsRatio_working_3-way'!R385/3-2*'OddsRatio_working_3-way'!R385^3/27-'OddsRatio_working_3-way'!T385</f>
        <v>0.20056575588419812</v>
      </c>
      <c r="W385" s="11">
        <f>'OddsRatio_working_3-way'!V385^2+4*'OddsRatio_working_3-way'!U385^3/27</f>
        <v>-8.1508871642746367E-2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0.17445306967501756</v>
      </c>
      <c r="Y385" s="11">
        <f>IF('OddsRatio_working_3-way'!W385&gt;=0,IF('OddsRatio_working_3-way'!V385+SQRT('OddsRatio_working_3-way'!W385)&gt;0,0,PI()),ACOS('OddsRatio_working_3-way'!V385/(2*'OddsRatio_working_3-way'!X385)))</f>
        <v>0.95838579860362927</v>
      </c>
      <c r="Z385" s="11">
        <f>'OddsRatio_working_3-way'!X385^(1/3)*COS('OddsRatio_working_3-way'!Y385/3)</f>
        <v>0.53049037512095398</v>
      </c>
      <c r="AA385" s="11">
        <f>'OddsRatio_working_3-way'!X385^(1/3)*COS(('OddsRatio_working_3-way'!Y385+2*PI())/3)</f>
        <v>-0.41721719624241627</v>
      </c>
      <c r="AB385" s="11">
        <f>'OddsRatio_working_3-way'!X385^(1/3)*COS(('OddsRatio_working_3-way'!Y385+4*PI())/3)</f>
        <v>-0.11327317887853783</v>
      </c>
      <c r="AC385" s="11">
        <f>'OddsRatio_working_3-way'!X385^(1/3)*SIN('OddsRatio_working_3-way'!Y385/3)</f>
        <v>0.17548216024361155</v>
      </c>
      <c r="AD385" s="11">
        <f>'OddsRatio_working_3-way'!X385^(1/3)*SIN(('OddsRatio_working_3-way'!Y385+2*PI())/3)</f>
        <v>0.37167706119607669</v>
      </c>
      <c r="AE385" s="11">
        <f>'OddsRatio_working_3-way'!X385^(1/3)*SIN(('OddsRatio_working_3-way'!Y385+4*PI())/3)</f>
        <v>-0.54715922143968831</v>
      </c>
      <c r="AF385" s="11">
        <f>-'OddsRatio_working_3-way'!U385/(3*'OddsRatio_working_3-way'!X385^(1/3))*COS(('OddsRatio_working_3-way'!Y385)/3)</f>
        <v>0.53049037512095409</v>
      </c>
      <c r="AG385" s="11">
        <f>-'OddsRatio_working_3-way'!U385/(3*'OddsRatio_working_3-way'!X385^(1/3))*COS(('OddsRatio_working_3-way'!Y385+2*PI())/3)</f>
        <v>-0.41721719624241638</v>
      </c>
      <c r="AH385" s="11">
        <f>-'OddsRatio_working_3-way'!U385/(3*'OddsRatio_working_3-way'!X385^(1/3))*COS(('OddsRatio_working_3-way'!Y385+4*PI())/3)</f>
        <v>-0.11327317887853786</v>
      </c>
      <c r="AI385" s="11">
        <f>'OddsRatio_working_3-way'!U385/(3*'OddsRatio_working_3-way'!X385^(1/3))*SIN(('OddsRatio_working_3-way'!Y385)/3)</f>
        <v>-0.1754821602436116</v>
      </c>
      <c r="AJ385" s="11">
        <f>'OddsRatio_working_3-way'!U385/(3*'OddsRatio_working_3-way'!X385^(1/3))*SIN(('OddsRatio_working_3-way'!Y385+2*PI())/3)</f>
        <v>-0.37167706119607674</v>
      </c>
      <c r="AK385" s="11">
        <f>'OddsRatio_working_3-way'!U385/(3*'OddsRatio_working_3-way'!X385^(1/3))*SIN(('OddsRatio_working_3-way'!Y385+4*PI())/3)</f>
        <v>0.54715922143968843</v>
      </c>
      <c r="AL385" s="11">
        <f>'OddsRatio_working_3-way'!Z385+'OddsRatio_working_3-way'!AF385</f>
        <v>1.060980750241908</v>
      </c>
      <c r="AM385" s="11">
        <f>'OddsRatio_working_3-way'!AA385+'OddsRatio_working_3-way'!AG385</f>
        <v>-0.83443439248483264</v>
      </c>
      <c r="AN385" s="11">
        <f>'OddsRatio_working_3-way'!AB385+'OddsRatio_working_3-way'!AH385</f>
        <v>-0.22654635775707568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1.060980750241908</v>
      </c>
      <c r="AS385" s="11">
        <f>IF(('OddsRatio_working_3-way'!X385=0),IF(Q385&gt;0,-Q385^(1/3),(-Q385)^(1/3)),'OddsRatio_working_3-way'!AM385-'OddsRatio_working_3-way'!R385/3)</f>
        <v>-0.83443439248483264</v>
      </c>
      <c r="AT385" s="11">
        <f>IF(('OddsRatio_working_3-way'!X385=0),IF(Q385&gt;0,-Q385^(1/3),(-Q385)^(1/3)),'OddsRatio_working_3-way'!AN385-'OddsRatio_working_3-way'!R385/3)</f>
        <v>-0.22654635775707568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9">
        <f t="shared" si="78"/>
        <v>0.33699724397220299</v>
      </c>
      <c r="E386" s="9">
        <f t="shared" si="79"/>
        <v>0.28929938380022174</v>
      </c>
      <c r="F386" s="9">
        <f t="shared" si="80"/>
        <v>0.37370337222757549</v>
      </c>
      <c r="G386" s="9">
        <f t="shared" si="81"/>
        <v>1.0409435545364625</v>
      </c>
      <c r="H386" s="9">
        <f t="shared" si="82"/>
        <v>2.9673833180739138</v>
      </c>
      <c r="I386" s="9">
        <f t="shared" si="83"/>
        <v>3.4566267887060516</v>
      </c>
      <c r="J386" s="9">
        <f t="shared" si="84"/>
        <v>2.6759191228037045</v>
      </c>
      <c r="K386" s="11">
        <f t="shared" si="85"/>
        <v>0.34602076124567471</v>
      </c>
      <c r="L386" s="11">
        <f t="shared" si="86"/>
        <v>0.29761904761904762</v>
      </c>
      <c r="M386" s="11">
        <f t="shared" si="87"/>
        <v>0.38314176245210729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-0.28334924233385039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0.23121712060979449</v>
      </c>
      <c r="Q386" s="11">
        <f>2*'OddsRatio_working_3-way'!K386*'OddsRatio_working_3-way'!L386*'OddsRatio_working_3-way'!M386</f>
        <v>7.8913693040885496E-2</v>
      </c>
      <c r="R386" s="11">
        <f t="shared" si="88"/>
        <v>0</v>
      </c>
      <c r="S386" s="11">
        <f t="shared" si="89"/>
        <v>-0.81601460693996741</v>
      </c>
      <c r="T386" s="11">
        <f t="shared" si="90"/>
        <v>-0.27850327881910153</v>
      </c>
      <c r="U386" s="11">
        <f>'OddsRatio_working_3-way'!S386-'OddsRatio_working_3-way'!R386^2/3</f>
        <v>-0.81601460693996741</v>
      </c>
      <c r="V386" s="11">
        <f>'OddsRatio_working_3-way'!S386*'OddsRatio_working_3-way'!R386/3-2*'OddsRatio_working_3-way'!R386^3/27-'OddsRatio_working_3-way'!T386</f>
        <v>0.27850327881910153</v>
      </c>
      <c r="W386" s="11">
        <f>'OddsRatio_working_3-way'!V386^2+4*'OddsRatio_working_3-way'!U386^3/27</f>
        <v>-2.9348384837759867E-3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0.14186165337818232</v>
      </c>
      <c r="Y386" s="11">
        <f>IF('OddsRatio_working_3-way'!W386&gt;=0,IF('OddsRatio_working_3-way'!V386+SQRT('OddsRatio_working_3-way'!W386)&gt;0,0,PI()),ACOS('OddsRatio_working_3-way'!V386/(2*'OddsRatio_working_3-way'!X386)))</f>
        <v>0.19211975287899508</v>
      </c>
      <c r="Z386" s="11">
        <f>'OddsRatio_working_3-way'!X386^(1/3)*COS('OddsRatio_working_3-way'!Y386/3)</f>
        <v>0.52047177726823135</v>
      </c>
      <c r="AA386" s="11">
        <f>'OddsRatio_working_3-way'!X386^(1/3)*COS(('OddsRatio_working_3-way'!Y386+2*PI())/3)</f>
        <v>-0.2891408801654804</v>
      </c>
      <c r="AB386" s="11">
        <f>'OddsRatio_working_3-way'!X386^(1/3)*COS(('OddsRatio_working_3-way'!Y386+4*PI())/3)</f>
        <v>-0.23133089710275107</v>
      </c>
      <c r="AC386" s="11">
        <f>'OddsRatio_working_3-way'!X386^(1/3)*SIN('OddsRatio_working_3-way'!Y386/3)</f>
        <v>3.3376609283114762E-2</v>
      </c>
      <c r="AD386" s="11">
        <f>'OddsRatio_working_3-way'!X386^(1/3)*SIN(('OddsRatio_working_3-way'!Y386+2*PI())/3)</f>
        <v>0.43405347642556724</v>
      </c>
      <c r="AE386" s="11">
        <f>'OddsRatio_working_3-way'!X386^(1/3)*SIN(('OddsRatio_working_3-way'!Y386+4*PI())/3)</f>
        <v>-0.46743008570868178</v>
      </c>
      <c r="AF386" s="11">
        <f>-'OddsRatio_working_3-way'!U386/(3*'OddsRatio_working_3-way'!X386^(1/3))*COS(('OddsRatio_working_3-way'!Y386)/3)</f>
        <v>0.52047177726823124</v>
      </c>
      <c r="AG386" s="11">
        <f>-'OddsRatio_working_3-way'!U386/(3*'OddsRatio_working_3-way'!X386^(1/3))*COS(('OddsRatio_working_3-way'!Y386+2*PI())/3)</f>
        <v>-0.28914088016548034</v>
      </c>
      <c r="AH386" s="11">
        <f>-'OddsRatio_working_3-way'!U386/(3*'OddsRatio_working_3-way'!X386^(1/3))*COS(('OddsRatio_working_3-way'!Y386+4*PI())/3)</f>
        <v>-0.23133089710275104</v>
      </c>
      <c r="AI386" s="11">
        <f>'OddsRatio_working_3-way'!U386/(3*'OddsRatio_working_3-way'!X386^(1/3))*SIN(('OddsRatio_working_3-way'!Y386)/3)</f>
        <v>-3.3376609283114755E-2</v>
      </c>
      <c r="AJ386" s="11">
        <f>'OddsRatio_working_3-way'!U386/(3*'OddsRatio_working_3-way'!X386^(1/3))*SIN(('OddsRatio_working_3-way'!Y386+2*PI())/3)</f>
        <v>-0.43405347642556713</v>
      </c>
      <c r="AK386" s="11">
        <f>'OddsRatio_working_3-way'!U386/(3*'OddsRatio_working_3-way'!X386^(1/3))*SIN(('OddsRatio_working_3-way'!Y386+4*PI())/3)</f>
        <v>0.46743008570868166</v>
      </c>
      <c r="AL386" s="11">
        <f>'OddsRatio_working_3-way'!Z386+'OddsRatio_working_3-way'!AF386</f>
        <v>1.0409435545364625</v>
      </c>
      <c r="AM386" s="11">
        <f>'OddsRatio_working_3-way'!AA386+'OddsRatio_working_3-way'!AG386</f>
        <v>-0.57828176033096068</v>
      </c>
      <c r="AN386" s="11">
        <f>'OddsRatio_working_3-way'!AB386+'OddsRatio_working_3-way'!AH386</f>
        <v>-0.46266179420550213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1.0409435545364625</v>
      </c>
      <c r="AS386" s="11">
        <f>IF(('OddsRatio_working_3-way'!X386=0),IF(Q386&gt;0,-Q386^(1/3),(-Q386)^(1/3)),'OddsRatio_working_3-way'!AM386-'OddsRatio_working_3-way'!R386/3)</f>
        <v>-0.57828176033096068</v>
      </c>
      <c r="AT386" s="11">
        <f>IF(('OddsRatio_working_3-way'!X386=0),IF(Q386&gt;0,-Q386^(1/3),(-Q386)^(1/3)),'OddsRatio_working_3-way'!AN386-'OddsRatio_working_3-way'!R386/3)</f>
        <v>-0.46266179420550213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9">
        <f t="shared" si="78"/>
        <v>0.37779573095715485</v>
      </c>
      <c r="E387" s="9">
        <f t="shared" si="79"/>
        <v>0.28901935225419562</v>
      </c>
      <c r="F387" s="9">
        <f t="shared" si="80"/>
        <v>0.33318491678864964</v>
      </c>
      <c r="G387" s="9">
        <f t="shared" si="81"/>
        <v>1.0423626791191611</v>
      </c>
      <c r="H387" s="9">
        <f t="shared" si="82"/>
        <v>2.6469330330082745</v>
      </c>
      <c r="I387" s="9">
        <f t="shared" si="83"/>
        <v>3.4599759227212208</v>
      </c>
      <c r="J387" s="9">
        <f t="shared" si="84"/>
        <v>3.0013363439087897</v>
      </c>
      <c r="K387" s="11">
        <f t="shared" si="85"/>
        <v>0.38759689922480617</v>
      </c>
      <c r="L387" s="11">
        <f t="shared" si="86"/>
        <v>0.29761904761904762</v>
      </c>
      <c r="M387" s="11">
        <f t="shared" si="87"/>
        <v>0.34246575342465752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-0.28283196043629311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0.23150255111070658</v>
      </c>
      <c r="Q387" s="11">
        <f>2*'OddsRatio_working_3-way'!K387*'OddsRatio_working_3-way'!L387*'OddsRatio_working_3-way'!M387</f>
        <v>7.9011109594097795E-2</v>
      </c>
      <c r="R387" s="11">
        <f t="shared" si="88"/>
        <v>0</v>
      </c>
      <c r="S387" s="11">
        <f t="shared" si="89"/>
        <v>-0.81851623399842643</v>
      </c>
      <c r="T387" s="11">
        <f t="shared" si="90"/>
        <v>-0.27935707644997487</v>
      </c>
      <c r="U387" s="11">
        <f>'OddsRatio_working_3-way'!S387-'OddsRatio_working_3-way'!R387^2/3</f>
        <v>-0.81851623399842643</v>
      </c>
      <c r="V387" s="11">
        <f>'OddsRatio_working_3-way'!S387*'OddsRatio_working_3-way'!R387/3-2*'OddsRatio_working_3-way'!R387^3/27-'OddsRatio_working_3-way'!T387</f>
        <v>0.27935707644997487</v>
      </c>
      <c r="W387" s="11">
        <f>'OddsRatio_working_3-way'!V387^2+4*'OddsRatio_working_3-way'!U387^3/27</f>
        <v>-3.2011586219792415E-3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0.14251450345899566</v>
      </c>
      <c r="Y387" s="11">
        <f>IF('OddsRatio_working_3-way'!W387&gt;=0,IF('OddsRatio_working_3-way'!V387+SQRT('OddsRatio_working_3-way'!W387)&gt;0,0,PI()),ACOS('OddsRatio_working_3-way'!V387/(2*'OddsRatio_working_3-way'!X387)))</f>
        <v>0.19982910598772907</v>
      </c>
      <c r="Z387" s="11">
        <f>'OddsRatio_working_3-way'!X387^(1/3)*COS('OddsRatio_working_3-way'!Y387/3)</f>
        <v>0.52118133955958068</v>
      </c>
      <c r="AA387" s="11">
        <f>'OddsRatio_working_3-way'!X387^(1/3)*COS(('OddsRatio_working_3-way'!Y387+2*PI())/3)</f>
        <v>-0.29069992036441034</v>
      </c>
      <c r="AB387" s="11">
        <f>'OddsRatio_working_3-way'!X387^(1/3)*COS(('OddsRatio_working_3-way'!Y387+4*PI())/3)</f>
        <v>-0.2304814191951704</v>
      </c>
      <c r="AC387" s="11">
        <f>'OddsRatio_working_3-way'!X387^(1/3)*SIN('OddsRatio_working_3-way'!Y387/3)</f>
        <v>3.4767167860256527E-2</v>
      </c>
      <c r="AD387" s="11">
        <f>'OddsRatio_working_3-way'!X387^(1/3)*SIN(('OddsRatio_working_3-way'!Y387+2*PI())/3)</f>
        <v>0.43397269610687222</v>
      </c>
      <c r="AE387" s="11">
        <f>'OddsRatio_working_3-way'!X387^(1/3)*SIN(('OddsRatio_working_3-way'!Y387+4*PI())/3)</f>
        <v>-0.46873986396712869</v>
      </c>
      <c r="AF387" s="11">
        <f>-'OddsRatio_working_3-way'!U387/(3*'OddsRatio_working_3-way'!X387^(1/3))*COS(('OddsRatio_working_3-way'!Y387)/3)</f>
        <v>0.52118133955958057</v>
      </c>
      <c r="AG387" s="11">
        <f>-'OddsRatio_working_3-way'!U387/(3*'OddsRatio_working_3-way'!X387^(1/3))*COS(('OddsRatio_working_3-way'!Y387+2*PI())/3)</f>
        <v>-0.29069992036441028</v>
      </c>
      <c r="AH387" s="11">
        <f>-'OddsRatio_working_3-way'!U387/(3*'OddsRatio_working_3-way'!X387^(1/3))*COS(('OddsRatio_working_3-way'!Y387+4*PI())/3)</f>
        <v>-0.23048141919517035</v>
      </c>
      <c r="AI387" s="11">
        <f>'OddsRatio_working_3-way'!U387/(3*'OddsRatio_working_3-way'!X387^(1/3))*SIN(('OddsRatio_working_3-way'!Y387)/3)</f>
        <v>-3.476716786025652E-2</v>
      </c>
      <c r="AJ387" s="11">
        <f>'OddsRatio_working_3-way'!U387/(3*'OddsRatio_working_3-way'!X387^(1/3))*SIN(('OddsRatio_working_3-way'!Y387+2*PI())/3)</f>
        <v>-0.43397269610687211</v>
      </c>
      <c r="AK387" s="11">
        <f>'OddsRatio_working_3-way'!U387/(3*'OddsRatio_working_3-way'!X387^(1/3))*SIN(('OddsRatio_working_3-way'!Y387+4*PI())/3)</f>
        <v>0.46873986396712858</v>
      </c>
      <c r="AL387" s="11">
        <f>'OddsRatio_working_3-way'!Z387+'OddsRatio_working_3-way'!AF387</f>
        <v>1.0423626791191611</v>
      </c>
      <c r="AM387" s="11">
        <f>'OddsRatio_working_3-way'!AA387+'OddsRatio_working_3-way'!AG387</f>
        <v>-0.58139984072882056</v>
      </c>
      <c r="AN387" s="11">
        <f>'OddsRatio_working_3-way'!AB387+'OddsRatio_working_3-way'!AH387</f>
        <v>-0.46096283839034075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1.0423626791191611</v>
      </c>
      <c r="AS387" s="11">
        <f>IF(('OddsRatio_working_3-way'!X387=0),IF(Q387&gt;0,-Q387^(1/3),(-Q387)^(1/3)),'OddsRatio_working_3-way'!AM387-'OddsRatio_working_3-way'!R387/3)</f>
        <v>-0.58139984072882056</v>
      </c>
      <c r="AT387" s="11">
        <f>IF(('OddsRatio_working_3-way'!X387=0),IF(Q387&gt;0,-Q387^(1/3),(-Q387)^(1/3)),'OddsRatio_working_3-way'!AN387-'OddsRatio_working_3-way'!R387/3)</f>
        <v>-0.46096283839034075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9">
        <f t="shared" ref="D388:D451" si="91">(K388/(AR388+K388-(AR388*K388)))</f>
        <v>0.51683625539465239</v>
      </c>
      <c r="E388" s="9">
        <f t="shared" ref="E388:E451" si="92">(L388/(AR388+L388-(AR388*L388)))</f>
        <v>0.25926442904226665</v>
      </c>
      <c r="F388" s="9">
        <f t="shared" ref="F388:F451" si="93">(M388/(AR388+M388-(AR388*M388)))</f>
        <v>0.2238993155630809</v>
      </c>
      <c r="G388" s="9">
        <f t="shared" ref="G388:G451" si="94">AR388</f>
        <v>1.0503918915316448</v>
      </c>
      <c r="H388" s="9">
        <f t="shared" ref="H388:H451" si="95">IF(A388="","",1/D388)</f>
        <v>1.9348487834631634</v>
      </c>
      <c r="I388" s="9">
        <f t="shared" ref="I388:I451" si="96">IF(B388="","",1/E388)</f>
        <v>3.8570659449660747</v>
      </c>
      <c r="J388" s="9">
        <f t="shared" ref="J388:J451" si="97">IF(C388="","",1/F388)</f>
        <v>4.4662932420544275</v>
      </c>
      <c r="K388" s="11">
        <f t="shared" ref="K388:K451" si="98">1/A388</f>
        <v>0.52910052910052918</v>
      </c>
      <c r="L388" s="11">
        <f t="shared" ref="L388:L451" si="99">1/B388</f>
        <v>0.26881720430107525</v>
      </c>
      <c r="M388" s="11">
        <f t="shared" ref="M388:M451" si="100">1/C388</f>
        <v>0.23255813953488372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-0.26424066334043816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0.22856243161319434</v>
      </c>
      <c r="Q388" s="11">
        <f>2*'OddsRatio_working_3-way'!K388*'OddsRatio_working_3-way'!L388*'OddsRatio_working_3-way'!M388</f>
        <v>6.6154104663732075E-2</v>
      </c>
      <c r="R388" s="11">
        <f t="shared" ref="R388:R451" si="101">O388/N388</f>
        <v>0</v>
      </c>
      <c r="S388" s="11">
        <f t="shared" ref="S388:S451" si="102">P388/N388</f>
        <v>-0.86497826914218245</v>
      </c>
      <c r="T388" s="11">
        <f t="shared" ref="T388:T451" si="103">Q388/N388</f>
        <v>-0.25035550481684005</v>
      </c>
      <c r="U388" s="11">
        <f>'OddsRatio_working_3-way'!S388-'OddsRatio_working_3-way'!R388^2/3</f>
        <v>-0.86497826914218245</v>
      </c>
      <c r="V388" s="11">
        <f>'OddsRatio_working_3-way'!S388*'OddsRatio_working_3-way'!R388/3-2*'OddsRatio_working_3-way'!R388^3/27-'OddsRatio_working_3-way'!T388</f>
        <v>0.25035550481684005</v>
      </c>
      <c r="W388" s="11">
        <f>'OddsRatio_working_3-way'!V388^2+4*'OddsRatio_working_3-way'!U388^3/27</f>
        <v>-3.3198543061557825E-2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0.15481959005052676</v>
      </c>
      <c r="Y388" s="11">
        <f>IF('OddsRatio_working_3-way'!W388&gt;=0,IF('OddsRatio_working_3-way'!V388+SQRT('OddsRatio_working_3-way'!W388)&gt;0,0,PI()),ACOS('OddsRatio_working_3-way'!V388/(2*'OddsRatio_working_3-way'!X388)))</f>
        <v>0.62913045580517113</v>
      </c>
      <c r="Z388" s="11">
        <f>'OddsRatio_working_3-way'!X388^(1/3)*COS('OddsRatio_working_3-way'!Y388/3)</f>
        <v>0.5251959457658224</v>
      </c>
      <c r="AA388" s="11">
        <f>'OddsRatio_working_3-way'!X388^(1/3)*COS(('OddsRatio_working_3-way'!Y388+2*PI())/3)</f>
        <v>-0.35940438382197604</v>
      </c>
      <c r="AB388" s="11">
        <f>'OddsRatio_working_3-way'!X388^(1/3)*COS(('OddsRatio_working_3-way'!Y388+4*PI())/3)</f>
        <v>-0.16579156194384628</v>
      </c>
      <c r="AC388" s="11">
        <f>'OddsRatio_working_3-way'!X388^(1/3)*SIN('OddsRatio_working_3-way'!Y388/3)</f>
        <v>0.11178241482990123</v>
      </c>
      <c r="AD388" s="11">
        <f>'OddsRatio_working_3-way'!X388^(1/3)*SIN(('OddsRatio_working_3-way'!Y388+2*PI())/3)</f>
        <v>0.39894182358284586</v>
      </c>
      <c r="AE388" s="11">
        <f>'OddsRatio_working_3-way'!X388^(1/3)*SIN(('OddsRatio_working_3-way'!Y388+4*PI())/3)</f>
        <v>-0.51072423841274717</v>
      </c>
      <c r="AF388" s="11">
        <f>-'OddsRatio_working_3-way'!U388/(3*'OddsRatio_working_3-way'!X388^(1/3))*COS(('OddsRatio_working_3-way'!Y388)/3)</f>
        <v>0.5251959457658224</v>
      </c>
      <c r="AG388" s="11">
        <f>-'OddsRatio_working_3-way'!U388/(3*'OddsRatio_working_3-way'!X388^(1/3))*COS(('OddsRatio_working_3-way'!Y388+2*PI())/3)</f>
        <v>-0.35940438382197604</v>
      </c>
      <c r="AH388" s="11">
        <f>-'OddsRatio_working_3-way'!U388/(3*'OddsRatio_working_3-way'!X388^(1/3))*COS(('OddsRatio_working_3-way'!Y388+4*PI())/3)</f>
        <v>-0.16579156194384628</v>
      </c>
      <c r="AI388" s="11">
        <f>'OddsRatio_working_3-way'!U388/(3*'OddsRatio_working_3-way'!X388^(1/3))*SIN(('OddsRatio_working_3-way'!Y388)/3)</f>
        <v>-0.11178241482990123</v>
      </c>
      <c r="AJ388" s="11">
        <f>'OddsRatio_working_3-way'!U388/(3*'OddsRatio_working_3-way'!X388^(1/3))*SIN(('OddsRatio_working_3-way'!Y388+2*PI())/3)</f>
        <v>-0.39894182358284586</v>
      </c>
      <c r="AK388" s="11">
        <f>'OddsRatio_working_3-way'!U388/(3*'OddsRatio_working_3-way'!X388^(1/3))*SIN(('OddsRatio_working_3-way'!Y388+4*PI())/3)</f>
        <v>0.51072423841274717</v>
      </c>
      <c r="AL388" s="11">
        <f>'OddsRatio_working_3-way'!Z388+'OddsRatio_working_3-way'!AF388</f>
        <v>1.0503918915316448</v>
      </c>
      <c r="AM388" s="11">
        <f>'OddsRatio_working_3-way'!AA388+'OddsRatio_working_3-way'!AG388</f>
        <v>-0.71880876764395207</v>
      </c>
      <c r="AN388" s="11">
        <f>'OddsRatio_working_3-way'!AB388+'OddsRatio_working_3-way'!AH388</f>
        <v>-0.33158312388769257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1.0503918915316448</v>
      </c>
      <c r="AS388" s="11">
        <f>IF(('OddsRatio_working_3-way'!X388=0),IF(Q388&gt;0,-Q388^(1/3),(-Q388)^(1/3)),'OddsRatio_working_3-way'!AM388-'OddsRatio_working_3-way'!R388/3)</f>
        <v>-0.71880876764395207</v>
      </c>
      <c r="AT388" s="11">
        <f>IF(('OddsRatio_working_3-way'!X388=0),IF(Q388&gt;0,-Q388^(1/3),(-Q388)^(1/3)),'OddsRatio_working_3-way'!AN388-'OddsRatio_working_3-way'!R388/3)</f>
        <v>-0.33158312388769257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9">
        <f t="shared" si="91"/>
        <v>0.42263587094482208</v>
      </c>
      <c r="E389" s="9">
        <f t="shared" si="92"/>
        <v>0.2812998512871237</v>
      </c>
      <c r="F389" s="9">
        <f t="shared" si="93"/>
        <v>0.29606427776805422</v>
      </c>
      <c r="G389" s="9">
        <f t="shared" si="94"/>
        <v>1.0428267136736706</v>
      </c>
      <c r="H389" s="9">
        <f t="shared" si="95"/>
        <v>2.3661029949125085</v>
      </c>
      <c r="I389" s="9">
        <f t="shared" si="96"/>
        <v>3.5549254485004922</v>
      </c>
      <c r="J389" s="9">
        <f t="shared" si="97"/>
        <v>3.3776449071759695</v>
      </c>
      <c r="K389" s="11">
        <f t="shared" si="98"/>
        <v>0.4329004329004329</v>
      </c>
      <c r="L389" s="11">
        <f t="shared" si="99"/>
        <v>0.28985507246376813</v>
      </c>
      <c r="M389" s="11">
        <f t="shared" si="100"/>
        <v>0.3048780487804878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-0.27994151483016816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0.23106385778708155</v>
      </c>
      <c r="Q389" s="11">
        <f>2*'OddsRatio_working_3-way'!K389*'OddsRatio_working_3-way'!L389*'OddsRatio_working_3-way'!M389</f>
        <v>7.6511211187775346E-2</v>
      </c>
      <c r="R389" s="11">
        <f t="shared" si="101"/>
        <v>0</v>
      </c>
      <c r="S389" s="11">
        <f t="shared" si="102"/>
        <v>-0.82540046954900859</v>
      </c>
      <c r="T389" s="11">
        <f t="shared" si="103"/>
        <v>-0.27331141375794987</v>
      </c>
      <c r="U389" s="11">
        <f>'OddsRatio_working_3-way'!S389-'OddsRatio_working_3-way'!R389^2/3</f>
        <v>-0.82540046954900859</v>
      </c>
      <c r="V389" s="11">
        <f>'OddsRatio_working_3-way'!S389*'OddsRatio_working_3-way'!R389/3-2*'OddsRatio_working_3-way'!R389^3/27-'OddsRatio_working_3-way'!T389</f>
        <v>0.27331141375794987</v>
      </c>
      <c r="W389" s="11">
        <f>'OddsRatio_working_3-way'!V389^2+4*'OddsRatio_working_3-way'!U389^3/27</f>
        <v>-8.6095719622026196E-3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0.14431623336666938</v>
      </c>
      <c r="Y389" s="11">
        <f>IF('OddsRatio_working_3-way'!W389&gt;=0,IF('OddsRatio_working_3-way'!V389+SQRT('OddsRatio_working_3-way'!W389)&gt;0,0,PI()),ACOS('OddsRatio_working_3-way'!V389/(2*'OddsRatio_working_3-way'!X389)))</f>
        <v>0.32728550592772199</v>
      </c>
      <c r="Z389" s="11">
        <f>'OddsRatio_working_3-way'!X389^(1/3)*COS('OddsRatio_working_3-way'!Y389/3)</f>
        <v>0.52141335683683532</v>
      </c>
      <c r="AA389" s="11">
        <f>'OddsRatio_working_3-way'!X389^(1/3)*COS(('OddsRatio_working_3-way'!Y389+2*PI())/3)</f>
        <v>-0.31016576121783351</v>
      </c>
      <c r="AB389" s="11">
        <f>'OddsRatio_working_3-way'!X389^(1/3)*COS(('OddsRatio_working_3-way'!Y389+4*PI())/3)</f>
        <v>-0.21124759561900172</v>
      </c>
      <c r="AC389" s="11">
        <f>'OddsRatio_working_3-way'!X389^(1/3)*SIN('OddsRatio_working_3-way'!Y389/3)</f>
        <v>5.7110429536229551E-2</v>
      </c>
      <c r="AD389" s="11">
        <f>'OddsRatio_working_3-way'!X389^(1/3)*SIN(('OddsRatio_working_3-way'!Y389+2*PI())/3)</f>
        <v>0.42300199812510519</v>
      </c>
      <c r="AE389" s="11">
        <f>'OddsRatio_working_3-way'!X389^(1/3)*SIN(('OddsRatio_working_3-way'!Y389+4*PI())/3)</f>
        <v>-0.48011242766133466</v>
      </c>
      <c r="AF389" s="11">
        <f>-'OddsRatio_working_3-way'!U389/(3*'OddsRatio_working_3-way'!X389^(1/3))*COS(('OddsRatio_working_3-way'!Y389)/3)</f>
        <v>0.52141335683683521</v>
      </c>
      <c r="AG389" s="11">
        <f>-'OddsRatio_working_3-way'!U389/(3*'OddsRatio_working_3-way'!X389^(1/3))*COS(('OddsRatio_working_3-way'!Y389+2*PI())/3)</f>
        <v>-0.31016576121783346</v>
      </c>
      <c r="AH389" s="11">
        <f>-'OddsRatio_working_3-way'!U389/(3*'OddsRatio_working_3-way'!X389^(1/3))*COS(('OddsRatio_working_3-way'!Y389+4*PI())/3)</f>
        <v>-0.21124759561900167</v>
      </c>
      <c r="AI389" s="11">
        <f>'OddsRatio_working_3-way'!U389/(3*'OddsRatio_working_3-way'!X389^(1/3))*SIN(('OddsRatio_working_3-way'!Y389)/3)</f>
        <v>-5.7110429536229537E-2</v>
      </c>
      <c r="AJ389" s="11">
        <f>'OddsRatio_working_3-way'!U389/(3*'OddsRatio_working_3-way'!X389^(1/3))*SIN(('OddsRatio_working_3-way'!Y389+2*PI())/3)</f>
        <v>-0.42300199812510508</v>
      </c>
      <c r="AK389" s="11">
        <f>'OddsRatio_working_3-way'!U389/(3*'OddsRatio_working_3-way'!X389^(1/3))*SIN(('OddsRatio_working_3-way'!Y389+4*PI())/3)</f>
        <v>0.48011242766133461</v>
      </c>
      <c r="AL389" s="11">
        <f>'OddsRatio_working_3-way'!Z389+'OddsRatio_working_3-way'!AF389</f>
        <v>1.0428267136736706</v>
      </c>
      <c r="AM389" s="11">
        <f>'OddsRatio_working_3-way'!AA389+'OddsRatio_working_3-way'!AG389</f>
        <v>-0.62033152243566692</v>
      </c>
      <c r="AN389" s="11">
        <f>'OddsRatio_working_3-way'!AB389+'OddsRatio_working_3-way'!AH389</f>
        <v>-0.42249519123800339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1.0428267136736706</v>
      </c>
      <c r="AS389" s="11">
        <f>IF(('OddsRatio_working_3-way'!X389=0),IF(Q389&gt;0,-Q389^(1/3),(-Q389)^(1/3)),'OddsRatio_working_3-way'!AM389-'OddsRatio_working_3-way'!R389/3)</f>
        <v>-0.62033152243566692</v>
      </c>
      <c r="AT389" s="11">
        <f>IF(('OddsRatio_working_3-way'!X389=0),IF(Q389&gt;0,-Q389^(1/3),(-Q389)^(1/3)),'OddsRatio_working_3-way'!AN389-'OddsRatio_working_3-way'!R389/3)</f>
        <v>-0.42249519123800339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9">
        <f t="shared" si="91"/>
        <v>0.43998412900101336</v>
      </c>
      <c r="E390" s="9">
        <f t="shared" si="92"/>
        <v>0.28287057607530502</v>
      </c>
      <c r="F390" s="9">
        <f t="shared" si="93"/>
        <v>0.27714529492368184</v>
      </c>
      <c r="G390" s="9">
        <f t="shared" si="94"/>
        <v>1.0432862737581343</v>
      </c>
      <c r="H390" s="9">
        <f t="shared" si="95"/>
        <v>2.2728092539849247</v>
      </c>
      <c r="I390" s="9">
        <f t="shared" si="96"/>
        <v>3.5351856452322661</v>
      </c>
      <c r="J390" s="9">
        <f t="shared" si="97"/>
        <v>3.6082156843953364</v>
      </c>
      <c r="K390" s="11">
        <f t="shared" si="98"/>
        <v>0.4504504504504504</v>
      </c>
      <c r="L390" s="11">
        <f t="shared" si="99"/>
        <v>0.29154518950437314</v>
      </c>
      <c r="M390" s="11">
        <f t="shared" si="100"/>
        <v>0.2857142857142857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-0.27809358713148824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0.23075970597836479</v>
      </c>
      <c r="Q390" s="11">
        <f>2*'OddsRatio_working_3-way'!K390*'OddsRatio_working_3-way'!L390*'OddsRatio_working_3-way'!M390</f>
        <v>7.5043806822232453E-2</v>
      </c>
      <c r="R390" s="11">
        <f t="shared" si="101"/>
        <v>0</v>
      </c>
      <c r="S390" s="11">
        <f t="shared" si="102"/>
        <v>-0.82979154017405288</v>
      </c>
      <c r="T390" s="11">
        <f t="shared" si="103"/>
        <v>-0.26985090737367573</v>
      </c>
      <c r="U390" s="11">
        <f>'OddsRatio_working_3-way'!S390-'OddsRatio_working_3-way'!R390^2/3</f>
        <v>-0.82979154017405288</v>
      </c>
      <c r="V390" s="11">
        <f>'OddsRatio_working_3-way'!S390*'OddsRatio_working_3-way'!R390/3-2*'OddsRatio_working_3-way'!R390^3/27-'OddsRatio_working_3-way'!T390</f>
        <v>0.26985090737367573</v>
      </c>
      <c r="W390" s="11">
        <f>'OddsRatio_working_3-way'!V390^2+4*'OddsRatio_working_3-way'!U390^3/27</f>
        <v>-1.1825863237433343E-2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0.14546939149510926</v>
      </c>
      <c r="Y390" s="11">
        <f>IF('OddsRatio_working_3-way'!W390&gt;=0,IF('OddsRatio_working_3-way'!V390+SQRT('OddsRatio_working_3-way'!W390)&gt;0,0,PI()),ACOS('OddsRatio_working_3-way'!V390/(2*'OddsRatio_working_3-way'!X390)))</f>
        <v>0.38307992489219433</v>
      </c>
      <c r="Z390" s="11">
        <f>'OddsRatio_working_3-way'!X390^(1/3)*COS('OddsRatio_working_3-way'!Y390/3)</f>
        <v>0.52164313687906716</v>
      </c>
      <c r="AA390" s="11">
        <f>'OddsRatio_working_3-way'!X390^(1/3)*COS(('OddsRatio_working_3-way'!Y390+2*PI())/3)</f>
        <v>-0.31882340766673639</v>
      </c>
      <c r="AB390" s="11">
        <f>'OddsRatio_working_3-way'!X390^(1/3)*COS(('OddsRatio_working_3-way'!Y390+4*PI())/3)</f>
        <v>-0.20281972921233091</v>
      </c>
      <c r="AC390" s="11">
        <f>'OddsRatio_working_3-way'!X390^(1/3)*SIN('OddsRatio_working_3-way'!Y390/3)</f>
        <v>6.6974754982637982E-2</v>
      </c>
      <c r="AD390" s="11">
        <f>'OddsRatio_working_3-way'!X390^(1/3)*SIN(('OddsRatio_working_3-way'!Y390+2*PI())/3)</f>
        <v>0.41826883075575638</v>
      </c>
      <c r="AE390" s="11">
        <f>'OddsRatio_working_3-way'!X390^(1/3)*SIN(('OddsRatio_working_3-way'!Y390+4*PI())/3)</f>
        <v>-0.48524358573839421</v>
      </c>
      <c r="AF390" s="11">
        <f>-'OddsRatio_working_3-way'!U390/(3*'OddsRatio_working_3-way'!X390^(1/3))*COS(('OddsRatio_working_3-way'!Y390)/3)</f>
        <v>0.52164313687906716</v>
      </c>
      <c r="AG390" s="11">
        <f>-'OddsRatio_working_3-way'!U390/(3*'OddsRatio_working_3-way'!X390^(1/3))*COS(('OddsRatio_working_3-way'!Y390+2*PI())/3)</f>
        <v>-0.31882340766673639</v>
      </c>
      <c r="AH390" s="11">
        <f>-'OddsRatio_working_3-way'!U390/(3*'OddsRatio_working_3-way'!X390^(1/3))*COS(('OddsRatio_working_3-way'!Y390+4*PI())/3)</f>
        <v>-0.20281972921233091</v>
      </c>
      <c r="AI390" s="11">
        <f>'OddsRatio_working_3-way'!U390/(3*'OddsRatio_working_3-way'!X390^(1/3))*SIN(('OddsRatio_working_3-way'!Y390)/3)</f>
        <v>-6.6974754982637982E-2</v>
      </c>
      <c r="AJ390" s="11">
        <f>'OddsRatio_working_3-way'!U390/(3*'OddsRatio_working_3-way'!X390^(1/3))*SIN(('OddsRatio_working_3-way'!Y390+2*PI())/3)</f>
        <v>-0.41826883075575638</v>
      </c>
      <c r="AK390" s="11">
        <f>'OddsRatio_working_3-way'!U390/(3*'OddsRatio_working_3-way'!X390^(1/3))*SIN(('OddsRatio_working_3-way'!Y390+4*PI())/3)</f>
        <v>0.48524358573839421</v>
      </c>
      <c r="AL390" s="11">
        <f>'OddsRatio_working_3-way'!Z390+'OddsRatio_working_3-way'!AF390</f>
        <v>1.0432862737581343</v>
      </c>
      <c r="AM390" s="11">
        <f>'OddsRatio_working_3-way'!AA390+'OddsRatio_working_3-way'!AG390</f>
        <v>-0.63764681533347278</v>
      </c>
      <c r="AN390" s="11">
        <f>'OddsRatio_working_3-way'!AB390+'OddsRatio_working_3-way'!AH390</f>
        <v>-0.40563945842466181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1.0432862737581343</v>
      </c>
      <c r="AS390" s="11">
        <f>IF(('OddsRatio_working_3-way'!X390=0),IF(Q390&gt;0,-Q390^(1/3),(-Q390)^(1/3)),'OddsRatio_working_3-way'!AM390-'OddsRatio_working_3-way'!R390/3)</f>
        <v>-0.63764681533347278</v>
      </c>
      <c r="AT390" s="11">
        <f>IF(('OddsRatio_working_3-way'!X390=0),IF(Q390&gt;0,-Q390^(1/3),(-Q390)^(1/3)),'OddsRatio_working_3-way'!AN390-'OddsRatio_working_3-way'!R390/3)</f>
        <v>-0.40563945842466181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9">
        <f t="shared" si="91"/>
        <v>0.60004650735952481</v>
      </c>
      <c r="E391" s="9">
        <f t="shared" si="92"/>
        <v>0.24203298774063048</v>
      </c>
      <c r="F391" s="9">
        <f t="shared" si="93"/>
        <v>0.15792050489984449</v>
      </c>
      <c r="G391" s="9">
        <f t="shared" si="94"/>
        <v>1.0579960151899759</v>
      </c>
      <c r="H391" s="9">
        <f t="shared" si="95"/>
        <v>1.6665374895696849</v>
      </c>
      <c r="I391" s="9">
        <f t="shared" si="96"/>
        <v>4.1316682049623283</v>
      </c>
      <c r="J391" s="9">
        <f t="shared" si="97"/>
        <v>6.3322999165574778</v>
      </c>
      <c r="K391" s="11">
        <f t="shared" si="98"/>
        <v>0.61349693251533743</v>
      </c>
      <c r="L391" s="11">
        <f t="shared" si="99"/>
        <v>0.25252525252525254</v>
      </c>
      <c r="M391" s="11">
        <f t="shared" si="100"/>
        <v>0.16556291390728478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-0.24106994455997011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0.22135588198238026</v>
      </c>
      <c r="Q391" s="11">
        <f>2*'OddsRatio_working_3-way'!K391*'OddsRatio_working_3-way'!L391*'OddsRatio_working_3-way'!M391</f>
        <v>5.1299161525464709E-2</v>
      </c>
      <c r="R391" s="11">
        <f t="shared" si="101"/>
        <v>0</v>
      </c>
      <c r="S391" s="11">
        <f t="shared" si="102"/>
        <v>-0.91822264441312118</v>
      </c>
      <c r="T391" s="11">
        <f t="shared" si="103"/>
        <v>-0.21279783184545098</v>
      </c>
      <c r="U391" s="11">
        <f>'OddsRatio_working_3-way'!S391-'OddsRatio_working_3-way'!R391^2/3</f>
        <v>-0.91822264441312118</v>
      </c>
      <c r="V391" s="11">
        <f>'OddsRatio_working_3-way'!S391*'OddsRatio_working_3-way'!R391/3-2*'OddsRatio_working_3-way'!R391^3/27-'OddsRatio_working_3-way'!T391</f>
        <v>0.21279783184545098</v>
      </c>
      <c r="W391" s="11">
        <f>'OddsRatio_working_3-way'!V391^2+4*'OddsRatio_working_3-way'!U391^3/27</f>
        <v>-6.9410957117356439E-2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0.16933242037149979</v>
      </c>
      <c r="Y391" s="11">
        <f>IF('OddsRatio_working_3-way'!W391&gt;=0,IF('OddsRatio_working_3-way'!V391+SQRT('OddsRatio_working_3-way'!W391)&gt;0,0,PI()),ACOS('OddsRatio_working_3-way'!V391/(2*'OddsRatio_working_3-way'!X391)))</f>
        <v>0.89137437769554562</v>
      </c>
      <c r="Z391" s="11">
        <f>'OddsRatio_working_3-way'!X391^(1/3)*COS('OddsRatio_working_3-way'!Y391/3)</f>
        <v>0.52899800759498794</v>
      </c>
      <c r="AA391" s="11">
        <f>'OddsRatio_working_3-way'!X391^(1/3)*COS(('OddsRatio_working_3-way'!Y391+2*PI())/3)</f>
        <v>-0.40477192375598103</v>
      </c>
      <c r="AB391" s="11">
        <f>'OddsRatio_working_3-way'!X391^(1/3)*COS(('OddsRatio_working_3-way'!Y391+4*PI())/3)</f>
        <v>-0.1242260838390073</v>
      </c>
      <c r="AC391" s="11">
        <f>'OddsRatio_working_3-way'!X391^(1/3)*SIN('OddsRatio_working_3-way'!Y391/3)</f>
        <v>0.16197321619609464</v>
      </c>
      <c r="AD391" s="11">
        <f>'OddsRatio_working_3-way'!X391^(1/3)*SIN(('OddsRatio_working_3-way'!Y391+2*PI())/3)</f>
        <v>0.37713910503056564</v>
      </c>
      <c r="AE391" s="11">
        <f>'OddsRatio_working_3-way'!X391^(1/3)*SIN(('OddsRatio_working_3-way'!Y391+4*PI())/3)</f>
        <v>-0.5391123212266602</v>
      </c>
      <c r="AF391" s="11">
        <f>-'OddsRatio_working_3-way'!U391/(3*'OddsRatio_working_3-way'!X391^(1/3))*COS(('OddsRatio_working_3-way'!Y391)/3)</f>
        <v>0.52899800759498794</v>
      </c>
      <c r="AG391" s="11">
        <f>-'OddsRatio_working_3-way'!U391/(3*'OddsRatio_working_3-way'!X391^(1/3))*COS(('OddsRatio_working_3-way'!Y391+2*PI())/3)</f>
        <v>-0.40477192375598103</v>
      </c>
      <c r="AH391" s="11">
        <f>-'OddsRatio_working_3-way'!U391/(3*'OddsRatio_working_3-way'!X391^(1/3))*COS(('OddsRatio_working_3-way'!Y391+4*PI())/3)</f>
        <v>-0.1242260838390073</v>
      </c>
      <c r="AI391" s="11">
        <f>'OddsRatio_working_3-way'!U391/(3*'OddsRatio_working_3-way'!X391^(1/3))*SIN(('OddsRatio_working_3-way'!Y391)/3)</f>
        <v>-0.16197321619609464</v>
      </c>
      <c r="AJ391" s="11">
        <f>'OddsRatio_working_3-way'!U391/(3*'OddsRatio_working_3-way'!X391^(1/3))*SIN(('OddsRatio_working_3-way'!Y391+2*PI())/3)</f>
        <v>-0.37713910503056564</v>
      </c>
      <c r="AK391" s="11">
        <f>'OddsRatio_working_3-way'!U391/(3*'OddsRatio_working_3-way'!X391^(1/3))*SIN(('OddsRatio_working_3-way'!Y391+4*PI())/3)</f>
        <v>0.5391123212266602</v>
      </c>
      <c r="AL391" s="11">
        <f>'OddsRatio_working_3-way'!Z391+'OddsRatio_working_3-way'!AF391</f>
        <v>1.0579960151899759</v>
      </c>
      <c r="AM391" s="11">
        <f>'OddsRatio_working_3-way'!AA391+'OddsRatio_working_3-way'!AG391</f>
        <v>-0.80954384751196207</v>
      </c>
      <c r="AN391" s="11">
        <f>'OddsRatio_working_3-way'!AB391+'OddsRatio_working_3-way'!AH391</f>
        <v>-0.24845216767801459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1.0579960151899759</v>
      </c>
      <c r="AS391" s="11">
        <f>IF(('OddsRatio_working_3-way'!X391=0),IF(Q391&gt;0,-Q391^(1/3),(-Q391)^(1/3)),'OddsRatio_working_3-way'!AM391-'OddsRatio_working_3-way'!R391/3)</f>
        <v>-0.80954384751196207</v>
      </c>
      <c r="AT391" s="11">
        <f>IF(('OddsRatio_working_3-way'!X391=0),IF(Q391&gt;0,-Q391^(1/3),(-Q391)^(1/3)),'OddsRatio_working_3-way'!AN391-'OddsRatio_working_3-way'!R391/3)</f>
        <v>-0.24845216767801459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9">
        <f t="shared" si="91"/>
        <v>0.25481032845098806</v>
      </c>
      <c r="E392" s="9">
        <f t="shared" si="92"/>
        <v>0.29302291748782849</v>
      </c>
      <c r="F392" s="9">
        <f t="shared" si="93"/>
        <v>0.45216675406118351</v>
      </c>
      <c r="G392" s="9">
        <f t="shared" si="94"/>
        <v>1.0444598930829934</v>
      </c>
      <c r="H392" s="9">
        <f t="shared" si="95"/>
        <v>3.9244877006323815</v>
      </c>
      <c r="I392" s="9">
        <f t="shared" si="96"/>
        <v>3.4127023530217144</v>
      </c>
      <c r="J392" s="9">
        <f t="shared" si="97"/>
        <v>2.2115734759762726</v>
      </c>
      <c r="K392" s="11">
        <f t="shared" si="98"/>
        <v>0.26315789473684209</v>
      </c>
      <c r="L392" s="11">
        <f t="shared" si="99"/>
        <v>0.30211480362537763</v>
      </c>
      <c r="M392" s="11">
        <f t="shared" si="100"/>
        <v>0.46296296296296291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-0.27616119856539645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0.23078214165827454</v>
      </c>
      <c r="Q392" s="11">
        <f>2*'OddsRatio_working_3-way'!K392*'OddsRatio_working_3-way'!L392*'OddsRatio_working_3-way'!M392</f>
        <v>7.3614718232304477E-2</v>
      </c>
      <c r="R392" s="11">
        <f t="shared" si="101"/>
        <v>0</v>
      </c>
      <c r="S392" s="11">
        <f t="shared" si="102"/>
        <v>-0.83567909922589689</v>
      </c>
      <c r="T392" s="11">
        <f t="shared" si="103"/>
        <v>-0.26656430597317282</v>
      </c>
      <c r="U392" s="11">
        <f>'OddsRatio_working_3-way'!S392-'OddsRatio_working_3-way'!R392^2/3</f>
        <v>-0.83567909922589689</v>
      </c>
      <c r="V392" s="11">
        <f>'OddsRatio_working_3-way'!S392*'OddsRatio_working_3-way'!R392/3-2*'OddsRatio_working_3-way'!R392^3/27-'OddsRatio_working_3-way'!T392</f>
        <v>0.26656430597317282</v>
      </c>
      <c r="W392" s="11">
        <f>'OddsRatio_working_3-way'!V392^2+4*'OddsRatio_working_3-way'!U392^3/27</f>
        <v>-1.5403394548712895E-2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0.14702034193239399</v>
      </c>
      <c r="Y392" s="11">
        <f>IF('OddsRatio_working_3-way'!W392&gt;=0,IF('OddsRatio_working_3-way'!V392+SQRT('OddsRatio_working_3-way'!W392)&gt;0,0,PI()),ACOS('OddsRatio_working_3-way'!V392/(2*'OddsRatio_working_3-way'!X392)))</f>
        <v>0.43574494485596826</v>
      </c>
      <c r="Z392" s="11">
        <f>'OddsRatio_working_3-way'!X392^(1/3)*COS('OddsRatio_working_3-way'!Y392/3)</f>
        <v>0.52222994654149668</v>
      </c>
      <c r="AA392" s="11">
        <f>'OddsRatio_working_3-way'!X392^(1/3)*COS(('OddsRatio_working_3-way'!Y392+2*PI())/3)</f>
        <v>-0.32727150739945976</v>
      </c>
      <c r="AB392" s="11">
        <f>'OddsRatio_working_3-way'!X392^(1/3)*COS(('OddsRatio_working_3-way'!Y392+4*PI())/3)</f>
        <v>-0.19495843914203662</v>
      </c>
      <c r="AC392" s="11">
        <f>'OddsRatio_working_3-way'!X392^(1/3)*SIN('OddsRatio_working_3-way'!Y392/3)</f>
        <v>7.6390985575728501E-2</v>
      </c>
      <c r="AD392" s="11">
        <f>'OddsRatio_working_3-way'!X392^(1/3)*SIN(('OddsRatio_working_3-way'!Y392+2*PI())/3)</f>
        <v>0.41406890753406134</v>
      </c>
      <c r="AE392" s="11">
        <f>'OddsRatio_working_3-way'!X392^(1/3)*SIN(('OddsRatio_working_3-way'!Y392+4*PI())/3)</f>
        <v>-0.49045989310978982</v>
      </c>
      <c r="AF392" s="11">
        <f>-'OddsRatio_working_3-way'!U392/(3*'OddsRatio_working_3-way'!X392^(1/3))*COS(('OddsRatio_working_3-way'!Y392)/3)</f>
        <v>0.52222994654149668</v>
      </c>
      <c r="AG392" s="11">
        <f>-'OddsRatio_working_3-way'!U392/(3*'OddsRatio_working_3-way'!X392^(1/3))*COS(('OddsRatio_working_3-way'!Y392+2*PI())/3)</f>
        <v>-0.32727150739945976</v>
      </c>
      <c r="AH392" s="11">
        <f>-'OddsRatio_working_3-way'!U392/(3*'OddsRatio_working_3-way'!X392^(1/3))*COS(('OddsRatio_working_3-way'!Y392+4*PI())/3)</f>
        <v>-0.19495843914203662</v>
      </c>
      <c r="AI392" s="11">
        <f>'OddsRatio_working_3-way'!U392/(3*'OddsRatio_working_3-way'!X392^(1/3))*SIN(('OddsRatio_working_3-way'!Y392)/3)</f>
        <v>-7.6390985575728501E-2</v>
      </c>
      <c r="AJ392" s="11">
        <f>'OddsRatio_working_3-way'!U392/(3*'OddsRatio_working_3-way'!X392^(1/3))*SIN(('OddsRatio_working_3-way'!Y392+2*PI())/3)</f>
        <v>-0.41406890753406134</v>
      </c>
      <c r="AK392" s="11">
        <f>'OddsRatio_working_3-way'!U392/(3*'OddsRatio_working_3-way'!X392^(1/3))*SIN(('OddsRatio_working_3-way'!Y392+4*PI())/3)</f>
        <v>0.49045989310978982</v>
      </c>
      <c r="AL392" s="11">
        <f>'OddsRatio_working_3-way'!Z392+'OddsRatio_working_3-way'!AF392</f>
        <v>1.0444598930829934</v>
      </c>
      <c r="AM392" s="11">
        <f>'OddsRatio_working_3-way'!AA392+'OddsRatio_working_3-way'!AG392</f>
        <v>-0.65454301479891952</v>
      </c>
      <c r="AN392" s="11">
        <f>'OddsRatio_working_3-way'!AB392+'OddsRatio_working_3-way'!AH392</f>
        <v>-0.38991687828407323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1.0444598930829934</v>
      </c>
      <c r="AS392" s="11">
        <f>IF(('OddsRatio_working_3-way'!X392=0),IF(Q392&gt;0,-Q392^(1/3),(-Q392)^(1/3)),'OddsRatio_working_3-way'!AM392-'OddsRatio_working_3-way'!R392/3)</f>
        <v>-0.65454301479891952</v>
      </c>
      <c r="AT392" s="11">
        <f>IF(('OddsRatio_working_3-way'!X392=0),IF(Q392&gt;0,-Q392^(1/3),(-Q392)^(1/3)),'OddsRatio_working_3-way'!AN392-'OddsRatio_working_3-way'!R392/3)</f>
        <v>-0.38991687828407323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9">
        <f t="shared" si="91"/>
        <v>0.55613879626218543</v>
      </c>
      <c r="E393" s="9">
        <f t="shared" si="92"/>
        <v>0.23187262579662621</v>
      </c>
      <c r="F393" s="9">
        <f t="shared" si="93"/>
        <v>0.21198857794118833</v>
      </c>
      <c r="G393" s="9">
        <f t="shared" si="94"/>
        <v>1.0933044957531355</v>
      </c>
      <c r="H393" s="9">
        <f t="shared" si="95"/>
        <v>1.7981122818997888</v>
      </c>
      <c r="I393" s="9">
        <f t="shared" si="96"/>
        <v>4.3127126221320005</v>
      </c>
      <c r="J393" s="9">
        <f t="shared" si="97"/>
        <v>4.717235285560661</v>
      </c>
      <c r="K393" s="11">
        <f t="shared" si="98"/>
        <v>0.5780346820809249</v>
      </c>
      <c r="L393" s="11">
        <f t="shared" si="99"/>
        <v>0.24813895781637715</v>
      </c>
      <c r="M393" s="11">
        <f t="shared" si="100"/>
        <v>0.22727272727272727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-0.24515490103780235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0.23340448475634001</v>
      </c>
      <c r="Q393" s="11">
        <f>2*'OddsRatio_working_3-way'!K393*'OddsRatio_working_3-way'!L393*'OddsRatio_working_3-way'!M393</f>
        <v>6.5196783451491644E-2</v>
      </c>
      <c r="R393" s="11">
        <f t="shared" si="101"/>
        <v>0</v>
      </c>
      <c r="S393" s="11">
        <f t="shared" si="102"/>
        <v>-0.95206942128540006</v>
      </c>
      <c r="T393" s="11">
        <f t="shared" si="103"/>
        <v>-0.26594117913000009</v>
      </c>
      <c r="U393" s="11">
        <f>'OddsRatio_working_3-way'!S393-'OddsRatio_working_3-way'!R393^2/3</f>
        <v>-0.95206942128540006</v>
      </c>
      <c r="V393" s="11">
        <f>'OddsRatio_working_3-way'!S393*'OddsRatio_working_3-way'!R393/3-2*'OddsRatio_working_3-way'!R393^3/27-'OddsRatio_working_3-way'!T393</f>
        <v>0.26594117913000009</v>
      </c>
      <c r="W393" s="11">
        <f>'OddsRatio_working_3-way'!V393^2+4*'OddsRatio_working_3-way'!U393^3/27</f>
        <v>-5.7125685114089997E-2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0.1787808685731955</v>
      </c>
      <c r="Y393" s="11">
        <f>IF('OddsRatio_working_3-way'!W393&gt;=0,IF('OddsRatio_working_3-way'!V393+SQRT('OddsRatio_working_3-way'!W393)&gt;0,0,PI()),ACOS('OddsRatio_working_3-way'!V393/(2*'OddsRatio_working_3-way'!X393)))</f>
        <v>0.73211401069701909</v>
      </c>
      <c r="Z393" s="11">
        <f>'OddsRatio_working_3-way'!X393^(1/3)*COS('OddsRatio_working_3-way'!Y393/3)</f>
        <v>0.54665224787656774</v>
      </c>
      <c r="AA393" s="11">
        <f>'OddsRatio_working_3-way'!X393^(1/3)*COS(('OddsRatio_working_3-way'!Y393+2*PI())/3)</f>
        <v>-0.3912067637396171</v>
      </c>
      <c r="AB393" s="11">
        <f>'OddsRatio_working_3-way'!X393^(1/3)*COS(('OddsRatio_working_3-way'!Y393+4*PI())/3)</f>
        <v>-0.15544548413695045</v>
      </c>
      <c r="AC393" s="11">
        <f>'OddsRatio_working_3-way'!X393^(1/3)*SIN('OddsRatio_working_3-way'!Y393/3)</f>
        <v>0.13611683824309015</v>
      </c>
      <c r="AD393" s="11">
        <f>'OddsRatio_working_3-way'!X393^(1/3)*SIN(('OddsRatio_working_3-way'!Y393+2*PI())/3)</f>
        <v>0.40535631457543053</v>
      </c>
      <c r="AE393" s="11">
        <f>'OddsRatio_working_3-way'!X393^(1/3)*SIN(('OddsRatio_working_3-way'!Y393+4*PI())/3)</f>
        <v>-0.54147315281852071</v>
      </c>
      <c r="AF393" s="11">
        <f>-'OddsRatio_working_3-way'!U393/(3*'OddsRatio_working_3-way'!X393^(1/3))*COS(('OddsRatio_working_3-way'!Y393)/3)</f>
        <v>0.54665224787656774</v>
      </c>
      <c r="AG393" s="11">
        <f>-'OddsRatio_working_3-way'!U393/(3*'OddsRatio_working_3-way'!X393^(1/3))*COS(('OddsRatio_working_3-way'!Y393+2*PI())/3)</f>
        <v>-0.3912067637396171</v>
      </c>
      <c r="AH393" s="11">
        <f>-'OddsRatio_working_3-way'!U393/(3*'OddsRatio_working_3-way'!X393^(1/3))*COS(('OddsRatio_working_3-way'!Y393+4*PI())/3)</f>
        <v>-0.15544548413695045</v>
      </c>
      <c r="AI393" s="11">
        <f>'OddsRatio_working_3-way'!U393/(3*'OddsRatio_working_3-way'!X393^(1/3))*SIN(('OddsRatio_working_3-way'!Y393)/3)</f>
        <v>-0.13611683824309015</v>
      </c>
      <c r="AJ393" s="11">
        <f>'OddsRatio_working_3-way'!U393/(3*'OddsRatio_working_3-way'!X393^(1/3))*SIN(('OddsRatio_working_3-way'!Y393+2*PI())/3)</f>
        <v>-0.40535631457543053</v>
      </c>
      <c r="AK393" s="11">
        <f>'OddsRatio_working_3-way'!U393/(3*'OddsRatio_working_3-way'!X393^(1/3))*SIN(('OddsRatio_working_3-way'!Y393+4*PI())/3)</f>
        <v>0.54147315281852071</v>
      </c>
      <c r="AL393" s="11">
        <f>'OddsRatio_working_3-way'!Z393+'OddsRatio_working_3-way'!AF393</f>
        <v>1.0933044957531355</v>
      </c>
      <c r="AM393" s="11">
        <f>'OddsRatio_working_3-way'!AA393+'OddsRatio_working_3-way'!AG393</f>
        <v>-0.78241352747923421</v>
      </c>
      <c r="AN393" s="11">
        <f>'OddsRatio_working_3-way'!AB393+'OddsRatio_working_3-way'!AH393</f>
        <v>-0.31089096827390089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1.0933044957531355</v>
      </c>
      <c r="AS393" s="11">
        <f>IF(('OddsRatio_working_3-way'!X393=0),IF(Q393&gt;0,-Q393^(1/3),(-Q393)^(1/3)),'OddsRatio_working_3-way'!AM393-'OddsRatio_working_3-way'!R393/3)</f>
        <v>-0.78241352747923421</v>
      </c>
      <c r="AT393" s="11">
        <f>IF(('OddsRatio_working_3-way'!X393=0),IF(Q393&gt;0,-Q393^(1/3),(-Q393)^(1/3)),'OddsRatio_working_3-way'!AN393-'OddsRatio_working_3-way'!R393/3)</f>
        <v>-0.31089096827390089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9">
        <f t="shared" si="91"/>
        <v>0.58738414518067927</v>
      </c>
      <c r="E394" s="9">
        <f t="shared" si="92"/>
        <v>0.22324473505095993</v>
      </c>
      <c r="F394" s="9">
        <f t="shared" si="93"/>
        <v>0.18937111976836066</v>
      </c>
      <c r="G394" s="9">
        <f t="shared" si="94"/>
        <v>1.0975990387974721</v>
      </c>
      <c r="H394" s="9">
        <f t="shared" si="95"/>
        <v>1.7024633848303825</v>
      </c>
      <c r="I394" s="9">
        <f t="shared" si="96"/>
        <v>4.4793889529879873</v>
      </c>
      <c r="J394" s="9">
        <f t="shared" si="97"/>
        <v>5.2806362513101419</v>
      </c>
      <c r="K394" s="11">
        <f t="shared" si="98"/>
        <v>0.6097560975609756</v>
      </c>
      <c r="L394" s="11">
        <f t="shared" si="99"/>
        <v>0.23980815347721823</v>
      </c>
      <c r="M394" s="11">
        <f t="shared" si="100"/>
        <v>0.2040816326530612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-0.23611732813848485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0.23007974904297568</v>
      </c>
      <c r="Q394" s="11">
        <f>2*'OddsRatio_working_3-way'!K394*'OddsRatio_working_3-way'!L394*'OddsRatio_working_3-way'!M394</f>
        <v>5.9683462786764112E-2</v>
      </c>
      <c r="R394" s="11">
        <f t="shared" si="101"/>
        <v>0</v>
      </c>
      <c r="S394" s="11">
        <f t="shared" si="102"/>
        <v>-0.97442975006066446</v>
      </c>
      <c r="T394" s="11">
        <f t="shared" si="103"/>
        <v>-0.25277036318045765</v>
      </c>
      <c r="U394" s="11">
        <f>'OddsRatio_working_3-way'!S394-'OddsRatio_working_3-way'!R394^2/3</f>
        <v>-0.97442975006066446</v>
      </c>
      <c r="V394" s="11">
        <f>'OddsRatio_working_3-way'!S394*'OddsRatio_working_3-way'!R394/3-2*'OddsRatio_working_3-way'!R394^3/27-'OddsRatio_working_3-way'!T394</f>
        <v>0.25277036318045765</v>
      </c>
      <c r="W394" s="11">
        <f>'OddsRatio_working_3-way'!V394^2+4*'OddsRatio_working_3-way'!U394^3/27</f>
        <v>-7.3178853784275258E-2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0.18511598410635405</v>
      </c>
      <c r="Y394" s="11">
        <f>IF('OddsRatio_working_3-way'!W394&gt;=0,IF('OddsRatio_working_3-way'!V394+SQRT('OddsRatio_working_3-way'!W394)&gt;0,0,PI()),ACOS('OddsRatio_working_3-way'!V394/(2*'OddsRatio_working_3-way'!X394)))</f>
        <v>0.81929689757765711</v>
      </c>
      <c r="Z394" s="11">
        <f>'OddsRatio_working_3-way'!X394^(1/3)*COS('OddsRatio_working_3-way'!Y394/3)</f>
        <v>0.54879951939873606</v>
      </c>
      <c r="AA394" s="11">
        <f>'OddsRatio_working_3-way'!X394^(1/3)*COS(('OddsRatio_working_3-way'!Y394+2*PI())/3)</f>
        <v>-0.40752283488152208</v>
      </c>
      <c r="AB394" s="11">
        <f>'OddsRatio_working_3-way'!X394^(1/3)*COS(('OddsRatio_working_3-way'!Y394+4*PI())/3)</f>
        <v>-0.14127668451721404</v>
      </c>
      <c r="AC394" s="11">
        <f>'OddsRatio_working_3-way'!X394^(1/3)*SIN('OddsRatio_working_3-way'!Y394/3)</f>
        <v>0.15371728658353484</v>
      </c>
      <c r="AD394" s="11">
        <f>'OddsRatio_working_3-way'!X394^(1/3)*SIN(('OddsRatio_working_3-way'!Y394+2*PI())/3)</f>
        <v>0.39841568209222872</v>
      </c>
      <c r="AE394" s="11">
        <f>'OddsRatio_working_3-way'!X394^(1/3)*SIN(('OddsRatio_working_3-way'!Y394+4*PI())/3)</f>
        <v>-0.55213296867576356</v>
      </c>
      <c r="AF394" s="11">
        <f>-'OddsRatio_working_3-way'!U394/(3*'OddsRatio_working_3-way'!X394^(1/3))*COS(('OddsRatio_working_3-way'!Y394)/3)</f>
        <v>0.54879951939873606</v>
      </c>
      <c r="AG394" s="11">
        <f>-'OddsRatio_working_3-way'!U394/(3*'OddsRatio_working_3-way'!X394^(1/3))*COS(('OddsRatio_working_3-way'!Y394+2*PI())/3)</f>
        <v>-0.40752283488152208</v>
      </c>
      <c r="AH394" s="11">
        <f>-'OddsRatio_working_3-way'!U394/(3*'OddsRatio_working_3-way'!X394^(1/3))*COS(('OddsRatio_working_3-way'!Y394+4*PI())/3)</f>
        <v>-0.14127668451721404</v>
      </c>
      <c r="AI394" s="11">
        <f>'OddsRatio_working_3-way'!U394/(3*'OddsRatio_working_3-way'!X394^(1/3))*SIN(('OddsRatio_working_3-way'!Y394)/3)</f>
        <v>-0.15371728658353484</v>
      </c>
      <c r="AJ394" s="11">
        <f>'OddsRatio_working_3-way'!U394/(3*'OddsRatio_working_3-way'!X394^(1/3))*SIN(('OddsRatio_working_3-way'!Y394+2*PI())/3)</f>
        <v>-0.39841568209222872</v>
      </c>
      <c r="AK394" s="11">
        <f>'OddsRatio_working_3-way'!U394/(3*'OddsRatio_working_3-way'!X394^(1/3))*SIN(('OddsRatio_working_3-way'!Y394+4*PI())/3)</f>
        <v>0.55213296867576356</v>
      </c>
      <c r="AL394" s="11">
        <f>'OddsRatio_working_3-way'!Z394+'OddsRatio_working_3-way'!AF394</f>
        <v>1.0975990387974721</v>
      </c>
      <c r="AM394" s="11">
        <f>'OddsRatio_working_3-way'!AA394+'OddsRatio_working_3-way'!AG394</f>
        <v>-0.81504566976304416</v>
      </c>
      <c r="AN394" s="11">
        <f>'OddsRatio_working_3-way'!AB394+'OddsRatio_working_3-way'!AH394</f>
        <v>-0.28255336903442807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1.0975990387974721</v>
      </c>
      <c r="AS394" s="11">
        <f>IF(('OddsRatio_working_3-way'!X394=0),IF(Q394&gt;0,-Q394^(1/3),(-Q394)^(1/3)),'OddsRatio_working_3-way'!AM394-'OddsRatio_working_3-way'!R394/3)</f>
        <v>-0.81504566976304416</v>
      </c>
      <c r="AT394" s="11">
        <f>IF(('OddsRatio_working_3-way'!X394=0),IF(Q394&gt;0,-Q394^(1/3),(-Q394)^(1/3)),'OddsRatio_working_3-way'!AN394-'OddsRatio_working_3-way'!R394/3)</f>
        <v>-0.28255336903442807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9">
        <f t="shared" si="91"/>
        <v>0.38886216677935792</v>
      </c>
      <c r="E395" s="9">
        <f t="shared" si="92"/>
        <v>0.28470316614094771</v>
      </c>
      <c r="F395" s="9">
        <f t="shared" si="93"/>
        <v>0.32643466707969426</v>
      </c>
      <c r="G395" s="9">
        <f t="shared" si="94"/>
        <v>1.0691192358524528</v>
      </c>
      <c r="H395" s="9">
        <f t="shared" si="95"/>
        <v>2.5716052767031057</v>
      </c>
      <c r="I395" s="9">
        <f t="shared" si="96"/>
        <v>3.5124302042532642</v>
      </c>
      <c r="J395" s="9">
        <f t="shared" si="97"/>
        <v>3.0634001251952343</v>
      </c>
      <c r="K395" s="11">
        <f t="shared" si="98"/>
        <v>0.40485829959514169</v>
      </c>
      <c r="L395" s="11">
        <f t="shared" si="99"/>
        <v>0.29850746268656714</v>
      </c>
      <c r="M395" s="11">
        <f t="shared" si="100"/>
        <v>0.34129692832764502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-0.27500027326027543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0.23716929577424123</v>
      </c>
      <c r="Q395" s="11">
        <f>2*'OddsRatio_working_3-way'!K395*'OddsRatio_working_3-way'!L395*'OddsRatio_working_3-way'!M395</f>
        <v>8.2493668095388231E-2</v>
      </c>
      <c r="R395" s="11">
        <f t="shared" si="101"/>
        <v>0</v>
      </c>
      <c r="S395" s="11">
        <f t="shared" si="102"/>
        <v>-0.86243294583846153</v>
      </c>
      <c r="T395" s="11">
        <f t="shared" si="103"/>
        <v>-0.29997667681337781</v>
      </c>
      <c r="U395" s="11">
        <f>'OddsRatio_working_3-way'!S395-'OddsRatio_working_3-way'!R395^2/3</f>
        <v>-0.86243294583846153</v>
      </c>
      <c r="V395" s="11">
        <f>'OddsRatio_working_3-way'!S395*'OddsRatio_working_3-way'!R395/3-2*'OddsRatio_working_3-way'!R395^3/27-'OddsRatio_working_3-way'!T395</f>
        <v>0.29997667681337781</v>
      </c>
      <c r="W395" s="11">
        <f>'OddsRatio_working_3-way'!V395^2+4*'OddsRatio_working_3-way'!U395^3/27</f>
        <v>-5.0465128093655082E-3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0.15413672456731656</v>
      </c>
      <c r="Y395" s="11">
        <f>IF('OddsRatio_working_3-way'!W395&gt;=0,IF('OddsRatio_working_3-way'!V395+SQRT('OddsRatio_working_3-way'!W395)&gt;0,0,PI()),ACOS('OddsRatio_working_3-way'!V395/(2*'OddsRatio_working_3-way'!X395)))</f>
        <v>0.2325307561042389</v>
      </c>
      <c r="Z395" s="11">
        <f>'OddsRatio_working_3-way'!X395^(1/3)*COS('OddsRatio_working_3-way'!Y395/3)</f>
        <v>0.53455961792622653</v>
      </c>
      <c r="AA395" s="11">
        <f>'OddsRatio_working_3-way'!X395^(1/3)*COS(('OddsRatio_working_3-way'!Y395+2*PI())/3)</f>
        <v>-0.3032346086641331</v>
      </c>
      <c r="AB395" s="11">
        <f>'OddsRatio_working_3-way'!X395^(1/3)*COS(('OddsRatio_working_3-way'!Y395+4*PI())/3)</f>
        <v>-0.23132500926209335</v>
      </c>
      <c r="AC395" s="11">
        <f>'OddsRatio_working_3-way'!X395^(1/3)*SIN('OddsRatio_working_3-way'!Y395/3)</f>
        <v>4.1517026572085711E-2</v>
      </c>
      <c r="AD395" s="11">
        <f>'OddsRatio_working_3-way'!X395^(1/3)*SIN(('OddsRatio_working_3-way'!Y395+2*PI())/3)</f>
        <v>0.44218369567537275</v>
      </c>
      <c r="AE395" s="11">
        <f>'OddsRatio_working_3-way'!X395^(1/3)*SIN(('OddsRatio_working_3-way'!Y395+4*PI())/3)</f>
        <v>-0.48370072224745853</v>
      </c>
      <c r="AF395" s="11">
        <f>-'OddsRatio_working_3-way'!U395/(3*'OddsRatio_working_3-way'!X395^(1/3))*COS(('OddsRatio_working_3-way'!Y395)/3)</f>
        <v>0.53455961792622642</v>
      </c>
      <c r="AG395" s="11">
        <f>-'OddsRatio_working_3-way'!U395/(3*'OddsRatio_working_3-way'!X395^(1/3))*COS(('OddsRatio_working_3-way'!Y395+2*PI())/3)</f>
        <v>-0.30323460866413304</v>
      </c>
      <c r="AH395" s="11">
        <f>-'OddsRatio_working_3-way'!U395/(3*'OddsRatio_working_3-way'!X395^(1/3))*COS(('OddsRatio_working_3-way'!Y395+4*PI())/3)</f>
        <v>-0.23132500926209329</v>
      </c>
      <c r="AI395" s="11">
        <f>'OddsRatio_working_3-way'!U395/(3*'OddsRatio_working_3-way'!X395^(1/3))*SIN(('OddsRatio_working_3-way'!Y395)/3)</f>
        <v>-4.1517026572085704E-2</v>
      </c>
      <c r="AJ395" s="11">
        <f>'OddsRatio_working_3-way'!U395/(3*'OddsRatio_working_3-way'!X395^(1/3))*SIN(('OddsRatio_working_3-way'!Y395+2*PI())/3)</f>
        <v>-0.44218369567537263</v>
      </c>
      <c r="AK395" s="11">
        <f>'OddsRatio_working_3-way'!U395/(3*'OddsRatio_working_3-way'!X395^(1/3))*SIN(('OddsRatio_working_3-way'!Y395+4*PI())/3)</f>
        <v>0.48370072224745841</v>
      </c>
      <c r="AL395" s="11">
        <f>'OddsRatio_working_3-way'!Z395+'OddsRatio_working_3-way'!AF395</f>
        <v>1.0691192358524528</v>
      </c>
      <c r="AM395" s="11">
        <f>'OddsRatio_working_3-way'!AA395+'OddsRatio_working_3-way'!AG395</f>
        <v>-0.6064692173282662</v>
      </c>
      <c r="AN395" s="11">
        <f>'OddsRatio_working_3-way'!AB395+'OddsRatio_working_3-way'!AH395</f>
        <v>-0.46265001852418663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1.0691192358524528</v>
      </c>
      <c r="AS395" s="11">
        <f>IF(('OddsRatio_working_3-way'!X395=0),IF(Q395&gt;0,-Q395^(1/3),(-Q395)^(1/3)),'OddsRatio_working_3-way'!AM395-'OddsRatio_working_3-way'!R395/3)</f>
        <v>-0.6064692173282662</v>
      </c>
      <c r="AT395" s="11">
        <f>IF(('OddsRatio_working_3-way'!X395=0),IF(Q395&gt;0,-Q395^(1/3),(-Q395)^(1/3)),'OddsRatio_working_3-way'!AN395-'OddsRatio_working_3-way'!R395/3)</f>
        <v>-0.46265001852418663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9">
        <f t="shared" si="91"/>
        <v>0.46544728773065136</v>
      </c>
      <c r="E396" s="9">
        <f t="shared" si="92"/>
        <v>0.2714924662968668</v>
      </c>
      <c r="F396" s="9">
        <f t="shared" si="93"/>
        <v>0.26306024597248173</v>
      </c>
      <c r="G396" s="9">
        <f t="shared" si="94"/>
        <v>1.0733373837438827</v>
      </c>
      <c r="H396" s="9">
        <f t="shared" si="95"/>
        <v>2.1484710006059542</v>
      </c>
      <c r="I396" s="9">
        <f t="shared" si="96"/>
        <v>3.683343459359707</v>
      </c>
      <c r="J396" s="9">
        <f t="shared" si="97"/>
        <v>3.8014105715715334</v>
      </c>
      <c r="K396" s="11">
        <f t="shared" si="98"/>
        <v>0.48309178743961356</v>
      </c>
      <c r="L396" s="11">
        <f t="shared" si="99"/>
        <v>0.2857142857142857</v>
      </c>
      <c r="M396" s="11">
        <f t="shared" si="100"/>
        <v>0.2770083102493075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-0.26694310146074562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0.23628866215882954</v>
      </c>
      <c r="Q396" s="11">
        <f>2*'OddsRatio_working_3-way'!K396*'OddsRatio_working_3-way'!L396*'OddsRatio_working_3-way'!M396</f>
        <v>7.6468822705122841E-2</v>
      </c>
      <c r="R396" s="11">
        <f t="shared" si="101"/>
        <v>0</v>
      </c>
      <c r="S396" s="11">
        <f t="shared" si="102"/>
        <v>-0.88516489418841993</v>
      </c>
      <c r="T396" s="11">
        <f t="shared" si="103"/>
        <v>-0.28646113080531393</v>
      </c>
      <c r="U396" s="11">
        <f>'OddsRatio_working_3-way'!S396-'OddsRatio_working_3-way'!R396^2/3</f>
        <v>-0.88516489418841993</v>
      </c>
      <c r="V396" s="11">
        <f>'OddsRatio_working_3-way'!S396*'OddsRatio_working_3-way'!R396/3-2*'OddsRatio_working_3-way'!R396^3/27-'OddsRatio_working_3-way'!T396</f>
        <v>0.28646113080531393</v>
      </c>
      <c r="W396" s="11">
        <f>'OddsRatio_working_3-way'!V396^2+4*'OddsRatio_working_3-way'!U396^3/27</f>
        <v>-2.0686930900164088E-2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0.16027079456534124</v>
      </c>
      <c r="Y396" s="11">
        <f>IF('OddsRatio_working_3-way'!W396&gt;=0,IF('OddsRatio_working_3-way'!V396+SQRT('OddsRatio_working_3-way'!W396)&gt;0,0,PI()),ACOS('OddsRatio_working_3-way'!V396/(2*'OddsRatio_working_3-way'!X396)))</f>
        <v>0.46531891089795496</v>
      </c>
      <c r="Z396" s="11">
        <f>'OddsRatio_working_3-way'!X396^(1/3)*COS('OddsRatio_working_3-way'!Y396/3)</f>
        <v>0.53666869187194133</v>
      </c>
      <c r="AA396" s="11">
        <f>'OddsRatio_working_3-way'!X396^(1/3)*COS(('OddsRatio_working_3-way'!Y396+2*PI())/3)</f>
        <v>-0.34100662345944943</v>
      </c>
      <c r="AB396" s="11">
        <f>'OddsRatio_working_3-way'!X396^(1/3)*COS(('OddsRatio_working_3-way'!Y396+4*PI())/3)</f>
        <v>-0.19566206841249217</v>
      </c>
      <c r="AC396" s="11">
        <f>'OddsRatio_working_3-way'!X396^(1/3)*SIN('OddsRatio_working_3-way'!Y396/3)</f>
        <v>8.3914717981607351E-2</v>
      </c>
      <c r="AD396" s="11">
        <f>'OddsRatio_working_3-way'!X396^(1/3)*SIN(('OddsRatio_working_3-way'!Y396+2*PI())/3)</f>
        <v>0.4228113615860607</v>
      </c>
      <c r="AE396" s="11">
        <f>'OddsRatio_working_3-way'!X396^(1/3)*SIN(('OddsRatio_working_3-way'!Y396+4*PI())/3)</f>
        <v>-0.50672607956766802</v>
      </c>
      <c r="AF396" s="11">
        <f>-'OddsRatio_working_3-way'!U396/(3*'OddsRatio_working_3-way'!X396^(1/3))*COS(('OddsRatio_working_3-way'!Y396)/3)</f>
        <v>0.53666869187194133</v>
      </c>
      <c r="AG396" s="11">
        <f>-'OddsRatio_working_3-way'!U396/(3*'OddsRatio_working_3-way'!X396^(1/3))*COS(('OddsRatio_working_3-way'!Y396+2*PI())/3)</f>
        <v>-0.34100662345944943</v>
      </c>
      <c r="AH396" s="11">
        <f>-'OddsRatio_working_3-way'!U396/(3*'OddsRatio_working_3-way'!X396^(1/3))*COS(('OddsRatio_working_3-way'!Y396+4*PI())/3)</f>
        <v>-0.19566206841249217</v>
      </c>
      <c r="AI396" s="11">
        <f>'OddsRatio_working_3-way'!U396/(3*'OddsRatio_working_3-way'!X396^(1/3))*SIN(('OddsRatio_working_3-way'!Y396)/3)</f>
        <v>-8.3914717981607351E-2</v>
      </c>
      <c r="AJ396" s="11">
        <f>'OddsRatio_working_3-way'!U396/(3*'OddsRatio_working_3-way'!X396^(1/3))*SIN(('OddsRatio_working_3-way'!Y396+2*PI())/3)</f>
        <v>-0.4228113615860607</v>
      </c>
      <c r="AK396" s="11">
        <f>'OddsRatio_working_3-way'!U396/(3*'OddsRatio_working_3-way'!X396^(1/3))*SIN(('OddsRatio_working_3-way'!Y396+4*PI())/3)</f>
        <v>0.50672607956766802</v>
      </c>
      <c r="AL396" s="11">
        <f>'OddsRatio_working_3-way'!Z396+'OddsRatio_working_3-way'!AF396</f>
        <v>1.0733373837438827</v>
      </c>
      <c r="AM396" s="11">
        <f>'OddsRatio_working_3-way'!AA396+'OddsRatio_working_3-way'!AG396</f>
        <v>-0.68201324691889886</v>
      </c>
      <c r="AN396" s="11">
        <f>'OddsRatio_working_3-way'!AB396+'OddsRatio_working_3-way'!AH396</f>
        <v>-0.39132413682498435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1.0733373837438827</v>
      </c>
      <c r="AS396" s="11">
        <f>IF(('OddsRatio_working_3-way'!X396=0),IF(Q396&gt;0,-Q396^(1/3),(-Q396)^(1/3)),'OddsRatio_working_3-way'!AM396-'OddsRatio_working_3-way'!R396/3)</f>
        <v>-0.68201324691889886</v>
      </c>
      <c r="AT396" s="11">
        <f>IF(('OddsRatio_working_3-way'!X396=0),IF(Q396&gt;0,-Q396^(1/3),(-Q396)^(1/3)),'OddsRatio_working_3-way'!AN396-'OddsRatio_working_3-way'!R396/3)</f>
        <v>-0.39132413682498435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9">
        <f t="shared" si="91"/>
        <v>0.56290272311264189</v>
      </c>
      <c r="E397" s="9">
        <f t="shared" si="92"/>
        <v>0.25438584755075377</v>
      </c>
      <c r="F397" s="9">
        <f t="shared" si="93"/>
        <v>0.18271142933660453</v>
      </c>
      <c r="G397" s="9">
        <f t="shared" si="94"/>
        <v>1.0936702598324259</v>
      </c>
      <c r="H397" s="9">
        <f t="shared" si="95"/>
        <v>1.7765058844810224</v>
      </c>
      <c r="I397" s="9">
        <f t="shared" si="96"/>
        <v>3.9310362963509009</v>
      </c>
      <c r="J397" s="9">
        <f t="shared" si="97"/>
        <v>5.4731113627146222</v>
      </c>
      <c r="K397" s="11">
        <f t="shared" si="98"/>
        <v>0.58479532163742687</v>
      </c>
      <c r="L397" s="11">
        <f t="shared" si="99"/>
        <v>0.27173913043478259</v>
      </c>
      <c r="M397" s="11">
        <f t="shared" si="100"/>
        <v>0.19646365422396858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-0.2429711668482446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0.23352849821943883</v>
      </c>
      <c r="Q397" s="11">
        <f>2*'OddsRatio_working_3-way'!K397*'OddsRatio_working_3-way'!L397*'OddsRatio_working_3-way'!M397</f>
        <v>6.2440774924983643E-2</v>
      </c>
      <c r="R397" s="11">
        <f t="shared" si="101"/>
        <v>0</v>
      </c>
      <c r="S397" s="11">
        <f t="shared" si="102"/>
        <v>-0.96113667003664061</v>
      </c>
      <c r="T397" s="11">
        <f t="shared" si="103"/>
        <v>-0.25698841444829962</v>
      </c>
      <c r="U397" s="11">
        <f>'OddsRatio_working_3-way'!S397-'OddsRatio_working_3-way'!R397^2/3</f>
        <v>-0.96113667003664061</v>
      </c>
      <c r="V397" s="11">
        <f>'OddsRatio_working_3-way'!S397*'OddsRatio_working_3-way'!R397/3-2*'OddsRatio_working_3-way'!R397^3/27-'OddsRatio_working_3-way'!T397</f>
        <v>0.25698841444829962</v>
      </c>
      <c r="W397" s="11">
        <f>'OddsRatio_working_3-way'!V397^2+4*'OddsRatio_working_3-way'!U397^3/27</f>
        <v>-6.5495086365269989E-2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0.18134092996750692</v>
      </c>
      <c r="Y397" s="11">
        <f>IF('OddsRatio_working_3-way'!W397&gt;=0,IF('OddsRatio_working_3-way'!V397+SQRT('OddsRatio_working_3-way'!W397)&gt;0,0,PI()),ACOS('OddsRatio_working_3-way'!V397/(2*'OddsRatio_working_3-way'!X397)))</f>
        <v>0.78331526783746785</v>
      </c>
      <c r="Z397" s="11">
        <f>'OddsRatio_working_3-way'!X397^(1/3)*COS('OddsRatio_working_3-way'!Y397/3)</f>
        <v>0.54683512991621297</v>
      </c>
      <c r="AA397" s="11">
        <f>'OddsRatio_working_3-way'!X397^(1/3)*COS(('OddsRatio_working_3-way'!Y397+2*PI())/3)</f>
        <v>-0.39995875598418718</v>
      </c>
      <c r="AB397" s="11">
        <f>'OddsRatio_working_3-way'!X397^(1/3)*COS(('OddsRatio_working_3-way'!Y397+4*PI())/3)</f>
        <v>-0.14687637393202596</v>
      </c>
      <c r="AC397" s="11">
        <f>'OddsRatio_working_3-way'!X397^(1/3)*SIN('OddsRatio_working_3-way'!Y397/3)</f>
        <v>0.14611718140496704</v>
      </c>
      <c r="AD397" s="11">
        <f>'OddsRatio_working_3-way'!X397^(1/3)*SIN(('OddsRatio_working_3-way'!Y397+2*PI())/3)</f>
        <v>0.40051452348672079</v>
      </c>
      <c r="AE397" s="11">
        <f>'OddsRatio_working_3-way'!X397^(1/3)*SIN(('OddsRatio_working_3-way'!Y397+4*PI())/3)</f>
        <v>-0.54663170489168789</v>
      </c>
      <c r="AF397" s="11">
        <f>-'OddsRatio_working_3-way'!U397/(3*'OddsRatio_working_3-way'!X397^(1/3))*COS(('OddsRatio_working_3-way'!Y397)/3)</f>
        <v>0.54683512991621297</v>
      </c>
      <c r="AG397" s="11">
        <f>-'OddsRatio_working_3-way'!U397/(3*'OddsRatio_working_3-way'!X397^(1/3))*COS(('OddsRatio_working_3-way'!Y397+2*PI())/3)</f>
        <v>-0.39995875598418712</v>
      </c>
      <c r="AH397" s="11">
        <f>-'OddsRatio_working_3-way'!U397/(3*'OddsRatio_working_3-way'!X397^(1/3))*COS(('OddsRatio_working_3-way'!Y397+4*PI())/3)</f>
        <v>-0.14687637393202593</v>
      </c>
      <c r="AI397" s="11">
        <f>'OddsRatio_working_3-way'!U397/(3*'OddsRatio_working_3-way'!X397^(1/3))*SIN(('OddsRatio_working_3-way'!Y397)/3)</f>
        <v>-0.14611718140496702</v>
      </c>
      <c r="AJ397" s="11">
        <f>'OddsRatio_working_3-way'!U397/(3*'OddsRatio_working_3-way'!X397^(1/3))*SIN(('OddsRatio_working_3-way'!Y397+2*PI())/3)</f>
        <v>-0.40051452348672067</v>
      </c>
      <c r="AK397" s="11">
        <f>'OddsRatio_working_3-way'!U397/(3*'OddsRatio_working_3-way'!X397^(1/3))*SIN(('OddsRatio_working_3-way'!Y397+4*PI())/3)</f>
        <v>0.54663170489168778</v>
      </c>
      <c r="AL397" s="11">
        <f>'OddsRatio_working_3-way'!Z397+'OddsRatio_working_3-way'!AF397</f>
        <v>1.0936702598324259</v>
      </c>
      <c r="AM397" s="11">
        <f>'OddsRatio_working_3-way'!AA397+'OddsRatio_working_3-way'!AG397</f>
        <v>-0.79991751196837435</v>
      </c>
      <c r="AN397" s="11">
        <f>'OddsRatio_working_3-way'!AB397+'OddsRatio_working_3-way'!AH397</f>
        <v>-0.29375274786405192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1.0936702598324259</v>
      </c>
      <c r="AS397" s="11">
        <f>IF(('OddsRatio_working_3-way'!X397=0),IF(Q397&gt;0,-Q397^(1/3),(-Q397)^(1/3)),'OddsRatio_working_3-way'!AM397-'OddsRatio_working_3-way'!R397/3)</f>
        <v>-0.79991751196837435</v>
      </c>
      <c r="AT397" s="11">
        <f>IF(('OddsRatio_working_3-way'!X397=0),IF(Q397&gt;0,-Q397^(1/3),(-Q397)^(1/3)),'OddsRatio_working_3-way'!AN397-'OddsRatio_working_3-way'!R397/3)</f>
        <v>-0.29375274786405192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9">
        <f t="shared" si="91"/>
        <v>0.57182077295563727</v>
      </c>
      <c r="E398" s="9">
        <f t="shared" si="92"/>
        <v>0.24757096563070499</v>
      </c>
      <c r="F398" s="9">
        <f t="shared" si="93"/>
        <v>0.18060826141365779</v>
      </c>
      <c r="G398" s="9">
        <f t="shared" si="94"/>
        <v>1.1011760391881036</v>
      </c>
      <c r="H398" s="9">
        <f t="shared" si="95"/>
        <v>1.7487997066479106</v>
      </c>
      <c r="I398" s="9">
        <f t="shared" si="96"/>
        <v>4.0392458681591661</v>
      </c>
      <c r="J398" s="9">
        <f t="shared" si="97"/>
        <v>5.5368452814549869</v>
      </c>
      <c r="K398" s="11">
        <f t="shared" si="98"/>
        <v>0.59523809523809523</v>
      </c>
      <c r="L398" s="11">
        <f t="shared" si="99"/>
        <v>0.26595744680851063</v>
      </c>
      <c r="M398" s="11">
        <f t="shared" si="100"/>
        <v>0.1953125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-0.23908268427051682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0.23375166223404253</v>
      </c>
      <c r="Q398" s="11">
        <f>2*'OddsRatio_working_3-way'!K398*'OddsRatio_working_3-way'!L398*'OddsRatio_working_3-way'!M398</f>
        <v>6.1839064083080035E-2</v>
      </c>
      <c r="R398" s="11">
        <f t="shared" si="101"/>
        <v>0</v>
      </c>
      <c r="S398" s="11">
        <f t="shared" si="102"/>
        <v>-0.9777021826037291</v>
      </c>
      <c r="T398" s="11">
        <f t="shared" si="103"/>
        <v>-0.25865137105918756</v>
      </c>
      <c r="U398" s="11">
        <f>'OddsRatio_working_3-way'!S398-'OddsRatio_working_3-way'!R398^2/3</f>
        <v>-0.9777021826037291</v>
      </c>
      <c r="V398" s="11">
        <f>'OddsRatio_working_3-way'!S398*'OddsRatio_working_3-way'!R398/3-2*'OddsRatio_working_3-way'!R398^3/27-'OddsRatio_working_3-way'!T398</f>
        <v>0.25865137105918756</v>
      </c>
      <c r="W398" s="11">
        <f>'OddsRatio_working_3-way'!V398^2+4*'OddsRatio_working_3-way'!U398^3/27</f>
        <v>-7.1556807431712374E-2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0.18604928055659736</v>
      </c>
      <c r="Y398" s="11">
        <f>IF('OddsRatio_working_3-way'!W398&gt;=0,IF('OddsRatio_working_3-way'!V398+SQRT('OddsRatio_working_3-way'!W398)&gt;0,0,PI()),ACOS('OddsRatio_working_3-way'!V398/(2*'OddsRatio_working_3-way'!X398)))</f>
        <v>0.80221617329348938</v>
      </c>
      <c r="Z398" s="11">
        <f>'OddsRatio_working_3-way'!X398^(1/3)*COS('OddsRatio_working_3-way'!Y398/3)</f>
        <v>0.55058801959405179</v>
      </c>
      <c r="AA398" s="11">
        <f>'OddsRatio_working_3-way'!X398^(1/3)*COS(('OddsRatio_working_3-way'!Y398+2*PI())/3)</f>
        <v>-0.40592773500057833</v>
      </c>
      <c r="AB398" s="11">
        <f>'OddsRatio_working_3-way'!X398^(1/3)*COS(('OddsRatio_working_3-way'!Y398+4*PI())/3)</f>
        <v>-0.1446602845934736</v>
      </c>
      <c r="AC398" s="11">
        <f>'OddsRatio_working_3-way'!X398^(1/3)*SIN('OddsRatio_working_3-way'!Y398/3)</f>
        <v>0.15084283282302932</v>
      </c>
      <c r="AD398" s="11">
        <f>'OddsRatio_working_3-way'!X398^(1/3)*SIN(('OddsRatio_working_3-way'!Y398+2*PI())/3)</f>
        <v>0.40140179557629851</v>
      </c>
      <c r="AE398" s="11">
        <f>'OddsRatio_working_3-way'!X398^(1/3)*SIN(('OddsRatio_working_3-way'!Y398+4*PI())/3)</f>
        <v>-0.55224462839932764</v>
      </c>
      <c r="AF398" s="11">
        <f>-'OddsRatio_working_3-way'!U398/(3*'OddsRatio_working_3-way'!X398^(1/3))*COS(('OddsRatio_working_3-way'!Y398)/3)</f>
        <v>0.5505880195940519</v>
      </c>
      <c r="AG398" s="11">
        <f>-'OddsRatio_working_3-way'!U398/(3*'OddsRatio_working_3-way'!X398^(1/3))*COS(('OddsRatio_working_3-way'!Y398+2*PI())/3)</f>
        <v>-0.40592773500057838</v>
      </c>
      <c r="AH398" s="11">
        <f>-'OddsRatio_working_3-way'!U398/(3*'OddsRatio_working_3-way'!X398^(1/3))*COS(('OddsRatio_working_3-way'!Y398+4*PI())/3)</f>
        <v>-0.14466028459347366</v>
      </c>
      <c r="AI398" s="11">
        <f>'OddsRatio_working_3-way'!U398/(3*'OddsRatio_working_3-way'!X398^(1/3))*SIN(('OddsRatio_working_3-way'!Y398)/3)</f>
        <v>-0.15084283282302935</v>
      </c>
      <c r="AJ398" s="11">
        <f>'OddsRatio_working_3-way'!U398/(3*'OddsRatio_working_3-way'!X398^(1/3))*SIN(('OddsRatio_working_3-way'!Y398+2*PI())/3)</f>
        <v>-0.40140179557629857</v>
      </c>
      <c r="AK398" s="11">
        <f>'OddsRatio_working_3-way'!U398/(3*'OddsRatio_working_3-way'!X398^(1/3))*SIN(('OddsRatio_working_3-way'!Y398+4*PI())/3)</f>
        <v>0.55224462839932775</v>
      </c>
      <c r="AL398" s="11">
        <f>'OddsRatio_working_3-way'!Z398+'OddsRatio_working_3-way'!AF398</f>
        <v>1.1011760391881036</v>
      </c>
      <c r="AM398" s="11">
        <f>'OddsRatio_working_3-way'!AA398+'OddsRatio_working_3-way'!AG398</f>
        <v>-0.81185547000115665</v>
      </c>
      <c r="AN398" s="11">
        <f>'OddsRatio_working_3-way'!AB398+'OddsRatio_working_3-way'!AH398</f>
        <v>-0.28932056918694726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1.1011760391881036</v>
      </c>
      <c r="AS398" s="11">
        <f>IF(('OddsRatio_working_3-way'!X398=0),IF(Q398&gt;0,-Q398^(1/3),(-Q398)^(1/3)),'OddsRatio_working_3-way'!AM398-'OddsRatio_working_3-way'!R398/3)</f>
        <v>-0.81185547000115665</v>
      </c>
      <c r="AT398" s="11">
        <f>IF(('OddsRatio_working_3-way'!X398=0),IF(Q398&gt;0,-Q398^(1/3),(-Q398)^(1/3)),'OddsRatio_working_3-way'!AN398-'OddsRatio_working_3-way'!R398/3)</f>
        <v>-0.28932056918694726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9">
        <f t="shared" si="91"/>
        <v>0.47060404837132136</v>
      </c>
      <c r="E399" s="9">
        <f t="shared" si="92"/>
        <v>0.25863821929875447</v>
      </c>
      <c r="F399" s="9">
        <f t="shared" si="93"/>
        <v>0.27075773232992389</v>
      </c>
      <c r="G399" s="9">
        <f t="shared" si="94"/>
        <v>1.0816621119928933</v>
      </c>
      <c r="H399" s="9">
        <f t="shared" si="95"/>
        <v>2.1249285964726097</v>
      </c>
      <c r="I399" s="9">
        <f t="shared" si="96"/>
        <v>3.8664045967811678</v>
      </c>
      <c r="J399" s="9">
        <f t="shared" si="97"/>
        <v>3.6933386588623045</v>
      </c>
      <c r="K399" s="11">
        <f t="shared" si="98"/>
        <v>0.49019607843137253</v>
      </c>
      <c r="L399" s="11">
        <f t="shared" si="99"/>
        <v>0.27397260273972601</v>
      </c>
      <c r="M399" s="11">
        <f t="shared" si="100"/>
        <v>0.28653295128939826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-0.26407671048165704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0.23781542290739743</v>
      </c>
      <c r="Q399" s="11">
        <f>2*'OddsRatio_working_3-way'!K399*'OddsRatio_working_3-way'!L399*'OddsRatio_working_3-way'!M399</f>
        <v>7.6962920034756438E-2</v>
      </c>
      <c r="R399" s="11">
        <f t="shared" si="101"/>
        <v>0</v>
      </c>
      <c r="S399" s="11">
        <f t="shared" si="102"/>
        <v>-0.90055432178641992</v>
      </c>
      <c r="T399" s="11">
        <f t="shared" si="103"/>
        <v>-0.29144152808621998</v>
      </c>
      <c r="U399" s="11">
        <f>'OddsRatio_working_3-way'!S399-'OddsRatio_working_3-way'!R399^2/3</f>
        <v>-0.90055432178641992</v>
      </c>
      <c r="V399" s="11">
        <f>'OddsRatio_working_3-way'!S399*'OddsRatio_working_3-way'!R399/3-2*'OddsRatio_working_3-way'!R399^3/27-'OddsRatio_working_3-way'!T399</f>
        <v>0.29144152808621998</v>
      </c>
      <c r="W399" s="11">
        <f>'OddsRatio_working_3-way'!V399^2+4*'OddsRatio_working_3-way'!U399^3/27</f>
        <v>-2.3261514484171145E-2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0.1644685978974422</v>
      </c>
      <c r="Y399" s="11">
        <f>IF('OddsRatio_working_3-way'!W399&gt;=0,IF('OddsRatio_working_3-way'!V399+SQRT('OddsRatio_working_3-way'!W399)&gt;0,0,PI()),ACOS('OddsRatio_working_3-way'!V399/(2*'OddsRatio_working_3-way'!X399)))</f>
        <v>0.48212930281371236</v>
      </c>
      <c r="Z399" s="11">
        <f>'OddsRatio_working_3-way'!X399^(1/3)*COS('OddsRatio_working_3-way'!Y399/3)</f>
        <v>0.54083105599644665</v>
      </c>
      <c r="AA399" s="11">
        <f>'OddsRatio_working_3-way'!X399^(1/3)*COS(('OddsRatio_working_3-way'!Y399+2*PI())/3)</f>
        <v>-0.34634251331261162</v>
      </c>
      <c r="AB399" s="11">
        <f>'OddsRatio_working_3-way'!X399^(1/3)*COS(('OddsRatio_working_3-way'!Y399+4*PI())/3)</f>
        <v>-0.19448854268383514</v>
      </c>
      <c r="AC399" s="11">
        <f>'OddsRatio_working_3-way'!X399^(1/3)*SIN('OddsRatio_working_3-way'!Y399/3)</f>
        <v>8.7672930820037812E-2</v>
      </c>
      <c r="AD399" s="11">
        <f>'OddsRatio_working_3-way'!X399^(1/3)*SIN(('OddsRatio_working_3-way'!Y399+2*PI())/3)</f>
        <v>0.4245369682384682</v>
      </c>
      <c r="AE399" s="11">
        <f>'OddsRatio_working_3-way'!X399^(1/3)*SIN(('OddsRatio_working_3-way'!Y399+4*PI())/3)</f>
        <v>-0.51220989905850578</v>
      </c>
      <c r="AF399" s="11">
        <f>-'OddsRatio_working_3-way'!U399/(3*'OddsRatio_working_3-way'!X399^(1/3))*COS(('OddsRatio_working_3-way'!Y399)/3)</f>
        <v>0.54083105599644665</v>
      </c>
      <c r="AG399" s="11">
        <f>-'OddsRatio_working_3-way'!U399/(3*'OddsRatio_working_3-way'!X399^(1/3))*COS(('OddsRatio_working_3-way'!Y399+2*PI())/3)</f>
        <v>-0.34634251331261162</v>
      </c>
      <c r="AH399" s="11">
        <f>-'OddsRatio_working_3-way'!U399/(3*'OddsRatio_working_3-way'!X399^(1/3))*COS(('OddsRatio_working_3-way'!Y399+4*PI())/3)</f>
        <v>-0.19448854268383514</v>
      </c>
      <c r="AI399" s="11">
        <f>'OddsRatio_working_3-way'!U399/(3*'OddsRatio_working_3-way'!X399^(1/3))*SIN(('OddsRatio_working_3-way'!Y399)/3)</f>
        <v>-8.7672930820037812E-2</v>
      </c>
      <c r="AJ399" s="11">
        <f>'OddsRatio_working_3-way'!U399/(3*'OddsRatio_working_3-way'!X399^(1/3))*SIN(('OddsRatio_working_3-way'!Y399+2*PI())/3)</f>
        <v>-0.4245369682384682</v>
      </c>
      <c r="AK399" s="11">
        <f>'OddsRatio_working_3-way'!U399/(3*'OddsRatio_working_3-way'!X399^(1/3))*SIN(('OddsRatio_working_3-way'!Y399+4*PI())/3)</f>
        <v>0.51220989905850578</v>
      </c>
      <c r="AL399" s="11">
        <f>'OddsRatio_working_3-way'!Z399+'OddsRatio_working_3-way'!AF399</f>
        <v>1.0816621119928933</v>
      </c>
      <c r="AM399" s="11">
        <f>'OddsRatio_working_3-way'!AA399+'OddsRatio_working_3-way'!AG399</f>
        <v>-0.69268502662522324</v>
      </c>
      <c r="AN399" s="11">
        <f>'OddsRatio_working_3-way'!AB399+'OddsRatio_working_3-way'!AH399</f>
        <v>-0.38897708536767028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1.0816621119928933</v>
      </c>
      <c r="AS399" s="11">
        <f>IF(('OddsRatio_working_3-way'!X399=0),IF(Q399&gt;0,-Q399^(1/3),(-Q399)^(1/3)),'OddsRatio_working_3-way'!AM399-'OddsRatio_working_3-way'!R399/3)</f>
        <v>-0.69268502662522324</v>
      </c>
      <c r="AT399" s="11">
        <f>IF(('OddsRatio_working_3-way'!X399=0),IF(Q399&gt;0,-Q399^(1/3),(-Q399)^(1/3)),'OddsRatio_working_3-way'!AN399-'OddsRatio_working_3-way'!R399/3)</f>
        <v>-0.38897708536767028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9">
        <f t="shared" si="91"/>
        <v>0.34861536600313986</v>
      </c>
      <c r="E400" s="9">
        <f t="shared" si="92"/>
        <v>0.24456154728443377</v>
      </c>
      <c r="F400" s="9">
        <f t="shared" si="93"/>
        <v>0.40682308671242651</v>
      </c>
      <c r="G400" s="9">
        <f t="shared" si="94"/>
        <v>1.0800525350950347</v>
      </c>
      <c r="H400" s="9">
        <f t="shared" si="95"/>
        <v>2.8684908857144102</v>
      </c>
      <c r="I400" s="9">
        <f t="shared" si="96"/>
        <v>4.0889502503717985</v>
      </c>
      <c r="J400" s="9">
        <f t="shared" si="97"/>
        <v>2.4580709223782966</v>
      </c>
      <c r="K400" s="11">
        <f t="shared" si="98"/>
        <v>0.36630036630036628</v>
      </c>
      <c r="L400" s="11">
        <f t="shared" si="99"/>
        <v>0.2590673575129534</v>
      </c>
      <c r="M400" s="11">
        <f t="shared" si="100"/>
        <v>0.42553191489361702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-0.26972927854859285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0.23986596580577399</v>
      </c>
      <c r="Q400" s="11">
        <f>2*'OddsRatio_working_3-way'!K400*'OddsRatio_working_3-way'!L400*'OddsRatio_working_3-way'!M400</f>
        <v>8.0762951449755552E-2</v>
      </c>
      <c r="R400" s="11">
        <f t="shared" si="101"/>
        <v>0</v>
      </c>
      <c r="S400" s="11">
        <f t="shared" si="102"/>
        <v>-0.88928412627834597</v>
      </c>
      <c r="T400" s="11">
        <f t="shared" si="103"/>
        <v>-0.2994222647401838</v>
      </c>
      <c r="U400" s="11">
        <f>'OddsRatio_working_3-way'!S400-'OddsRatio_working_3-way'!R400^2/3</f>
        <v>-0.88928412627834597</v>
      </c>
      <c r="V400" s="11">
        <f>'OddsRatio_working_3-way'!S400*'OddsRatio_working_3-way'!R400/3-2*'OddsRatio_working_3-way'!R400^3/27-'OddsRatio_working_3-way'!T400</f>
        <v>0.2994222647401838</v>
      </c>
      <c r="W400" s="11">
        <f>'OddsRatio_working_3-way'!V400^2+4*'OddsRatio_working_3-way'!U400^3/27</f>
        <v>-1.4534342521134974E-2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0.16139085719401494</v>
      </c>
      <c r="Y400" s="11">
        <f>IF('OddsRatio_working_3-way'!W400&gt;=0,IF('OddsRatio_working_3-way'!V400+SQRT('OddsRatio_working_3-way'!W400)&gt;0,0,PI()),ACOS('OddsRatio_working_3-way'!V400/(2*'OddsRatio_working_3-way'!X400)))</f>
        <v>0.3827775223387786</v>
      </c>
      <c r="Z400" s="11">
        <f>'OddsRatio_working_3-way'!X400^(1/3)*COS('OddsRatio_working_3-way'!Y400/3)</f>
        <v>0.54002626754751737</v>
      </c>
      <c r="AA400" s="11">
        <f>'OddsRatio_working_3-way'!X400^(1/3)*COS(('OddsRatio_working_3-way'!Y400+2*PI())/3)</f>
        <v>-0.3300110865605772</v>
      </c>
      <c r="AB400" s="11">
        <f>'OddsRatio_working_3-way'!X400^(1/3)*COS(('OddsRatio_working_3-way'!Y400+4*PI())/3)</f>
        <v>-0.21001518098694014</v>
      </c>
      <c r="AC400" s="11">
        <f>'OddsRatio_working_3-way'!X400^(1/3)*SIN('OddsRatio_working_3-way'!Y400/3)</f>
        <v>6.9279668384592291E-2</v>
      </c>
      <c r="AD400" s="11">
        <f>'OddsRatio_working_3-way'!X400^(1/3)*SIN(('OddsRatio_working_3-way'!Y400+2*PI())/3)</f>
        <v>0.43303663221474598</v>
      </c>
      <c r="AE400" s="11">
        <f>'OddsRatio_working_3-way'!X400^(1/3)*SIN(('OddsRatio_working_3-way'!Y400+4*PI())/3)</f>
        <v>-0.50231630059933829</v>
      </c>
      <c r="AF400" s="11">
        <f>-'OddsRatio_working_3-way'!U400/(3*'OddsRatio_working_3-way'!X400^(1/3))*COS(('OddsRatio_working_3-way'!Y400)/3)</f>
        <v>0.54002626754751737</v>
      </c>
      <c r="AG400" s="11">
        <f>-'OddsRatio_working_3-way'!U400/(3*'OddsRatio_working_3-way'!X400^(1/3))*COS(('OddsRatio_working_3-way'!Y400+2*PI())/3)</f>
        <v>-0.3300110865605772</v>
      </c>
      <c r="AH400" s="11">
        <f>-'OddsRatio_working_3-way'!U400/(3*'OddsRatio_working_3-way'!X400^(1/3))*COS(('OddsRatio_working_3-way'!Y400+4*PI())/3)</f>
        <v>-0.21001518098694014</v>
      </c>
      <c r="AI400" s="11">
        <f>'OddsRatio_working_3-way'!U400/(3*'OddsRatio_working_3-way'!X400^(1/3))*SIN(('OddsRatio_working_3-way'!Y400)/3)</f>
        <v>-6.9279668384592291E-2</v>
      </c>
      <c r="AJ400" s="11">
        <f>'OddsRatio_working_3-way'!U400/(3*'OddsRatio_working_3-way'!X400^(1/3))*SIN(('OddsRatio_working_3-way'!Y400+2*PI())/3)</f>
        <v>-0.43303663221474598</v>
      </c>
      <c r="AK400" s="11">
        <f>'OddsRatio_working_3-way'!U400/(3*'OddsRatio_working_3-way'!X400^(1/3))*SIN(('OddsRatio_working_3-way'!Y400+4*PI())/3)</f>
        <v>0.50231630059933829</v>
      </c>
      <c r="AL400" s="11">
        <f>'OddsRatio_working_3-way'!Z400+'OddsRatio_working_3-way'!AF400</f>
        <v>1.0800525350950347</v>
      </c>
      <c r="AM400" s="11">
        <f>'OddsRatio_working_3-way'!AA400+'OddsRatio_working_3-way'!AG400</f>
        <v>-0.66002217312115441</v>
      </c>
      <c r="AN400" s="11">
        <f>'OddsRatio_working_3-way'!AB400+'OddsRatio_working_3-way'!AH400</f>
        <v>-0.42003036197388027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1.0800525350950347</v>
      </c>
      <c r="AS400" s="11">
        <f>IF(('OddsRatio_working_3-way'!X400=0),IF(Q400&gt;0,-Q400^(1/3),(-Q400)^(1/3)),'OddsRatio_working_3-way'!AM400-'OddsRatio_working_3-way'!R400/3)</f>
        <v>-0.66002217312115441</v>
      </c>
      <c r="AT400" s="11">
        <f>IF(('OddsRatio_working_3-way'!X400=0),IF(Q400&gt;0,-Q400^(1/3),(-Q400)^(1/3)),'OddsRatio_working_3-way'!AN400-'OddsRatio_working_3-way'!R400/3)</f>
        <v>-0.42003036197388027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9">
        <f t="shared" si="91"/>
        <v>0.37304578188337761</v>
      </c>
      <c r="E401" s="9">
        <f t="shared" si="92"/>
        <v>0.2954731295711403</v>
      </c>
      <c r="F401" s="9">
        <f t="shared" si="93"/>
        <v>0.33148108854548181</v>
      </c>
      <c r="G401" s="9">
        <f t="shared" si="94"/>
        <v>1.0503975794729365</v>
      </c>
      <c r="H401" s="9">
        <f t="shared" si="95"/>
        <v>2.6806361271566987</v>
      </c>
      <c r="I401" s="9">
        <f t="shared" si="96"/>
        <v>3.3844025054035671</v>
      </c>
      <c r="J401" s="9">
        <f t="shared" si="97"/>
        <v>3.016763352588038</v>
      </c>
      <c r="K401" s="11">
        <f t="shared" si="98"/>
        <v>0.38461538461538458</v>
      </c>
      <c r="L401" s="11">
        <f t="shared" si="99"/>
        <v>0.3058103975535168</v>
      </c>
      <c r="M401" s="11">
        <f t="shared" si="100"/>
        <v>0.34246575342465752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-0.28089442290774447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0.23322473680648872</v>
      </c>
      <c r="Q401" s="11">
        <f>2*'OddsRatio_working_3-way'!K401*'OddsRatio_working_3-way'!L401*'OddsRatio_working_3-way'!M401</f>
        <v>8.056122169481475E-2</v>
      </c>
      <c r="R401" s="11">
        <f t="shared" si="101"/>
        <v>0</v>
      </c>
      <c r="S401" s="11">
        <f t="shared" si="102"/>
        <v>-0.83029322687224683</v>
      </c>
      <c r="T401" s="11">
        <f t="shared" si="103"/>
        <v>-0.28680249632892807</v>
      </c>
      <c r="U401" s="11">
        <f>'OddsRatio_working_3-way'!S401-'OddsRatio_working_3-way'!R401^2/3</f>
        <v>-0.83029322687224683</v>
      </c>
      <c r="V401" s="11">
        <f>'OddsRatio_working_3-way'!S401*'OddsRatio_working_3-way'!R401/3-2*'OddsRatio_working_3-way'!R401^3/27-'OddsRatio_working_3-way'!T401</f>
        <v>0.28680249632892807</v>
      </c>
      <c r="W401" s="11">
        <f>'OddsRatio_working_3-way'!V401^2+4*'OddsRatio_working_3-way'!U401^3/27</f>
        <v>-2.5433245583487279E-3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0.14560133623945001</v>
      </c>
      <c r="Y401" s="11">
        <f>IF('OddsRatio_working_3-way'!W401&gt;=0,IF('OddsRatio_working_3-way'!V401+SQRT('OddsRatio_working_3-way'!W401)&gt;0,0,PI()),ACOS('OddsRatio_working_3-way'!V401/(2*'OddsRatio_working_3-way'!X401)))</f>
        <v>0.17406070344010338</v>
      </c>
      <c r="Z401" s="11">
        <f>'OddsRatio_working_3-way'!X401^(1/3)*COS('OddsRatio_working_3-way'!Y401/3)</f>
        <v>0.52519878973646827</v>
      </c>
      <c r="AA401" s="11">
        <f>'OddsRatio_working_3-way'!X401^(1/3)*COS(('OddsRatio_working_3-way'!Y401+2*PI())/3)</f>
        <v>-0.28901870906397925</v>
      </c>
      <c r="AB401" s="11">
        <f>'OddsRatio_working_3-way'!X401^(1/3)*COS(('OddsRatio_working_3-way'!Y401+4*PI())/3)</f>
        <v>-0.23618008067248905</v>
      </c>
      <c r="AC401" s="11">
        <f>'OddsRatio_working_3-way'!X401^(1/3)*SIN('OddsRatio_working_3-way'!Y401/3)</f>
        <v>3.0506396325437689E-2</v>
      </c>
      <c r="AD401" s="11">
        <f>'OddsRatio_working_3-way'!X401^(1/3)*SIN(('OddsRatio_working_3-way'!Y401+2*PI())/3)</f>
        <v>0.43958229578590463</v>
      </c>
      <c r="AE401" s="11">
        <f>'OddsRatio_working_3-way'!X401^(1/3)*SIN(('OddsRatio_working_3-way'!Y401+4*PI())/3)</f>
        <v>-0.47008869211134213</v>
      </c>
      <c r="AF401" s="11">
        <f>-'OddsRatio_working_3-way'!U401/(3*'OddsRatio_working_3-way'!X401^(1/3))*COS(('OddsRatio_working_3-way'!Y401)/3)</f>
        <v>0.52519878973646827</v>
      </c>
      <c r="AG401" s="11">
        <f>-'OddsRatio_working_3-way'!U401/(3*'OddsRatio_working_3-way'!X401^(1/3))*COS(('OddsRatio_working_3-way'!Y401+2*PI())/3)</f>
        <v>-0.28901870906397925</v>
      </c>
      <c r="AH401" s="11">
        <f>-'OddsRatio_working_3-way'!U401/(3*'OddsRatio_working_3-way'!X401^(1/3))*COS(('OddsRatio_working_3-way'!Y401+4*PI())/3)</f>
        <v>-0.23618008067248905</v>
      </c>
      <c r="AI401" s="11">
        <f>'OddsRatio_working_3-way'!U401/(3*'OddsRatio_working_3-way'!X401^(1/3))*SIN(('OddsRatio_working_3-way'!Y401)/3)</f>
        <v>-3.0506396325437689E-2</v>
      </c>
      <c r="AJ401" s="11">
        <f>'OddsRatio_working_3-way'!U401/(3*'OddsRatio_working_3-way'!X401^(1/3))*SIN(('OddsRatio_working_3-way'!Y401+2*PI())/3)</f>
        <v>-0.43958229578590463</v>
      </c>
      <c r="AK401" s="11">
        <f>'OddsRatio_working_3-way'!U401/(3*'OddsRatio_working_3-way'!X401^(1/3))*SIN(('OddsRatio_working_3-way'!Y401+4*PI())/3)</f>
        <v>0.47008869211134213</v>
      </c>
      <c r="AL401" s="11">
        <f>'OddsRatio_working_3-way'!Z401+'OddsRatio_working_3-way'!AF401</f>
        <v>1.0503975794729365</v>
      </c>
      <c r="AM401" s="11">
        <f>'OddsRatio_working_3-way'!AA401+'OddsRatio_working_3-way'!AG401</f>
        <v>-0.5780374181279585</v>
      </c>
      <c r="AN401" s="11">
        <f>'OddsRatio_working_3-way'!AB401+'OddsRatio_working_3-way'!AH401</f>
        <v>-0.4723601613449781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1.0503975794729365</v>
      </c>
      <c r="AS401" s="11">
        <f>IF(('OddsRatio_working_3-way'!X401=0),IF(Q401&gt;0,-Q401^(1/3),(-Q401)^(1/3)),'OddsRatio_working_3-way'!AM401-'OddsRatio_working_3-way'!R401/3)</f>
        <v>-0.5780374181279585</v>
      </c>
      <c r="AT401" s="11">
        <f>IF(('OddsRatio_working_3-way'!X401=0),IF(Q401&gt;0,-Q401^(1/3),(-Q401)^(1/3)),'OddsRatio_working_3-way'!AN401-'OddsRatio_working_3-way'!R401/3)</f>
        <v>-0.4723601613449781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9">
        <f t="shared" si="91"/>
        <v>0.38072304074028729</v>
      </c>
      <c r="E402" s="9">
        <f t="shared" si="92"/>
        <v>0.31315947780146453</v>
      </c>
      <c r="F402" s="9">
        <f t="shared" si="93"/>
        <v>0.3061174814582483</v>
      </c>
      <c r="G402" s="9">
        <f t="shared" si="94"/>
        <v>1.0494072576384599</v>
      </c>
      <c r="H402" s="9">
        <f t="shared" si="95"/>
        <v>2.6265812493396128</v>
      </c>
      <c r="I402" s="9">
        <f t="shared" si="96"/>
        <v>3.1932611684643812</v>
      </c>
      <c r="J402" s="9">
        <f t="shared" si="97"/>
        <v>3.2667196764990734</v>
      </c>
      <c r="K402" s="11">
        <f t="shared" si="98"/>
        <v>0.39215686274509809</v>
      </c>
      <c r="L402" s="11">
        <f t="shared" si="99"/>
        <v>0.3236245954692557</v>
      </c>
      <c r="M402" s="11">
        <f t="shared" si="100"/>
        <v>0.31645569620253161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-0.28102567068366002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0.23293902379271314</v>
      </c>
      <c r="Q402" s="11">
        <f>2*'OddsRatio_working_3-way'!K402*'OddsRatio_working_3-way'!L402*'OddsRatio_working_3-way'!M402</f>
        <v>8.0323801307832149E-2</v>
      </c>
      <c r="R402" s="11">
        <f t="shared" si="101"/>
        <v>0</v>
      </c>
      <c r="S402" s="11">
        <f t="shared" si="102"/>
        <v>-0.82888877455940246</v>
      </c>
      <c r="T402" s="11">
        <f t="shared" si="103"/>
        <v>-0.28582371536531131</v>
      </c>
      <c r="U402" s="11">
        <f>'OddsRatio_working_3-way'!S402-'OddsRatio_working_3-way'!R402^2/3</f>
        <v>-0.82888877455940246</v>
      </c>
      <c r="V402" s="11">
        <f>'OddsRatio_working_3-way'!S402*'OddsRatio_working_3-way'!R402/3-2*'OddsRatio_working_3-way'!R402^3/27-'OddsRatio_working_3-way'!T402</f>
        <v>0.28582371536531131</v>
      </c>
      <c r="W402" s="11">
        <f>'OddsRatio_working_3-way'!V402^2+4*'OddsRatio_working_3-way'!U402^3/27</f>
        <v>-2.6742116927667148E-3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0.14523206253957596</v>
      </c>
      <c r="Y402" s="11">
        <f>IF('OddsRatio_working_3-way'!W402&gt;=0,IF('OddsRatio_working_3-way'!V402+SQRT('OddsRatio_working_3-way'!W402)&gt;0,0,PI()),ACOS('OddsRatio_working_3-way'!V402/(2*'OddsRatio_working_3-way'!X402)))</f>
        <v>0.17898918769890715</v>
      </c>
      <c r="Z402" s="11">
        <f>'OddsRatio_working_3-way'!X402^(1/3)*COS('OddsRatio_working_3-way'!Y402/3)</f>
        <v>0.52470362881922994</v>
      </c>
      <c r="AA402" s="11">
        <f>'OddsRatio_working_3-way'!X402^(1/3)*COS(('OddsRatio_working_3-way'!Y402+2*PI())/3)</f>
        <v>-0.2894953231695272</v>
      </c>
      <c r="AB402" s="11">
        <f>'OddsRatio_working_3-way'!X402^(1/3)*COS(('OddsRatio_working_3-way'!Y402+4*PI())/3)</f>
        <v>-0.2352083056497026</v>
      </c>
      <c r="AC402" s="11">
        <f>'OddsRatio_working_3-way'!X402^(1/3)*SIN('OddsRatio_working_3-way'!Y402/3)</f>
        <v>3.1342624178572726E-2</v>
      </c>
      <c r="AD402" s="11">
        <f>'OddsRatio_working_3-way'!X402^(1/3)*SIN(('OddsRatio_working_3-way'!Y402+2*PI())/3)</f>
        <v>0.43873535992604751</v>
      </c>
      <c r="AE402" s="11">
        <f>'OddsRatio_working_3-way'!X402^(1/3)*SIN(('OddsRatio_working_3-way'!Y402+4*PI())/3)</f>
        <v>-0.47007798410462015</v>
      </c>
      <c r="AF402" s="11">
        <f>-'OddsRatio_working_3-way'!U402/(3*'OddsRatio_working_3-way'!X402^(1/3))*COS(('OddsRatio_working_3-way'!Y402)/3)</f>
        <v>0.52470362881922994</v>
      </c>
      <c r="AG402" s="11">
        <f>-'OddsRatio_working_3-way'!U402/(3*'OddsRatio_working_3-way'!X402^(1/3))*COS(('OddsRatio_working_3-way'!Y402+2*PI())/3)</f>
        <v>-0.2894953231695272</v>
      </c>
      <c r="AH402" s="11">
        <f>-'OddsRatio_working_3-way'!U402/(3*'OddsRatio_working_3-way'!X402^(1/3))*COS(('OddsRatio_working_3-way'!Y402+4*PI())/3)</f>
        <v>-0.2352083056497026</v>
      </c>
      <c r="AI402" s="11">
        <f>'OddsRatio_working_3-way'!U402/(3*'OddsRatio_working_3-way'!X402^(1/3))*SIN(('OddsRatio_working_3-way'!Y402)/3)</f>
        <v>-3.1342624178572726E-2</v>
      </c>
      <c r="AJ402" s="11">
        <f>'OddsRatio_working_3-way'!U402/(3*'OddsRatio_working_3-way'!X402^(1/3))*SIN(('OddsRatio_working_3-way'!Y402+2*PI())/3)</f>
        <v>-0.43873535992604751</v>
      </c>
      <c r="AK402" s="11">
        <f>'OddsRatio_working_3-way'!U402/(3*'OddsRatio_working_3-way'!X402^(1/3))*SIN(('OddsRatio_working_3-way'!Y402+4*PI())/3)</f>
        <v>0.47007798410462015</v>
      </c>
      <c r="AL402" s="11">
        <f>'OddsRatio_working_3-way'!Z402+'OddsRatio_working_3-way'!AF402</f>
        <v>1.0494072576384599</v>
      </c>
      <c r="AM402" s="11">
        <f>'OddsRatio_working_3-way'!AA402+'OddsRatio_working_3-way'!AG402</f>
        <v>-0.57899064633905439</v>
      </c>
      <c r="AN402" s="11">
        <f>'OddsRatio_working_3-way'!AB402+'OddsRatio_working_3-way'!AH402</f>
        <v>-0.47041661129940521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1.0494072576384599</v>
      </c>
      <c r="AS402" s="11">
        <f>IF(('OddsRatio_working_3-way'!X402=0),IF(Q402&gt;0,-Q402^(1/3),(-Q402)^(1/3)),'OddsRatio_working_3-way'!AM402-'OddsRatio_working_3-way'!R402/3)</f>
        <v>-0.57899064633905439</v>
      </c>
      <c r="AT402" s="11">
        <f>IF(('OddsRatio_working_3-way'!X402=0),IF(Q402&gt;0,-Q402^(1/3),(-Q402)^(1/3)),'OddsRatio_working_3-way'!AN402-'OddsRatio_working_3-way'!R402/3)</f>
        <v>-0.47041661129940521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9">
        <f t="shared" si="91"/>
        <v>0.37304408955824764</v>
      </c>
      <c r="E403" s="9">
        <f t="shared" si="92"/>
        <v>0.31502624244393185</v>
      </c>
      <c r="F403" s="9">
        <f t="shared" si="93"/>
        <v>0.31192966799782046</v>
      </c>
      <c r="G403" s="9">
        <f t="shared" si="94"/>
        <v>1.0504051799617418</v>
      </c>
      <c r="H403" s="9">
        <f t="shared" si="95"/>
        <v>2.6806482879387867</v>
      </c>
      <c r="I403" s="9">
        <f t="shared" si="96"/>
        <v>3.1743387225208051</v>
      </c>
      <c r="J403" s="9">
        <f t="shared" si="97"/>
        <v>3.2058508779196573</v>
      </c>
      <c r="K403" s="11">
        <f t="shared" si="98"/>
        <v>0.38461538461538458</v>
      </c>
      <c r="L403" s="11">
        <f t="shared" si="99"/>
        <v>0.32573289902280134</v>
      </c>
      <c r="M403" s="11">
        <f t="shared" si="100"/>
        <v>0.32258064516129031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-0.28108405202027131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0.2331859587297225</v>
      </c>
      <c r="Q403" s="11">
        <f>2*'OddsRatio_working_3-way'!K403*'OddsRatio_working_3-way'!L403*'OddsRatio_working_3-way'!M403</f>
        <v>8.0827022090025125E-2</v>
      </c>
      <c r="R403" s="11">
        <f t="shared" si="101"/>
        <v>0</v>
      </c>
      <c r="S403" s="11">
        <f t="shared" si="102"/>
        <v>-0.82959512307338423</v>
      </c>
      <c r="T403" s="11">
        <f t="shared" si="103"/>
        <v>-0.2875546353807224</v>
      </c>
      <c r="U403" s="11">
        <f>'OddsRatio_working_3-way'!S403-'OddsRatio_working_3-way'!R403^2/3</f>
        <v>-0.82959512307338423</v>
      </c>
      <c r="V403" s="11">
        <f>'OddsRatio_working_3-way'!S403*'OddsRatio_working_3-way'!R403/3-2*'OddsRatio_working_3-way'!R403^3/27-'OddsRatio_working_3-way'!T403</f>
        <v>0.2875546353807224</v>
      </c>
      <c r="W403" s="11">
        <f>'OddsRatio_working_3-way'!V403^2+4*'OddsRatio_working_3-way'!U403^3/27</f>
        <v>-1.8976129989790036E-3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0.14541774421293915</v>
      </c>
      <c r="Y403" s="11">
        <f>IF('OddsRatio_working_3-way'!W403&gt;=0,IF('OddsRatio_working_3-way'!V403+SQRT('OddsRatio_working_3-way'!W403)&gt;0,0,PI()),ACOS('OddsRatio_working_3-way'!V403/(2*'OddsRatio_working_3-way'!X403)))</f>
        <v>0.15034666520895912</v>
      </c>
      <c r="Z403" s="11">
        <f>'OddsRatio_working_3-way'!X403^(1/3)*COS('OddsRatio_working_3-way'!Y403/3)</f>
        <v>0.52520258998087088</v>
      </c>
      <c r="AA403" s="11">
        <f>'OddsRatio_working_3-way'!X403^(1/3)*COS(('OddsRatio_working_3-way'!Y403+2*PI())/3)</f>
        <v>-0.28541489567916928</v>
      </c>
      <c r="AB403" s="11">
        <f>'OddsRatio_working_3-way'!X403^(1/3)*COS(('OddsRatio_working_3-way'!Y403+4*PI())/3)</f>
        <v>-0.23978769430170166</v>
      </c>
      <c r="AC403" s="11">
        <f>'OddsRatio_working_3-way'!X403^(1/3)*SIN('OddsRatio_working_3-way'!Y403/3)</f>
        <v>2.6342876997650234E-2</v>
      </c>
      <c r="AD403" s="11">
        <f>'OddsRatio_working_3-way'!X403^(1/3)*SIN(('OddsRatio_working_3-way'!Y403+2*PI())/3)</f>
        <v>0.4416673465579915</v>
      </c>
      <c r="AE403" s="11">
        <f>'OddsRatio_working_3-way'!X403^(1/3)*SIN(('OddsRatio_working_3-way'!Y403+4*PI())/3)</f>
        <v>-0.4680102235556417</v>
      </c>
      <c r="AF403" s="11">
        <f>-'OddsRatio_working_3-way'!U403/(3*'OddsRatio_working_3-way'!X403^(1/3))*COS(('OddsRatio_working_3-way'!Y403)/3)</f>
        <v>0.52520258998087088</v>
      </c>
      <c r="AG403" s="11">
        <f>-'OddsRatio_working_3-way'!U403/(3*'OddsRatio_working_3-way'!X403^(1/3))*COS(('OddsRatio_working_3-way'!Y403+2*PI())/3)</f>
        <v>-0.28541489567916928</v>
      </c>
      <c r="AH403" s="11">
        <f>-'OddsRatio_working_3-way'!U403/(3*'OddsRatio_working_3-way'!X403^(1/3))*COS(('OddsRatio_working_3-way'!Y403+4*PI())/3)</f>
        <v>-0.23978769430170166</v>
      </c>
      <c r="AI403" s="11">
        <f>'OddsRatio_working_3-way'!U403/(3*'OddsRatio_working_3-way'!X403^(1/3))*SIN(('OddsRatio_working_3-way'!Y403)/3)</f>
        <v>-2.6342876997650234E-2</v>
      </c>
      <c r="AJ403" s="11">
        <f>'OddsRatio_working_3-way'!U403/(3*'OddsRatio_working_3-way'!X403^(1/3))*SIN(('OddsRatio_working_3-way'!Y403+2*PI())/3)</f>
        <v>-0.4416673465579915</v>
      </c>
      <c r="AK403" s="11">
        <f>'OddsRatio_working_3-way'!U403/(3*'OddsRatio_working_3-way'!X403^(1/3))*SIN(('OddsRatio_working_3-way'!Y403+4*PI())/3)</f>
        <v>0.4680102235556417</v>
      </c>
      <c r="AL403" s="11">
        <f>'OddsRatio_working_3-way'!Z403+'OddsRatio_working_3-way'!AF403</f>
        <v>1.0504051799617418</v>
      </c>
      <c r="AM403" s="11">
        <f>'OddsRatio_working_3-way'!AA403+'OddsRatio_working_3-way'!AG403</f>
        <v>-0.57082979135833856</v>
      </c>
      <c r="AN403" s="11">
        <f>'OddsRatio_working_3-way'!AB403+'OddsRatio_working_3-way'!AH403</f>
        <v>-0.47957538860340332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1.0504051799617418</v>
      </c>
      <c r="AS403" s="11">
        <f>IF(('OddsRatio_working_3-way'!X403=0),IF(Q403&gt;0,-Q403^(1/3),(-Q403)^(1/3)),'OddsRatio_working_3-way'!AM403-'OddsRatio_working_3-way'!R403/3)</f>
        <v>-0.57082979135833856</v>
      </c>
      <c r="AT403" s="11">
        <f>IF(('OddsRatio_working_3-way'!X403=0),IF(Q403&gt;0,-Q403^(1/3),(-Q403)^(1/3)),'OddsRatio_working_3-way'!AN403-'OddsRatio_working_3-way'!R403/3)</f>
        <v>-0.47957538860340332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9">
        <f t="shared" si="91"/>
        <v>0.41862178244258202</v>
      </c>
      <c r="E404" s="9">
        <f t="shared" si="92"/>
        <v>0.29513326182423577</v>
      </c>
      <c r="F404" s="9">
        <f t="shared" si="93"/>
        <v>0.28624495573318226</v>
      </c>
      <c r="G404" s="9">
        <f t="shared" si="94"/>
        <v>1.0521144911146971</v>
      </c>
      <c r="H404" s="9">
        <f t="shared" si="95"/>
        <v>2.3887911282714001</v>
      </c>
      <c r="I404" s="9">
        <f t="shared" si="96"/>
        <v>3.3882998948303626</v>
      </c>
      <c r="J404" s="9">
        <f t="shared" si="97"/>
        <v>3.4935113439418326</v>
      </c>
      <c r="K404" s="11">
        <f t="shared" si="98"/>
        <v>0.43103448275862072</v>
      </c>
      <c r="L404" s="11">
        <f t="shared" si="99"/>
        <v>0.3058103975535168</v>
      </c>
      <c r="M404" s="11">
        <f t="shared" si="100"/>
        <v>0.29673590504451036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-0.27776818176271079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0.23312058342102732</v>
      </c>
      <c r="Q404" s="11">
        <f>2*'OddsRatio_working_3-way'!K404*'OddsRatio_working_3-way'!L404*'OddsRatio_working_3-way'!M404</f>
        <v>7.8228383698331308E-2</v>
      </c>
      <c r="R404" s="11">
        <f t="shared" si="101"/>
        <v>0</v>
      </c>
      <c r="S404" s="11">
        <f t="shared" si="102"/>
        <v>-0.8392630932083337</v>
      </c>
      <c r="T404" s="11">
        <f t="shared" si="103"/>
        <v>-0.28163191047259517</v>
      </c>
      <c r="U404" s="11">
        <f>'OddsRatio_working_3-way'!S404-'OddsRatio_working_3-way'!R404^2/3</f>
        <v>-0.8392630932083337</v>
      </c>
      <c r="V404" s="11">
        <f>'OddsRatio_working_3-way'!S404*'OddsRatio_working_3-way'!R404/3-2*'OddsRatio_working_3-way'!R404^3/27-'OddsRatio_working_3-way'!T404</f>
        <v>0.28163191047259517</v>
      </c>
      <c r="W404" s="11">
        <f>'OddsRatio_working_3-way'!V404^2+4*'OddsRatio_working_3-way'!U404^3/27</f>
        <v>-8.2605757062107349E-3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0.14796714897457358</v>
      </c>
      <c r="Y404" s="11">
        <f>IF('OddsRatio_working_3-way'!W404&gt;=0,IF('OddsRatio_working_3-way'!V404+SQRT('OddsRatio_working_3-way'!W404)&gt;0,0,PI()),ACOS('OddsRatio_working_3-way'!V404/(2*'OddsRatio_working_3-way'!X404)))</f>
        <v>0.31216659778147182</v>
      </c>
      <c r="Z404" s="11">
        <f>'OddsRatio_working_3-way'!X404^(1/3)*COS('OddsRatio_working_3-way'!Y404/3)</f>
        <v>0.52605724555734856</v>
      </c>
      <c r="AA404" s="11">
        <f>'OddsRatio_working_3-way'!X404^(1/3)*COS(('OddsRatio_working_3-way'!Y404+2*PI())/3)</f>
        <v>-0.31060597137593232</v>
      </c>
      <c r="AB404" s="11">
        <f>'OddsRatio_working_3-way'!X404^(1/3)*COS(('OddsRatio_working_3-way'!Y404+4*PI())/3)</f>
        <v>-0.21545127418141638</v>
      </c>
      <c r="AC404" s="11">
        <f>'OddsRatio_working_3-way'!X404^(1/3)*SIN('OddsRatio_working_3-way'!Y404/3)</f>
        <v>5.4937590039911277E-2</v>
      </c>
      <c r="AD404" s="11">
        <f>'OddsRatio_working_3-way'!X404^(1/3)*SIN(('OddsRatio_working_3-way'!Y404+2*PI())/3)</f>
        <v>0.42811014347757687</v>
      </c>
      <c r="AE404" s="11">
        <f>'OddsRatio_working_3-way'!X404^(1/3)*SIN(('OddsRatio_working_3-way'!Y404+4*PI())/3)</f>
        <v>-0.48304773351748792</v>
      </c>
      <c r="AF404" s="11">
        <f>-'OddsRatio_working_3-way'!U404/(3*'OddsRatio_working_3-way'!X404^(1/3))*COS(('OddsRatio_working_3-way'!Y404)/3)</f>
        <v>0.52605724555734856</v>
      </c>
      <c r="AG404" s="11">
        <f>-'OddsRatio_working_3-way'!U404/(3*'OddsRatio_working_3-way'!X404^(1/3))*COS(('OddsRatio_working_3-way'!Y404+2*PI())/3)</f>
        <v>-0.31060597137593232</v>
      </c>
      <c r="AH404" s="11">
        <f>-'OddsRatio_working_3-way'!U404/(3*'OddsRatio_working_3-way'!X404^(1/3))*COS(('OddsRatio_working_3-way'!Y404+4*PI())/3)</f>
        <v>-0.21545127418141638</v>
      </c>
      <c r="AI404" s="11">
        <f>'OddsRatio_working_3-way'!U404/(3*'OddsRatio_working_3-way'!X404^(1/3))*SIN(('OddsRatio_working_3-way'!Y404)/3)</f>
        <v>-5.4937590039911277E-2</v>
      </c>
      <c r="AJ404" s="11">
        <f>'OddsRatio_working_3-way'!U404/(3*'OddsRatio_working_3-way'!X404^(1/3))*SIN(('OddsRatio_working_3-way'!Y404+2*PI())/3)</f>
        <v>-0.42811014347757687</v>
      </c>
      <c r="AK404" s="11">
        <f>'OddsRatio_working_3-way'!U404/(3*'OddsRatio_working_3-way'!X404^(1/3))*SIN(('OddsRatio_working_3-way'!Y404+4*PI())/3)</f>
        <v>0.48304773351748792</v>
      </c>
      <c r="AL404" s="11">
        <f>'OddsRatio_working_3-way'!Z404+'OddsRatio_working_3-way'!AF404</f>
        <v>1.0521144911146971</v>
      </c>
      <c r="AM404" s="11">
        <f>'OddsRatio_working_3-way'!AA404+'OddsRatio_working_3-way'!AG404</f>
        <v>-0.62121194275186464</v>
      </c>
      <c r="AN404" s="11">
        <f>'OddsRatio_working_3-way'!AB404+'OddsRatio_working_3-way'!AH404</f>
        <v>-0.43090254836283276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1.0521144911146971</v>
      </c>
      <c r="AS404" s="11">
        <f>IF(('OddsRatio_working_3-way'!X404=0),IF(Q404&gt;0,-Q404^(1/3),(-Q404)^(1/3)),'OddsRatio_working_3-way'!AM404-'OddsRatio_working_3-way'!R404/3)</f>
        <v>-0.62121194275186464</v>
      </c>
      <c r="AT404" s="11">
        <f>IF(('OddsRatio_working_3-way'!X404=0),IF(Q404&gt;0,-Q404^(1/3),(-Q404)^(1/3)),'OddsRatio_working_3-way'!AN404-'OddsRatio_working_3-way'!R404/3)</f>
        <v>-0.43090254836283276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9">
        <f t="shared" si="91"/>
        <v>0.316006228229606</v>
      </c>
      <c r="E405" s="9">
        <f t="shared" si="92"/>
        <v>0.31392156420301104</v>
      </c>
      <c r="F405" s="9">
        <f t="shared" si="93"/>
        <v>0.37007220756738296</v>
      </c>
      <c r="G405" s="9">
        <f t="shared" si="94"/>
        <v>1.0507255296809319</v>
      </c>
      <c r="H405" s="9">
        <f t="shared" si="95"/>
        <v>3.1644945911427196</v>
      </c>
      <c r="I405" s="9">
        <f t="shared" si="96"/>
        <v>3.1855091017363386</v>
      </c>
      <c r="J405" s="9">
        <f t="shared" si="97"/>
        <v>2.7021753580831098</v>
      </c>
      <c r="K405" s="11">
        <f t="shared" si="98"/>
        <v>0.32679738562091504</v>
      </c>
      <c r="L405" s="11">
        <f t="shared" si="99"/>
        <v>0.32467532467532467</v>
      </c>
      <c r="M405" s="11">
        <f t="shared" si="100"/>
        <v>0.38167938931297707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-0.28110730760034763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0.23326471462977971</v>
      </c>
      <c r="Q405" s="11">
        <f>2*'OddsRatio_working_3-way'!K405*'OddsRatio_working_3-way'!L405*'OddsRatio_working_3-way'!M405</f>
        <v>8.099469257978463E-2</v>
      </c>
      <c r="R405" s="11">
        <f t="shared" si="101"/>
        <v>0</v>
      </c>
      <c r="S405" s="11">
        <f t="shared" si="102"/>
        <v>-0.82980665504937323</v>
      </c>
      <c r="T405" s="11">
        <f t="shared" si="103"/>
        <v>-0.28812731078103238</v>
      </c>
      <c r="U405" s="11">
        <f>'OddsRatio_working_3-way'!S405-'OddsRatio_working_3-way'!R405^2/3</f>
        <v>-0.82980665504937323</v>
      </c>
      <c r="V405" s="11">
        <f>'OddsRatio_working_3-way'!S405*'OddsRatio_working_3-way'!R405/3-2*'OddsRatio_working_3-way'!R405^3/27-'OddsRatio_working_3-way'!T405</f>
        <v>0.28812731078103238</v>
      </c>
      <c r="W405" s="11">
        <f>'OddsRatio_working_3-way'!V405^2+4*'OddsRatio_working_3-way'!U405^3/27</f>
        <v>-1.6326538287813608E-3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0.14547336615914525</v>
      </c>
      <c r="Y405" s="11">
        <f>IF('OddsRatio_working_3-way'!W405&gt;=0,IF('OddsRatio_working_3-way'!V405+SQRT('OddsRatio_working_3-way'!W405)&gt;0,0,PI()),ACOS('OddsRatio_working_3-way'!V405/(2*'OddsRatio_working_3-way'!X405)))</f>
        <v>0.13932838344921583</v>
      </c>
      <c r="Z405" s="11">
        <f>'OddsRatio_working_3-way'!X405^(1/3)*COS('OddsRatio_working_3-way'!Y405/3)</f>
        <v>0.52536276484046596</v>
      </c>
      <c r="AA405" s="11">
        <f>'OddsRatio_working_3-way'!X405^(1/3)*COS(('OddsRatio_working_3-way'!Y405+2*PI())/3)</f>
        <v>-0.28382701439776686</v>
      </c>
      <c r="AB405" s="11">
        <f>'OddsRatio_working_3-way'!X405^(1/3)*COS(('OddsRatio_working_3-way'!Y405+4*PI())/3)</f>
        <v>-0.2415357504426992</v>
      </c>
      <c r="AC405" s="11">
        <f>'OddsRatio_working_3-way'!X405^(1/3)*SIN('OddsRatio_working_3-way'!Y405/3)</f>
        <v>2.4416872628827906E-2</v>
      </c>
      <c r="AD405" s="11">
        <f>'OddsRatio_working_3-way'!X405^(1/3)*SIN(('OddsRatio_working_3-way'!Y405+2*PI())/3)</f>
        <v>0.44276906423985968</v>
      </c>
      <c r="AE405" s="11">
        <f>'OddsRatio_working_3-way'!X405^(1/3)*SIN(('OddsRatio_working_3-way'!Y405+4*PI())/3)</f>
        <v>-0.46718593686868748</v>
      </c>
      <c r="AF405" s="11">
        <f>-'OddsRatio_working_3-way'!U405/(3*'OddsRatio_working_3-way'!X405^(1/3))*COS(('OddsRatio_working_3-way'!Y405)/3)</f>
        <v>0.52536276484046585</v>
      </c>
      <c r="AG405" s="11">
        <f>-'OddsRatio_working_3-way'!U405/(3*'OddsRatio_working_3-way'!X405^(1/3))*COS(('OddsRatio_working_3-way'!Y405+2*PI())/3)</f>
        <v>-0.28382701439776681</v>
      </c>
      <c r="AH405" s="11">
        <f>-'OddsRatio_working_3-way'!U405/(3*'OddsRatio_working_3-way'!X405^(1/3))*COS(('OddsRatio_working_3-way'!Y405+4*PI())/3)</f>
        <v>-0.24153575044269918</v>
      </c>
      <c r="AI405" s="11">
        <f>'OddsRatio_working_3-way'!U405/(3*'OddsRatio_working_3-way'!X405^(1/3))*SIN(('OddsRatio_working_3-way'!Y405)/3)</f>
        <v>-2.4416872628827902E-2</v>
      </c>
      <c r="AJ405" s="11">
        <f>'OddsRatio_working_3-way'!U405/(3*'OddsRatio_working_3-way'!X405^(1/3))*SIN(('OddsRatio_working_3-way'!Y405+2*PI())/3)</f>
        <v>-0.44276906423985957</v>
      </c>
      <c r="AK405" s="11">
        <f>'OddsRatio_working_3-way'!U405/(3*'OddsRatio_working_3-way'!X405^(1/3))*SIN(('OddsRatio_working_3-way'!Y405+4*PI())/3)</f>
        <v>0.46718593686868737</v>
      </c>
      <c r="AL405" s="11">
        <f>'OddsRatio_working_3-way'!Z405+'OddsRatio_working_3-way'!AF405</f>
        <v>1.0507255296809319</v>
      </c>
      <c r="AM405" s="11">
        <f>'OddsRatio_working_3-way'!AA405+'OddsRatio_working_3-way'!AG405</f>
        <v>-0.56765402879553362</v>
      </c>
      <c r="AN405" s="11">
        <f>'OddsRatio_working_3-way'!AB405+'OddsRatio_working_3-way'!AH405</f>
        <v>-0.48307150088539841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1.0507255296809319</v>
      </c>
      <c r="AS405" s="11">
        <f>IF(('OddsRatio_working_3-way'!X405=0),IF(Q405&gt;0,-Q405^(1/3),(-Q405)^(1/3)),'OddsRatio_working_3-way'!AM405-'OddsRatio_working_3-way'!R405/3)</f>
        <v>-0.56765402879553362</v>
      </c>
      <c r="AT405" s="11">
        <f>IF(('OddsRatio_working_3-way'!X405=0),IF(Q405&gt;0,-Q405^(1/3),(-Q405)^(1/3)),'OddsRatio_working_3-way'!AN405-'OddsRatio_working_3-way'!R405/3)</f>
        <v>-0.48307150088539841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9">
        <f t="shared" si="91"/>
        <v>0.43548666185904139</v>
      </c>
      <c r="E406" s="9">
        <f t="shared" si="92"/>
        <v>0.2893888804051834</v>
      </c>
      <c r="F406" s="9">
        <f t="shared" si="93"/>
        <v>0.27512445773577526</v>
      </c>
      <c r="G406" s="9">
        <f t="shared" si="94"/>
        <v>1.0538874634844464</v>
      </c>
      <c r="H406" s="9">
        <f t="shared" si="95"/>
        <v>2.2962815800858687</v>
      </c>
      <c r="I406" s="9">
        <f t="shared" si="96"/>
        <v>3.4555577899187604</v>
      </c>
      <c r="J406" s="9">
        <f t="shared" si="97"/>
        <v>3.6347186587111153</v>
      </c>
      <c r="K406" s="11">
        <f t="shared" si="98"/>
        <v>0.44843049327354262</v>
      </c>
      <c r="L406" s="11">
        <f t="shared" si="99"/>
        <v>0.3003003003003003</v>
      </c>
      <c r="M406" s="11">
        <f t="shared" si="100"/>
        <v>0.2857142857142857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-0.27566644158572395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0.23316077127736318</v>
      </c>
      <c r="Q406" s="11">
        <f>2*'OddsRatio_working_3-way'!K406*'OddsRatio_working_3-way'!L406*'OddsRatio_working_3-way'!M406</f>
        <v>7.6950749596489509E-2</v>
      </c>
      <c r="R406" s="11">
        <f t="shared" si="101"/>
        <v>0</v>
      </c>
      <c r="S406" s="11">
        <f t="shared" si="102"/>
        <v>-0.84580759970689867</v>
      </c>
      <c r="T406" s="11">
        <f t="shared" si="103"/>
        <v>-0.27914442234551118</v>
      </c>
      <c r="U406" s="11">
        <f>'OddsRatio_working_3-way'!S406-'OddsRatio_working_3-way'!R406^2/3</f>
        <v>-0.84580759970689867</v>
      </c>
      <c r="V406" s="11">
        <f>'OddsRatio_working_3-way'!S406*'OddsRatio_working_3-way'!R406/3-2*'OddsRatio_working_3-way'!R406^3/27-'OddsRatio_working_3-way'!T406</f>
        <v>0.27914442234551118</v>
      </c>
      <c r="W406" s="11">
        <f>'OddsRatio_working_3-way'!V406^2+4*'OddsRatio_working_3-way'!U406^3/27</f>
        <v>-1.1720275627421534E-2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0.14970127266829653</v>
      </c>
      <c r="Y406" s="11">
        <f>IF('OddsRatio_working_3-way'!W406&gt;=0,IF('OddsRatio_working_3-way'!V406+SQRT('OddsRatio_working_3-way'!W406)&gt;0,0,PI()),ACOS('OddsRatio_working_3-way'!V406/(2*'OddsRatio_working_3-way'!X406)))</f>
        <v>0.36997005493850099</v>
      </c>
      <c r="Z406" s="11">
        <f>'OddsRatio_working_3-way'!X406^(1/3)*COS('OddsRatio_working_3-way'!Y406/3)</f>
        <v>0.5269437317422232</v>
      </c>
      <c r="AA406" s="11">
        <f>'OddsRatio_working_3-way'!X406^(1/3)*COS(('OddsRatio_working_3-way'!Y406+2*PI())/3)</f>
        <v>-0.320037116775793</v>
      </c>
      <c r="AB406" s="11">
        <f>'OddsRatio_working_3-way'!X406^(1/3)*COS(('OddsRatio_working_3-way'!Y406+4*PI())/3)</f>
        <v>-0.2069066149664304</v>
      </c>
      <c r="AC406" s="11">
        <f>'OddsRatio_working_3-way'!X406^(1/3)*SIN('OddsRatio_working_3-way'!Y406/3)</f>
        <v>6.5315925673192929E-2</v>
      </c>
      <c r="AD406" s="11">
        <f>'OddsRatio_working_3-way'!X406^(1/3)*SIN(('OddsRatio_working_3-way'!Y406+2*PI())/3)</f>
        <v>0.42368869521714131</v>
      </c>
      <c r="AE406" s="11">
        <f>'OddsRatio_working_3-way'!X406^(1/3)*SIN(('OddsRatio_working_3-way'!Y406+4*PI())/3)</f>
        <v>-0.48900462089033425</v>
      </c>
      <c r="AF406" s="11">
        <f>-'OddsRatio_working_3-way'!U406/(3*'OddsRatio_working_3-way'!X406^(1/3))*COS(('OddsRatio_working_3-way'!Y406)/3)</f>
        <v>0.52694373174222331</v>
      </c>
      <c r="AG406" s="11">
        <f>-'OddsRatio_working_3-way'!U406/(3*'OddsRatio_working_3-way'!X406^(1/3))*COS(('OddsRatio_working_3-way'!Y406+2*PI())/3)</f>
        <v>-0.32003711677579305</v>
      </c>
      <c r="AH406" s="11">
        <f>-'OddsRatio_working_3-way'!U406/(3*'OddsRatio_working_3-way'!X406^(1/3))*COS(('OddsRatio_working_3-way'!Y406+4*PI())/3)</f>
        <v>-0.20690661496643042</v>
      </c>
      <c r="AI406" s="11">
        <f>'OddsRatio_working_3-way'!U406/(3*'OddsRatio_working_3-way'!X406^(1/3))*SIN(('OddsRatio_working_3-way'!Y406)/3)</f>
        <v>-6.5315925673192943E-2</v>
      </c>
      <c r="AJ406" s="11">
        <f>'OddsRatio_working_3-way'!U406/(3*'OddsRatio_working_3-way'!X406^(1/3))*SIN(('OddsRatio_working_3-way'!Y406+2*PI())/3)</f>
        <v>-0.42368869521714136</v>
      </c>
      <c r="AK406" s="11">
        <f>'OddsRatio_working_3-way'!U406/(3*'OddsRatio_working_3-way'!X406^(1/3))*SIN(('OddsRatio_working_3-way'!Y406+4*PI())/3)</f>
        <v>0.48900462089033436</v>
      </c>
      <c r="AL406" s="11">
        <f>'OddsRatio_working_3-way'!Z406+'OddsRatio_working_3-way'!AF406</f>
        <v>1.0538874634844464</v>
      </c>
      <c r="AM406" s="11">
        <f>'OddsRatio_working_3-way'!AA406+'OddsRatio_working_3-way'!AG406</f>
        <v>-0.6400742335515861</v>
      </c>
      <c r="AN406" s="11">
        <f>'OddsRatio_working_3-way'!AB406+'OddsRatio_working_3-way'!AH406</f>
        <v>-0.41381322993286085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1.0538874634844464</v>
      </c>
      <c r="AS406" s="11">
        <f>IF(('OddsRatio_working_3-way'!X406=0),IF(Q406&gt;0,-Q406^(1/3),(-Q406)^(1/3)),'OddsRatio_working_3-way'!AM406-'OddsRatio_working_3-way'!R406/3)</f>
        <v>-0.6400742335515861</v>
      </c>
      <c r="AT406" s="11">
        <f>IF(('OddsRatio_working_3-way'!X406=0),IF(Q406&gt;0,-Q406^(1/3),(-Q406)^(1/3)),'OddsRatio_working_3-way'!AN406-'OddsRatio_working_3-way'!R406/3)</f>
        <v>-0.41381322993286085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9">
        <f t="shared" si="91"/>
        <v>0.37600171606305416</v>
      </c>
      <c r="E407" s="9">
        <f t="shared" si="92"/>
        <v>0.33033969627943588</v>
      </c>
      <c r="F407" s="9">
        <f t="shared" si="93"/>
        <v>0.29365858765751007</v>
      </c>
      <c r="G407" s="9">
        <f t="shared" si="94"/>
        <v>1.0503559049679259</v>
      </c>
      <c r="H407" s="9">
        <f t="shared" si="95"/>
        <v>2.6595623298493232</v>
      </c>
      <c r="I407" s="9">
        <f t="shared" si="96"/>
        <v>3.027186896588097</v>
      </c>
      <c r="J407" s="9">
        <f t="shared" si="97"/>
        <v>3.4053150223765503</v>
      </c>
      <c r="K407" s="11">
        <f t="shared" si="98"/>
        <v>0.38759689922480617</v>
      </c>
      <c r="L407" s="11">
        <f t="shared" si="99"/>
        <v>0.34129692832764502</v>
      </c>
      <c r="M407" s="11">
        <f t="shared" si="100"/>
        <v>0.303951367781155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-0.28078031313174945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0.23320871142295668</v>
      </c>
      <c r="Q407" s="11">
        <f>2*'OddsRatio_working_3-way'!K407*'OddsRatio_working_3-way'!L407*'OddsRatio_working_3-way'!M407</f>
        <v>8.0416797042398847E-2</v>
      </c>
      <c r="R407" s="11">
        <f t="shared" si="101"/>
        <v>0</v>
      </c>
      <c r="S407" s="11">
        <f t="shared" si="102"/>
        <v>-0.83057358552602323</v>
      </c>
      <c r="T407" s="11">
        <f t="shared" si="103"/>
        <v>-0.28640468466414593</v>
      </c>
      <c r="U407" s="11">
        <f>'OddsRatio_working_3-way'!S407-'OddsRatio_working_3-way'!R407^2/3</f>
        <v>-0.83057358552602323</v>
      </c>
      <c r="V407" s="11">
        <f>'OddsRatio_working_3-way'!S407*'OddsRatio_working_3-way'!R407/3-2*'OddsRatio_working_3-way'!R407^3/27-'OddsRatio_working_3-way'!T407</f>
        <v>0.28640468466414593</v>
      </c>
      <c r="W407" s="11">
        <f>'OddsRatio_working_3-way'!V407^2+4*'OddsRatio_working_3-way'!U407^3/27</f>
        <v>-2.8572823218722676E-3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0.14567508856994144</v>
      </c>
      <c r="Y407" s="11">
        <f>IF('OddsRatio_working_3-way'!W407&gt;=0,IF('OddsRatio_working_3-way'!V407+SQRT('OddsRatio_working_3-way'!W407)&gt;0,0,PI()),ACOS('OddsRatio_working_3-way'!V407/(2*'OddsRatio_working_3-way'!X407)))</f>
        <v>0.18451359553725477</v>
      </c>
      <c r="Z407" s="11">
        <f>'OddsRatio_working_3-way'!X407^(1/3)*COS('OddsRatio_working_3-way'!Y407/3)</f>
        <v>0.52517795248396293</v>
      </c>
      <c r="AA407" s="11">
        <f>'OddsRatio_working_3-way'!X407^(1/3)*COS(('OddsRatio_working_3-way'!Y407+2*PI())/3)</f>
        <v>-0.29059763651108594</v>
      </c>
      <c r="AB407" s="11">
        <f>'OddsRatio_working_3-way'!X407^(1/3)*COS(('OddsRatio_working_3-way'!Y407+4*PI())/3)</f>
        <v>-0.2345803159728771</v>
      </c>
      <c r="AC407" s="11">
        <f>'OddsRatio_working_3-way'!X407^(1/3)*SIN('OddsRatio_working_3-way'!Y407/3)</f>
        <v>3.2341615092016551E-2</v>
      </c>
      <c r="AD407" s="11">
        <f>'OddsRatio_working_3-way'!X407^(1/3)*SIN(('OddsRatio_working_3-way'!Y407+2*PI())/3)</f>
        <v>0.43864664081260046</v>
      </c>
      <c r="AE407" s="11">
        <f>'OddsRatio_working_3-way'!X407^(1/3)*SIN(('OddsRatio_working_3-way'!Y407+4*PI())/3)</f>
        <v>-0.4709882559046169</v>
      </c>
      <c r="AF407" s="11">
        <f>-'OddsRatio_working_3-way'!U407/(3*'OddsRatio_working_3-way'!X407^(1/3))*COS(('OddsRatio_working_3-way'!Y407)/3)</f>
        <v>0.52517795248396293</v>
      </c>
      <c r="AG407" s="11">
        <f>-'OddsRatio_working_3-way'!U407/(3*'OddsRatio_working_3-way'!X407^(1/3))*COS(('OddsRatio_working_3-way'!Y407+2*PI())/3)</f>
        <v>-0.29059763651108594</v>
      </c>
      <c r="AH407" s="11">
        <f>-'OddsRatio_working_3-way'!U407/(3*'OddsRatio_working_3-way'!X407^(1/3))*COS(('OddsRatio_working_3-way'!Y407+4*PI())/3)</f>
        <v>-0.2345803159728771</v>
      </c>
      <c r="AI407" s="11">
        <f>'OddsRatio_working_3-way'!U407/(3*'OddsRatio_working_3-way'!X407^(1/3))*SIN(('OddsRatio_working_3-way'!Y407)/3)</f>
        <v>-3.2341615092016551E-2</v>
      </c>
      <c r="AJ407" s="11">
        <f>'OddsRatio_working_3-way'!U407/(3*'OddsRatio_working_3-way'!X407^(1/3))*SIN(('OddsRatio_working_3-way'!Y407+2*PI())/3)</f>
        <v>-0.43864664081260046</v>
      </c>
      <c r="AK407" s="11">
        <f>'OddsRatio_working_3-way'!U407/(3*'OddsRatio_working_3-way'!X407^(1/3))*SIN(('OddsRatio_working_3-way'!Y407+4*PI())/3)</f>
        <v>0.4709882559046169</v>
      </c>
      <c r="AL407" s="11">
        <f>'OddsRatio_working_3-way'!Z407+'OddsRatio_working_3-way'!AF407</f>
        <v>1.0503559049679259</v>
      </c>
      <c r="AM407" s="11">
        <f>'OddsRatio_working_3-way'!AA407+'OddsRatio_working_3-way'!AG407</f>
        <v>-0.58119527302217189</v>
      </c>
      <c r="AN407" s="11">
        <f>'OddsRatio_working_3-way'!AB407+'OddsRatio_working_3-way'!AH407</f>
        <v>-0.46916063194575419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1.0503559049679259</v>
      </c>
      <c r="AS407" s="11">
        <f>IF(('OddsRatio_working_3-way'!X407=0),IF(Q407&gt;0,-Q407^(1/3),(-Q407)^(1/3)),'OddsRatio_working_3-way'!AM407-'OddsRatio_working_3-way'!R407/3)</f>
        <v>-0.58119527302217189</v>
      </c>
      <c r="AT407" s="11">
        <f>IF(('OddsRatio_working_3-way'!X407=0),IF(Q407&gt;0,-Q407^(1/3),(-Q407)^(1/3)),'OddsRatio_working_3-way'!AN407-'OddsRatio_working_3-way'!R407/3)</f>
        <v>-0.46916063194575419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9">
        <f t="shared" si="91"/>
        <v>0.53182495879328762</v>
      </c>
      <c r="E408" s="9">
        <f t="shared" si="92"/>
        <v>0.27227387646428586</v>
      </c>
      <c r="F408" s="9">
        <f t="shared" si="93"/>
        <v>0.19590116474242655</v>
      </c>
      <c r="G408" s="9">
        <f t="shared" si="94"/>
        <v>1.0606239992698925</v>
      </c>
      <c r="H408" s="9">
        <f t="shared" si="95"/>
        <v>1.8803179193940107</v>
      </c>
      <c r="I408" s="9">
        <f t="shared" si="96"/>
        <v>3.672772478160129</v>
      </c>
      <c r="J408" s="9">
        <f t="shared" si="97"/>
        <v>5.1046148771744839</v>
      </c>
      <c r="K408" s="11">
        <f t="shared" si="98"/>
        <v>0.54644808743169393</v>
      </c>
      <c r="L408" s="11">
        <f t="shared" si="99"/>
        <v>0.28409090909090912</v>
      </c>
      <c r="M408" s="11">
        <f t="shared" si="100"/>
        <v>0.20533880903490759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-0.25802802828840465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0.23015185687283174</v>
      </c>
      <c r="Q408" s="11">
        <f>2*'OddsRatio_working_3-way'!K408*'OddsRatio_working_3-way'!L408*'OddsRatio_working_3-way'!M408</f>
        <v>6.3753976973083576E-2</v>
      </c>
      <c r="R408" s="11">
        <f t="shared" si="101"/>
        <v>0</v>
      </c>
      <c r="S408" s="11">
        <f t="shared" si="102"/>
        <v>-0.89196456059256091</v>
      </c>
      <c r="T408" s="11">
        <f t="shared" si="103"/>
        <v>-0.2470815957320113</v>
      </c>
      <c r="U408" s="11">
        <f>'OddsRatio_working_3-way'!S408-'OddsRatio_working_3-way'!R408^2/3</f>
        <v>-0.89196456059256091</v>
      </c>
      <c r="V408" s="11">
        <f>'OddsRatio_working_3-way'!S408*'OddsRatio_working_3-way'!R408/3-2*'OddsRatio_working_3-way'!R408^3/27-'OddsRatio_working_3-way'!T408</f>
        <v>0.2470815957320113</v>
      </c>
      <c r="W408" s="11">
        <f>'OddsRatio_working_3-way'!V408^2+4*'OddsRatio_working_3-way'!U408^3/27</f>
        <v>-4.4083677314054791E-2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0.16212109074973238</v>
      </c>
      <c r="Y408" s="11">
        <f>IF('OddsRatio_working_3-way'!W408&gt;=0,IF('OddsRatio_working_3-way'!V408+SQRT('OddsRatio_working_3-way'!W408)&gt;0,0,PI()),ACOS('OddsRatio_working_3-way'!V408/(2*'OddsRatio_working_3-way'!X408)))</f>
        <v>0.70435724435311031</v>
      </c>
      <c r="Z408" s="11">
        <f>'OddsRatio_working_3-way'!X408^(1/3)*COS('OddsRatio_working_3-way'!Y408/3)</f>
        <v>0.53031199963494624</v>
      </c>
      <c r="AA408" s="11">
        <f>'OddsRatio_working_3-way'!X408^(1/3)*COS(('OddsRatio_working_3-way'!Y408+2*PI())/3)</f>
        <v>-0.37501057382569919</v>
      </c>
      <c r="AB408" s="11">
        <f>'OddsRatio_working_3-way'!X408^(1/3)*COS(('OddsRatio_working_3-way'!Y408+4*PI())/3)</f>
        <v>-0.15530142580924719</v>
      </c>
      <c r="AC408" s="11">
        <f>'OddsRatio_working_3-way'!X408^(1/3)*SIN('OddsRatio_working_3-way'!Y408/3)</f>
        <v>0.12684913575072213</v>
      </c>
      <c r="AD408" s="11">
        <f>'OddsRatio_working_3-way'!X408^(1/3)*SIN(('OddsRatio_working_3-way'!Y408+2*PI())/3)</f>
        <v>0.39583909574022641</v>
      </c>
      <c r="AE408" s="11">
        <f>'OddsRatio_working_3-way'!X408^(1/3)*SIN(('OddsRatio_working_3-way'!Y408+4*PI())/3)</f>
        <v>-0.52268823149094834</v>
      </c>
      <c r="AF408" s="11">
        <f>-'OddsRatio_working_3-way'!U408/(3*'OddsRatio_working_3-way'!X408^(1/3))*COS(('OddsRatio_working_3-way'!Y408)/3)</f>
        <v>0.53031199963494624</v>
      </c>
      <c r="AG408" s="11">
        <f>-'OddsRatio_working_3-way'!U408/(3*'OddsRatio_working_3-way'!X408^(1/3))*COS(('OddsRatio_working_3-way'!Y408+2*PI())/3)</f>
        <v>-0.37501057382569919</v>
      </c>
      <c r="AH408" s="11">
        <f>-'OddsRatio_working_3-way'!U408/(3*'OddsRatio_working_3-way'!X408^(1/3))*COS(('OddsRatio_working_3-way'!Y408+4*PI())/3)</f>
        <v>-0.15530142580924719</v>
      </c>
      <c r="AI408" s="11">
        <f>'OddsRatio_working_3-way'!U408/(3*'OddsRatio_working_3-way'!X408^(1/3))*SIN(('OddsRatio_working_3-way'!Y408)/3)</f>
        <v>-0.12684913575072213</v>
      </c>
      <c r="AJ408" s="11">
        <f>'OddsRatio_working_3-way'!U408/(3*'OddsRatio_working_3-way'!X408^(1/3))*SIN(('OddsRatio_working_3-way'!Y408+2*PI())/3)</f>
        <v>-0.39583909574022641</v>
      </c>
      <c r="AK408" s="11">
        <f>'OddsRatio_working_3-way'!U408/(3*'OddsRatio_working_3-way'!X408^(1/3))*SIN(('OddsRatio_working_3-way'!Y408+4*PI())/3)</f>
        <v>0.52268823149094834</v>
      </c>
      <c r="AL408" s="11">
        <f>'OddsRatio_working_3-way'!Z408+'OddsRatio_working_3-way'!AF408</f>
        <v>1.0606239992698925</v>
      </c>
      <c r="AM408" s="11">
        <f>'OddsRatio_working_3-way'!AA408+'OddsRatio_working_3-way'!AG408</f>
        <v>-0.75002114765139838</v>
      </c>
      <c r="AN408" s="11">
        <f>'OddsRatio_working_3-way'!AB408+'OddsRatio_working_3-way'!AH408</f>
        <v>-0.31060285161849438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1.0606239992698925</v>
      </c>
      <c r="AS408" s="11">
        <f>IF(('OddsRatio_working_3-way'!X408=0),IF(Q408&gt;0,-Q408^(1/3),(-Q408)^(1/3)),'OddsRatio_working_3-way'!AM408-'OddsRatio_working_3-way'!R408/3)</f>
        <v>-0.75002114765139838</v>
      </c>
      <c r="AT408" s="11">
        <f>IF(('OddsRatio_working_3-way'!X408=0),IF(Q408&gt;0,-Q408^(1/3),(-Q408)^(1/3)),'OddsRatio_working_3-way'!AN408-'OddsRatio_working_3-way'!R408/3)</f>
        <v>-0.31060285161849438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9">
        <f t="shared" si="91"/>
        <v>0.27880841282692514</v>
      </c>
      <c r="E409" s="9">
        <f t="shared" si="92"/>
        <v>0.30967594689216266</v>
      </c>
      <c r="F409" s="9">
        <f t="shared" si="93"/>
        <v>0.41151564028091253</v>
      </c>
      <c r="G409" s="9">
        <f t="shared" si="94"/>
        <v>1.0515009532404676</v>
      </c>
      <c r="H409" s="9">
        <f t="shared" si="95"/>
        <v>3.5866923449715498</v>
      </c>
      <c r="I409" s="9">
        <f t="shared" si="96"/>
        <v>3.2291820208697914</v>
      </c>
      <c r="J409" s="9">
        <f t="shared" si="97"/>
        <v>2.4300412964070355</v>
      </c>
      <c r="K409" s="11">
        <f t="shared" si="98"/>
        <v>0.28901734104046245</v>
      </c>
      <c r="L409" s="11">
        <f t="shared" si="99"/>
        <v>0.32051282051282048</v>
      </c>
      <c r="M409" s="11">
        <f t="shared" si="100"/>
        <v>0.42372881355932207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-0.2783986856682068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0.23315447166725706</v>
      </c>
      <c r="Q409" s="11">
        <f>2*'OddsRatio_working_3-way'!K409*'OddsRatio_working_3-way'!L409*'OddsRatio_working_3-way'!M409</f>
        <v>7.8503189113554556E-2</v>
      </c>
      <c r="R409" s="11">
        <f t="shared" si="101"/>
        <v>0</v>
      </c>
      <c r="S409" s="11">
        <f t="shared" si="102"/>
        <v>-0.83748409626160591</v>
      </c>
      <c r="T409" s="11">
        <f t="shared" si="103"/>
        <v>-0.28198117719245985</v>
      </c>
      <c r="U409" s="11">
        <f>'OddsRatio_working_3-way'!S409-'OddsRatio_working_3-way'!R409^2/3</f>
        <v>-0.83748409626160591</v>
      </c>
      <c r="V409" s="11">
        <f>'OddsRatio_working_3-way'!S409*'OddsRatio_working_3-way'!R409/3-2*'OddsRatio_working_3-way'!R409^3/27-'OddsRatio_working_3-way'!T409</f>
        <v>0.28198117719245985</v>
      </c>
      <c r="W409" s="11">
        <f>'OddsRatio_working_3-way'!V409^2+4*'OddsRatio_working_3-way'!U409^3/27</f>
        <v>-7.5079890522591342E-3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0.14749692652993196</v>
      </c>
      <c r="Y409" s="11">
        <f>IF('OddsRatio_working_3-way'!W409&gt;=0,IF('OddsRatio_working_3-way'!V409+SQRT('OddsRatio_working_3-way'!W409)&gt;0,0,PI()),ACOS('OddsRatio_working_3-way'!V409/(2*'OddsRatio_working_3-way'!X409)))</f>
        <v>0.29812702464462126</v>
      </c>
      <c r="Z409" s="11">
        <f>'OddsRatio_working_3-way'!X409^(1/3)*COS('OddsRatio_working_3-way'!Y409/3)</f>
        <v>0.52575047662023378</v>
      </c>
      <c r="AA409" s="11">
        <f>'OddsRatio_working_3-way'!X409^(1/3)*COS(('OddsRatio_working_3-way'!Y409+2*PI())/3)</f>
        <v>-0.30827183857488549</v>
      </c>
      <c r="AB409" s="11">
        <f>'OddsRatio_working_3-way'!X409^(1/3)*COS(('OddsRatio_working_3-way'!Y409+4*PI())/3)</f>
        <v>-0.2174786380453482</v>
      </c>
      <c r="AC409" s="11">
        <f>'OddsRatio_working_3-way'!X409^(1/3)*SIN('OddsRatio_working_3-way'!Y409/3)</f>
        <v>5.2419478766315974E-2</v>
      </c>
      <c r="AD409" s="11">
        <f>'OddsRatio_working_3-way'!X409^(1/3)*SIN(('OddsRatio_working_3-way'!Y409+2*PI())/3)</f>
        <v>0.42910352942174107</v>
      </c>
      <c r="AE409" s="11">
        <f>'OddsRatio_working_3-way'!X409^(1/3)*SIN(('OddsRatio_working_3-way'!Y409+4*PI())/3)</f>
        <v>-0.4815230081880571</v>
      </c>
      <c r="AF409" s="11">
        <f>-'OddsRatio_working_3-way'!U409/(3*'OddsRatio_working_3-way'!X409^(1/3))*COS(('OddsRatio_working_3-way'!Y409)/3)</f>
        <v>0.52575047662023378</v>
      </c>
      <c r="AG409" s="11">
        <f>-'OddsRatio_working_3-way'!U409/(3*'OddsRatio_working_3-way'!X409^(1/3))*COS(('OddsRatio_working_3-way'!Y409+2*PI())/3)</f>
        <v>-0.30827183857488549</v>
      </c>
      <c r="AH409" s="11">
        <f>-'OddsRatio_working_3-way'!U409/(3*'OddsRatio_working_3-way'!X409^(1/3))*COS(('OddsRatio_working_3-way'!Y409+4*PI())/3)</f>
        <v>-0.2174786380453482</v>
      </c>
      <c r="AI409" s="11">
        <f>'OddsRatio_working_3-way'!U409/(3*'OddsRatio_working_3-way'!X409^(1/3))*SIN(('OddsRatio_working_3-way'!Y409)/3)</f>
        <v>-5.2419478766315974E-2</v>
      </c>
      <c r="AJ409" s="11">
        <f>'OddsRatio_working_3-way'!U409/(3*'OddsRatio_working_3-way'!X409^(1/3))*SIN(('OddsRatio_working_3-way'!Y409+2*PI())/3)</f>
        <v>-0.42910352942174107</v>
      </c>
      <c r="AK409" s="11">
        <f>'OddsRatio_working_3-way'!U409/(3*'OddsRatio_working_3-way'!X409^(1/3))*SIN(('OddsRatio_working_3-way'!Y409+4*PI())/3)</f>
        <v>0.4815230081880571</v>
      </c>
      <c r="AL409" s="11">
        <f>'OddsRatio_working_3-way'!Z409+'OddsRatio_working_3-way'!AF409</f>
        <v>1.0515009532404676</v>
      </c>
      <c r="AM409" s="11">
        <f>'OddsRatio_working_3-way'!AA409+'OddsRatio_working_3-way'!AG409</f>
        <v>-0.61654367714977099</v>
      </c>
      <c r="AN409" s="11">
        <f>'OddsRatio_working_3-way'!AB409+'OddsRatio_working_3-way'!AH409</f>
        <v>-0.4349572760906964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1.0515009532404676</v>
      </c>
      <c r="AS409" s="11">
        <f>IF(('OddsRatio_working_3-way'!X409=0),IF(Q409&gt;0,-Q409^(1/3),(-Q409)^(1/3)),'OddsRatio_working_3-way'!AM409-'OddsRatio_working_3-way'!R409/3)</f>
        <v>-0.61654367714977099</v>
      </c>
      <c r="AT409" s="11">
        <f>IF(('OddsRatio_working_3-way'!X409=0),IF(Q409&gt;0,-Q409^(1/3),(-Q409)^(1/3)),'OddsRatio_working_3-way'!AN409-'OddsRatio_working_3-way'!R409/3)</f>
        <v>-0.4349572760906964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9">
        <f t="shared" si="91"/>
        <v>0.35350543601279449</v>
      </c>
      <c r="E410" s="9">
        <f t="shared" si="92"/>
        <v>0.33366952484233359</v>
      </c>
      <c r="F410" s="9">
        <f t="shared" si="93"/>
        <v>0.31282503914487181</v>
      </c>
      <c r="G410" s="9">
        <f t="shared" si="94"/>
        <v>1.0510406973747337</v>
      </c>
      <c r="H410" s="9">
        <f t="shared" si="95"/>
        <v>2.8288108134320367</v>
      </c>
      <c r="I410" s="9">
        <f t="shared" si="96"/>
        <v>2.996977325011994</v>
      </c>
      <c r="J410" s="9">
        <f t="shared" si="97"/>
        <v>3.1966750575131933</v>
      </c>
      <c r="K410" s="11">
        <f t="shared" si="98"/>
        <v>0.36496350364963503</v>
      </c>
      <c r="L410" s="11">
        <f t="shared" si="99"/>
        <v>0.34482758620689657</v>
      </c>
      <c r="M410" s="11">
        <f t="shared" si="100"/>
        <v>0.3236245954692557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-0.28141166465877676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0.23337137327445698</v>
      </c>
      <c r="Q410" s="11">
        <f>2*'OddsRatio_working_3-way'!K410*'OddsRatio_working_3-way'!L410*'OddsRatio_working_3-way'!M410</f>
        <v>8.1455976710107153E-2</v>
      </c>
      <c r="R410" s="11">
        <f t="shared" si="101"/>
        <v>0</v>
      </c>
      <c r="S410" s="11">
        <f t="shared" si="102"/>
        <v>-0.82928820153005878</v>
      </c>
      <c r="T410" s="11">
        <f t="shared" si="103"/>
        <v>-0.28945486964399958</v>
      </c>
      <c r="U410" s="11">
        <f>'OddsRatio_working_3-way'!S410-'OddsRatio_working_3-way'!R410^2/3</f>
        <v>-0.82928820153005878</v>
      </c>
      <c r="V410" s="11">
        <f>'OddsRatio_working_3-way'!S410*'OddsRatio_working_3-way'!R410/3-2*'OddsRatio_working_3-way'!R410^3/27-'OddsRatio_working_3-way'!T410</f>
        <v>0.28945486964399958</v>
      </c>
      <c r="W410" s="11">
        <f>'OddsRatio_working_3-way'!V410^2+4*'OddsRatio_working_3-way'!U410^3/27</f>
        <v>-7.0731359754094836E-4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0.14533705236291752</v>
      </c>
      <c r="Y410" s="11">
        <f>IF('OddsRatio_working_3-way'!W410&gt;=0,IF('OddsRatio_working_3-way'!V410+SQRT('OddsRatio_working_3-way'!W410)&gt;0,0,PI()),ACOS('OddsRatio_working_3-way'!V410/(2*'OddsRatio_working_3-way'!X410)))</f>
        <v>9.1623625477746939E-2</v>
      </c>
      <c r="Z410" s="11">
        <f>'OddsRatio_working_3-way'!X410^(1/3)*COS('OddsRatio_working_3-way'!Y410/3)</f>
        <v>0.52552034868736686</v>
      </c>
      <c r="AA410" s="11">
        <f>'OddsRatio_working_3-way'!X410^(1/3)*COS(('OddsRatio_working_3-way'!Y410+2*PI())/3)</f>
        <v>-0.27666422839802202</v>
      </c>
      <c r="AB410" s="11">
        <f>'OddsRatio_working_3-way'!X410^(1/3)*COS(('OddsRatio_working_3-way'!Y410+4*PI())/3)</f>
        <v>-0.24885612028934495</v>
      </c>
      <c r="AC410" s="11">
        <f>'OddsRatio_working_3-way'!X410^(1/3)*SIN('OddsRatio_working_3-way'!Y410/3)</f>
        <v>1.6055018702198894E-2</v>
      </c>
      <c r="AD410" s="11">
        <f>'OddsRatio_working_3-way'!X410^(1/3)*SIN(('OddsRatio_working_3-way'!Y410+2*PI())/3)</f>
        <v>0.44708646281781639</v>
      </c>
      <c r="AE410" s="11">
        <f>'OddsRatio_working_3-way'!X410^(1/3)*SIN(('OddsRatio_working_3-way'!Y410+4*PI())/3)</f>
        <v>-0.46314148152001527</v>
      </c>
      <c r="AF410" s="11">
        <f>-'OddsRatio_working_3-way'!U410/(3*'OddsRatio_working_3-way'!X410^(1/3))*COS(('OddsRatio_working_3-way'!Y410)/3)</f>
        <v>0.52552034868736686</v>
      </c>
      <c r="AG410" s="11">
        <f>-'OddsRatio_working_3-way'!U410/(3*'OddsRatio_working_3-way'!X410^(1/3))*COS(('OddsRatio_working_3-way'!Y410+2*PI())/3)</f>
        <v>-0.27666422839802202</v>
      </c>
      <c r="AH410" s="11">
        <f>-'OddsRatio_working_3-way'!U410/(3*'OddsRatio_working_3-way'!X410^(1/3))*COS(('OddsRatio_working_3-way'!Y410+4*PI())/3)</f>
        <v>-0.24885612028934495</v>
      </c>
      <c r="AI410" s="11">
        <f>'OddsRatio_working_3-way'!U410/(3*'OddsRatio_working_3-way'!X410^(1/3))*SIN(('OddsRatio_working_3-way'!Y410)/3)</f>
        <v>-1.6055018702198894E-2</v>
      </c>
      <c r="AJ410" s="11">
        <f>'OddsRatio_working_3-way'!U410/(3*'OddsRatio_working_3-way'!X410^(1/3))*SIN(('OddsRatio_working_3-way'!Y410+2*PI())/3)</f>
        <v>-0.44708646281781639</v>
      </c>
      <c r="AK410" s="11">
        <f>'OddsRatio_working_3-way'!U410/(3*'OddsRatio_working_3-way'!X410^(1/3))*SIN(('OddsRatio_working_3-way'!Y410+4*PI())/3)</f>
        <v>0.46314148152001527</v>
      </c>
      <c r="AL410" s="11">
        <f>'OddsRatio_working_3-way'!Z410+'OddsRatio_working_3-way'!AF410</f>
        <v>1.0510406973747337</v>
      </c>
      <c r="AM410" s="11">
        <f>'OddsRatio_working_3-way'!AA410+'OddsRatio_working_3-way'!AG410</f>
        <v>-0.55332845679604403</v>
      </c>
      <c r="AN410" s="11">
        <f>'OddsRatio_working_3-way'!AB410+'OddsRatio_working_3-way'!AH410</f>
        <v>-0.4977122405786899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1.0510406973747337</v>
      </c>
      <c r="AS410" s="11">
        <f>IF(('OddsRatio_working_3-way'!X410=0),IF(Q410&gt;0,-Q410^(1/3),(-Q410)^(1/3)),'OddsRatio_working_3-way'!AM410-'OddsRatio_working_3-way'!R410/3)</f>
        <v>-0.55332845679604403</v>
      </c>
      <c r="AT410" s="11">
        <f>IF(('OddsRatio_working_3-way'!X410=0),IF(Q410&gt;0,-Q410^(1/3),(-Q410)^(1/3)),'OddsRatio_working_3-way'!AN410-'OddsRatio_working_3-way'!R410/3)</f>
        <v>-0.4977122405786899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9">
        <f t="shared" si="91"/>
        <v>0.33323159549220505</v>
      </c>
      <c r="E411" s="9">
        <f t="shared" si="92"/>
        <v>0.31778152504378343</v>
      </c>
      <c r="F411" s="9">
        <f t="shared" si="93"/>
        <v>0.34898687946401158</v>
      </c>
      <c r="G411" s="9">
        <f t="shared" si="94"/>
        <v>1.0421437083965426</v>
      </c>
      <c r="H411" s="9">
        <f t="shared" si="95"/>
        <v>3.0009159201213618</v>
      </c>
      <c r="I411" s="9">
        <f t="shared" si="96"/>
        <v>3.1468160392968771</v>
      </c>
      <c r="J411" s="9">
        <f t="shared" si="97"/>
        <v>2.8654372380298114</v>
      </c>
      <c r="K411" s="11">
        <f t="shared" si="98"/>
        <v>0.34246575342465752</v>
      </c>
      <c r="L411" s="11">
        <f t="shared" si="99"/>
        <v>0.32679738562091504</v>
      </c>
      <c r="M411" s="11">
        <f t="shared" si="100"/>
        <v>0.35842293906810035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-0.28399650722959191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0.23145540764873074</v>
      </c>
      <c r="Q411" s="11">
        <f>2*'OddsRatio_working_3-way'!K411*'OddsRatio_working_3-way'!L411*'OddsRatio_working_3-way'!M411</f>
        <v>8.0227177694534052E-2</v>
      </c>
      <c r="R411" s="11">
        <f t="shared" si="101"/>
        <v>0</v>
      </c>
      <c r="S411" s="11">
        <f t="shared" si="102"/>
        <v>-0.81499385294064464</v>
      </c>
      <c r="T411" s="11">
        <f t="shared" si="103"/>
        <v>-0.28249353654788373</v>
      </c>
      <c r="U411" s="11">
        <f>'OddsRatio_working_3-way'!S411-'OddsRatio_working_3-way'!R411^2/3</f>
        <v>-0.81499385294064464</v>
      </c>
      <c r="V411" s="11">
        <f>'OddsRatio_working_3-way'!S411*'OddsRatio_working_3-way'!R411/3-2*'OddsRatio_working_3-way'!R411^3/27-'OddsRatio_working_3-way'!T411</f>
        <v>0.28249353654788373</v>
      </c>
      <c r="W411" s="11">
        <f>'OddsRatio_working_3-way'!V411^2+4*'OddsRatio_working_3-way'!U411^3/27</f>
        <v>-3.946056606526499E-4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0.14159555417807365</v>
      </c>
      <c r="Y411" s="11">
        <f>IF('OddsRatio_working_3-way'!W411&gt;=0,IF('OddsRatio_working_3-way'!V411+SQRT('OddsRatio_working_3-way'!W411)&gt;0,0,PI()),ACOS('OddsRatio_working_3-way'!V411/(2*'OddsRatio_working_3-way'!X411)))</f>
        <v>7.0203512210527785E-2</v>
      </c>
      <c r="Z411" s="11">
        <f>'OddsRatio_working_3-way'!X411^(1/3)*COS('OddsRatio_working_3-way'!Y411/3)</f>
        <v>0.52107185419827129</v>
      </c>
      <c r="AA411" s="11">
        <f>'OddsRatio_working_3-way'!X411^(1/3)*COS(('OddsRatio_working_3-way'!Y411+2*PI())/3)</f>
        <v>-0.27109790167507464</v>
      </c>
      <c r="AB411" s="11">
        <f>'OddsRatio_working_3-way'!X411^(1/3)*COS(('OddsRatio_working_3-way'!Y411+4*PI())/3)</f>
        <v>-0.24997395252319651</v>
      </c>
      <c r="AC411" s="11">
        <f>'OddsRatio_working_3-way'!X411^(1/3)*SIN('OddsRatio_working_3-way'!Y411/3)</f>
        <v>1.2195917729184847E-2</v>
      </c>
      <c r="AD411" s="11">
        <f>'OddsRatio_working_3-way'!X411^(1/3)*SIN(('OddsRatio_working_3-way'!Y411+2*PI())/3)</f>
        <v>0.44516350406817162</v>
      </c>
      <c r="AE411" s="11">
        <f>'OddsRatio_working_3-way'!X411^(1/3)*SIN(('OddsRatio_working_3-way'!Y411+4*PI())/3)</f>
        <v>-0.45735942179735645</v>
      </c>
      <c r="AF411" s="11">
        <f>-'OddsRatio_working_3-way'!U411/(3*'OddsRatio_working_3-way'!X411^(1/3))*COS(('OddsRatio_working_3-way'!Y411)/3)</f>
        <v>0.5210718541982714</v>
      </c>
      <c r="AG411" s="11">
        <f>-'OddsRatio_working_3-way'!U411/(3*'OddsRatio_working_3-way'!X411^(1/3))*COS(('OddsRatio_working_3-way'!Y411+2*PI())/3)</f>
        <v>-0.27109790167507469</v>
      </c>
      <c r="AH411" s="11">
        <f>-'OddsRatio_working_3-way'!U411/(3*'OddsRatio_working_3-way'!X411^(1/3))*COS(('OddsRatio_working_3-way'!Y411+4*PI())/3)</f>
        <v>-0.24997395252319657</v>
      </c>
      <c r="AI411" s="11">
        <f>'OddsRatio_working_3-way'!U411/(3*'OddsRatio_working_3-way'!X411^(1/3))*SIN(('OddsRatio_working_3-way'!Y411)/3)</f>
        <v>-1.2195917729184848E-2</v>
      </c>
      <c r="AJ411" s="11">
        <f>'OddsRatio_working_3-way'!U411/(3*'OddsRatio_working_3-way'!X411^(1/3))*SIN(('OddsRatio_working_3-way'!Y411+2*PI())/3)</f>
        <v>-0.44516350406817173</v>
      </c>
      <c r="AK411" s="11">
        <f>'OddsRatio_working_3-way'!U411/(3*'OddsRatio_working_3-way'!X411^(1/3))*SIN(('OddsRatio_working_3-way'!Y411+4*PI())/3)</f>
        <v>0.45735942179735656</v>
      </c>
      <c r="AL411" s="11">
        <f>'OddsRatio_working_3-way'!Z411+'OddsRatio_working_3-way'!AF411</f>
        <v>1.0421437083965426</v>
      </c>
      <c r="AM411" s="11">
        <f>'OddsRatio_working_3-way'!AA411+'OddsRatio_working_3-way'!AG411</f>
        <v>-0.54219580335014927</v>
      </c>
      <c r="AN411" s="11">
        <f>'OddsRatio_working_3-way'!AB411+'OddsRatio_working_3-way'!AH411</f>
        <v>-0.49994790504639308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1.0421437083965426</v>
      </c>
      <c r="AS411" s="11">
        <f>IF(('OddsRatio_working_3-way'!X411=0),IF(Q411&gt;0,-Q411^(1/3),(-Q411)^(1/3)),'OddsRatio_working_3-way'!AM411-'OddsRatio_working_3-way'!R411/3)</f>
        <v>-0.54219580335014927</v>
      </c>
      <c r="AT411" s="11">
        <f>IF(('OddsRatio_working_3-way'!X411=0),IF(Q411&gt;0,-Q411^(1/3),(-Q411)^(1/3)),'OddsRatio_working_3-way'!AN411-'OddsRatio_working_3-way'!R411/3)</f>
        <v>-0.49994790504639308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9">
        <f t="shared" si="91"/>
        <v>0.30002496859799277</v>
      </c>
      <c r="E412" s="9">
        <f t="shared" si="92"/>
        <v>0.30970283703914298</v>
      </c>
      <c r="F412" s="9">
        <f t="shared" si="93"/>
        <v>0.39027219436286431</v>
      </c>
      <c r="G412" s="9">
        <f t="shared" si="94"/>
        <v>1.0415428248012761</v>
      </c>
      <c r="H412" s="9">
        <f t="shared" si="95"/>
        <v>3.3330559275548581</v>
      </c>
      <c r="I412" s="9">
        <f t="shared" si="96"/>
        <v>3.2289016450747305</v>
      </c>
      <c r="J412" s="9">
        <f t="shared" si="97"/>
        <v>2.5623142372019148</v>
      </c>
      <c r="K412" s="11">
        <f t="shared" si="98"/>
        <v>0.30864197530864196</v>
      </c>
      <c r="L412" s="11">
        <f t="shared" si="99"/>
        <v>0.31847133757961782</v>
      </c>
      <c r="M412" s="11">
        <f t="shared" si="100"/>
        <v>0.4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-0.28270818589289937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0.23118660061335222</v>
      </c>
      <c r="Q412" s="11">
        <f>2*'OddsRatio_working_3-way'!K412*'OddsRatio_working_3-way'!L412*'OddsRatio_working_3-way'!M412</f>
        <v>7.8634898167806874E-2</v>
      </c>
      <c r="R412" s="11">
        <f t="shared" si="101"/>
        <v>0</v>
      </c>
      <c r="S412" s="11">
        <f t="shared" si="102"/>
        <v>-0.81775700934579421</v>
      </c>
      <c r="T412" s="11">
        <f t="shared" si="103"/>
        <v>-0.27814864263462385</v>
      </c>
      <c r="U412" s="11">
        <f>'OddsRatio_working_3-way'!S412-'OddsRatio_working_3-way'!R412^2/3</f>
        <v>-0.81775700934579421</v>
      </c>
      <c r="V412" s="11">
        <f>'OddsRatio_working_3-way'!S412*'OddsRatio_working_3-way'!R412/3-2*'OddsRatio_working_3-way'!R412^3/27-'OddsRatio_working_3-way'!T412</f>
        <v>0.27814864263462385</v>
      </c>
      <c r="W412" s="11">
        <f>'OddsRatio_working_3-way'!V412^2+4*'OddsRatio_working_3-way'!U412^3/27</f>
        <v>-3.6490073035145842E-3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0.1423162628646128</v>
      </c>
      <c r="Y412" s="11">
        <f>IF('OddsRatio_working_3-way'!W412&gt;=0,IF('OddsRatio_working_3-way'!V412+SQRT('OddsRatio_working_3-way'!W412)&gt;0,0,PI()),ACOS('OddsRatio_working_3-way'!V412/(2*'OddsRatio_working_3-way'!X412)))</f>
        <v>0.21385441329075161</v>
      </c>
      <c r="Z412" s="11">
        <f>'OddsRatio_working_3-way'!X412^(1/3)*COS('OddsRatio_working_3-way'!Y412/3)</f>
        <v>0.52077141240063818</v>
      </c>
      <c r="AA412" s="11">
        <f>'OddsRatio_working_3-way'!X412^(1/3)*COS(('OddsRatio_working_3-way'!Y412+2*PI())/3)</f>
        <v>-0.29258981084758373</v>
      </c>
      <c r="AB412" s="11">
        <f>'OddsRatio_working_3-way'!X412^(1/3)*COS(('OddsRatio_working_3-way'!Y412+4*PI())/3)</f>
        <v>-0.2281816015530545</v>
      </c>
      <c r="AC412" s="11">
        <f>'OddsRatio_working_3-way'!X412^(1/3)*SIN('OddsRatio_working_3-way'!Y412/3)</f>
        <v>3.718609697421827E-2</v>
      </c>
      <c r="AD412" s="11">
        <f>'OddsRatio_working_3-way'!X412^(1/3)*SIN(('OddsRatio_working_3-way'!Y412+2*PI())/3)</f>
        <v>0.43240822421654596</v>
      </c>
      <c r="AE412" s="11">
        <f>'OddsRatio_working_3-way'!X412^(1/3)*SIN(('OddsRatio_working_3-way'!Y412+4*PI())/3)</f>
        <v>-0.46959432119076416</v>
      </c>
      <c r="AF412" s="11">
        <f>-'OddsRatio_working_3-way'!U412/(3*'OddsRatio_working_3-way'!X412^(1/3))*COS(('OddsRatio_working_3-way'!Y412)/3)</f>
        <v>0.52077141240063796</v>
      </c>
      <c r="AG412" s="11">
        <f>-'OddsRatio_working_3-way'!U412/(3*'OddsRatio_working_3-way'!X412^(1/3))*COS(('OddsRatio_working_3-way'!Y412+2*PI())/3)</f>
        <v>-0.29258981084758362</v>
      </c>
      <c r="AH412" s="11">
        <f>-'OddsRatio_working_3-way'!U412/(3*'OddsRatio_working_3-way'!X412^(1/3))*COS(('OddsRatio_working_3-way'!Y412+4*PI())/3)</f>
        <v>-0.22818160155305442</v>
      </c>
      <c r="AI412" s="11">
        <f>'OddsRatio_working_3-way'!U412/(3*'OddsRatio_working_3-way'!X412^(1/3))*SIN(('OddsRatio_working_3-way'!Y412)/3)</f>
        <v>-3.7186096974218256E-2</v>
      </c>
      <c r="AJ412" s="11">
        <f>'OddsRatio_working_3-way'!U412/(3*'OddsRatio_working_3-way'!X412^(1/3))*SIN(('OddsRatio_working_3-way'!Y412+2*PI())/3)</f>
        <v>-0.43240822421654579</v>
      </c>
      <c r="AK412" s="11">
        <f>'OddsRatio_working_3-way'!U412/(3*'OddsRatio_working_3-way'!X412^(1/3))*SIN(('OddsRatio_working_3-way'!Y412+4*PI())/3)</f>
        <v>0.46959432119076394</v>
      </c>
      <c r="AL412" s="11">
        <f>'OddsRatio_working_3-way'!Z412+'OddsRatio_working_3-way'!AF412</f>
        <v>1.0415428248012761</v>
      </c>
      <c r="AM412" s="11">
        <f>'OddsRatio_working_3-way'!AA412+'OddsRatio_working_3-way'!AG412</f>
        <v>-0.58517962169516735</v>
      </c>
      <c r="AN412" s="11">
        <f>'OddsRatio_working_3-way'!AB412+'OddsRatio_working_3-way'!AH412</f>
        <v>-0.45636320310610889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1.0415428248012761</v>
      </c>
      <c r="AS412" s="11">
        <f>IF(('OddsRatio_working_3-way'!X412=0),IF(Q412&gt;0,-Q412^(1/3),(-Q412)^(1/3)),'OddsRatio_working_3-way'!AM412-'OddsRatio_working_3-way'!R412/3)</f>
        <v>-0.58517962169516735</v>
      </c>
      <c r="AT412" s="11">
        <f>IF(('OddsRatio_working_3-way'!X412=0),IF(Q412&gt;0,-Q412^(1/3),(-Q412)^(1/3)),'OddsRatio_working_3-way'!AN412-'OddsRatio_working_3-way'!R412/3)</f>
        <v>-0.45636320310610889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9">
        <f t="shared" si="91"/>
        <v>0.40501387509360115</v>
      </c>
      <c r="E413" s="9">
        <f t="shared" si="92"/>
        <v>0.31995538040217053</v>
      </c>
      <c r="F413" s="9">
        <f t="shared" si="93"/>
        <v>0.27503074450422832</v>
      </c>
      <c r="G413" s="9">
        <f t="shared" si="94"/>
        <v>1.0418802936403102</v>
      </c>
      <c r="H413" s="9">
        <f t="shared" si="95"/>
        <v>2.4690512140328376</v>
      </c>
      <c r="I413" s="9">
        <f t="shared" si="96"/>
        <v>3.1254357990262323</v>
      </c>
      <c r="J413" s="9">
        <f t="shared" si="97"/>
        <v>3.6359571429099846</v>
      </c>
      <c r="K413" s="11">
        <f t="shared" si="98"/>
        <v>0.41493775933609955</v>
      </c>
      <c r="L413" s="11">
        <f t="shared" si="99"/>
        <v>0.32894736842105265</v>
      </c>
      <c r="M413" s="11">
        <f t="shared" si="100"/>
        <v>0.28328611898016998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-0.28138728534688784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0.23122556664957089</v>
      </c>
      <c r="Q413" s="11">
        <f>2*'OddsRatio_working_3-way'!K413*'OddsRatio_working_3-way'!L413*'OddsRatio_working_3-way'!M413</f>
        <v>7.7332965434639106E-2</v>
      </c>
      <c r="R413" s="11">
        <f t="shared" si="101"/>
        <v>0</v>
      </c>
      <c r="S413" s="11">
        <f t="shared" si="102"/>
        <v>-0.82173423850520211</v>
      </c>
      <c r="T413" s="11">
        <f t="shared" si="103"/>
        <v>-0.27482750451679006</v>
      </c>
      <c r="U413" s="11">
        <f>'OddsRatio_working_3-way'!S413-'OddsRatio_working_3-way'!R413^2/3</f>
        <v>-0.82173423850520211</v>
      </c>
      <c r="V413" s="11">
        <f>'OddsRatio_working_3-way'!S413*'OddsRatio_working_3-way'!R413/3-2*'OddsRatio_working_3-way'!R413^3/27-'OddsRatio_working_3-way'!T413</f>
        <v>0.27482750451679006</v>
      </c>
      <c r="W413" s="11">
        <f>'OddsRatio_working_3-way'!V413^2+4*'OddsRatio_working_3-way'!U413^3/27</f>
        <v>-6.6733553215500147E-3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0.14335577470098324</v>
      </c>
      <c r="Y413" s="11">
        <f>IF('OddsRatio_working_3-way'!W413&gt;=0,IF('OddsRatio_working_3-way'!V413+SQRT('OddsRatio_working_3-way'!W413)&gt;0,0,PI()),ACOS('OddsRatio_working_3-way'!V413/(2*'OddsRatio_working_3-way'!X413)))</f>
        <v>0.28892570647620652</v>
      </c>
      <c r="Z413" s="11">
        <f>'OddsRatio_working_3-way'!X413^(1/3)*COS('OddsRatio_working_3-way'!Y413/3)</f>
        <v>0.5209401468201551</v>
      </c>
      <c r="AA413" s="11">
        <f>'OddsRatio_working_3-way'!X413^(1/3)*COS(('OddsRatio_working_3-way'!Y413+2*PI())/3)</f>
        <v>-0.30405427008211644</v>
      </c>
      <c r="AB413" s="11">
        <f>'OddsRatio_working_3-way'!X413^(1/3)*COS(('OddsRatio_working_3-way'!Y413+4*PI())/3)</f>
        <v>-0.21688587673803872</v>
      </c>
      <c r="AC413" s="11">
        <f>'OddsRatio_working_3-way'!X413^(1/3)*SIN('OddsRatio_working_3-way'!Y413/3)</f>
        <v>5.03266953620305E-2</v>
      </c>
      <c r="AD413" s="11">
        <f>'OddsRatio_working_3-way'!X413^(1/3)*SIN(('OddsRatio_working_3-way'!Y413+2*PI())/3)</f>
        <v>0.42598405331643424</v>
      </c>
      <c r="AE413" s="11">
        <f>'OddsRatio_working_3-way'!X413^(1/3)*SIN(('OddsRatio_working_3-way'!Y413+4*PI())/3)</f>
        <v>-0.47631074867846473</v>
      </c>
      <c r="AF413" s="11">
        <f>-'OddsRatio_working_3-way'!U413/(3*'OddsRatio_working_3-way'!X413^(1/3))*COS(('OddsRatio_working_3-way'!Y413)/3)</f>
        <v>0.52094014682015521</v>
      </c>
      <c r="AG413" s="11">
        <f>-'OddsRatio_working_3-way'!U413/(3*'OddsRatio_working_3-way'!X413^(1/3))*COS(('OddsRatio_working_3-way'!Y413+2*PI())/3)</f>
        <v>-0.3040542700821165</v>
      </c>
      <c r="AH413" s="11">
        <f>-'OddsRatio_working_3-way'!U413/(3*'OddsRatio_working_3-way'!X413^(1/3))*COS(('OddsRatio_working_3-way'!Y413+4*PI())/3)</f>
        <v>-0.21688587673803877</v>
      </c>
      <c r="AI413" s="11">
        <f>'OddsRatio_working_3-way'!U413/(3*'OddsRatio_working_3-way'!X413^(1/3))*SIN(('OddsRatio_working_3-way'!Y413)/3)</f>
        <v>-5.0326695362030514E-2</v>
      </c>
      <c r="AJ413" s="11">
        <f>'OddsRatio_working_3-way'!U413/(3*'OddsRatio_working_3-way'!X413^(1/3))*SIN(('OddsRatio_working_3-way'!Y413+2*PI())/3)</f>
        <v>-0.42598405331643435</v>
      </c>
      <c r="AK413" s="11">
        <f>'OddsRatio_working_3-way'!U413/(3*'OddsRatio_working_3-way'!X413^(1/3))*SIN(('OddsRatio_working_3-way'!Y413+4*PI())/3)</f>
        <v>0.47631074867846485</v>
      </c>
      <c r="AL413" s="11">
        <f>'OddsRatio_working_3-way'!Z413+'OddsRatio_working_3-way'!AF413</f>
        <v>1.0418802936403102</v>
      </c>
      <c r="AM413" s="11">
        <f>'OddsRatio_working_3-way'!AA413+'OddsRatio_working_3-way'!AG413</f>
        <v>-0.60810854016423299</v>
      </c>
      <c r="AN413" s="11">
        <f>'OddsRatio_working_3-way'!AB413+'OddsRatio_working_3-way'!AH413</f>
        <v>-0.43377175347607749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1.0418802936403102</v>
      </c>
      <c r="AS413" s="11">
        <f>IF(('OddsRatio_working_3-way'!X413=0),IF(Q413&gt;0,-Q413^(1/3),(-Q413)^(1/3)),'OddsRatio_working_3-way'!AM413-'OddsRatio_working_3-way'!R413/3)</f>
        <v>-0.60810854016423299</v>
      </c>
      <c r="AT413" s="11">
        <f>IF(('OddsRatio_working_3-way'!X413=0),IF(Q413&gt;0,-Q413^(1/3),(-Q413)^(1/3)),'OddsRatio_working_3-way'!AN413-'OddsRatio_working_3-way'!R413/3)</f>
        <v>-0.43377175347607749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9">
        <f t="shared" si="91"/>
        <v>0.30843610637998636</v>
      </c>
      <c r="E414" s="9">
        <f t="shared" si="92"/>
        <v>0.29514511178623193</v>
      </c>
      <c r="F414" s="9">
        <f t="shared" si="93"/>
        <v>0.39641878183378187</v>
      </c>
      <c r="G414" s="9">
        <f t="shared" si="94"/>
        <v>1.0428663126205666</v>
      </c>
      <c r="H414" s="9">
        <f t="shared" si="95"/>
        <v>3.2421625721342182</v>
      </c>
      <c r="I414" s="9">
        <f t="shared" si="96"/>
        <v>3.3881638559010976</v>
      </c>
      <c r="J414" s="9">
        <f t="shared" si="97"/>
        <v>2.5225848164260274</v>
      </c>
      <c r="K414" s="11">
        <f t="shared" si="98"/>
        <v>0.31746031746031744</v>
      </c>
      <c r="L414" s="11">
        <f t="shared" si="99"/>
        <v>0.303951367781155</v>
      </c>
      <c r="M414" s="11">
        <f t="shared" si="100"/>
        <v>0.4065040650406504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-0.28195853097624923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0.23142509612967022</v>
      </c>
      <c r="Q414" s="11">
        <f>2*'OddsRatio_working_3-way'!K414*'OddsRatio_working_3-way'!L414*'OddsRatio_working_3-way'!M414</f>
        <v>7.8449185128701762E-2</v>
      </c>
      <c r="R414" s="11">
        <f t="shared" si="101"/>
        <v>0</v>
      </c>
      <c r="S414" s="11">
        <f t="shared" si="102"/>
        <v>-0.82077706721051225</v>
      </c>
      <c r="T414" s="11">
        <f t="shared" si="103"/>
        <v>-0.27822951430864817</v>
      </c>
      <c r="U414" s="11">
        <f>'OddsRatio_working_3-way'!S414-'OddsRatio_working_3-way'!R414^2/3</f>
        <v>-0.82077706721051225</v>
      </c>
      <c r="V414" s="11">
        <f>'OddsRatio_working_3-way'!S414*'OddsRatio_working_3-way'!R414/3-2*'OddsRatio_working_3-way'!R414^3/27-'OddsRatio_working_3-way'!T414</f>
        <v>0.27822951430864817</v>
      </c>
      <c r="W414" s="11">
        <f>'OddsRatio_working_3-way'!V414^2+4*'OddsRatio_working_3-way'!U414^3/27</f>
        <v>-4.5049278678034599E-3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0.14310537245350863</v>
      </c>
      <c r="Y414" s="11">
        <f>IF('OddsRatio_working_3-way'!W414&gt;=0,IF('OddsRatio_working_3-way'!V414+SQRT('OddsRatio_working_3-way'!W414)&gt;0,0,PI()),ACOS('OddsRatio_working_3-way'!V414/(2*'OddsRatio_working_3-way'!X414)))</f>
        <v>0.23671260373668557</v>
      </c>
      <c r="Z414" s="11">
        <f>'OddsRatio_working_3-way'!X414^(1/3)*COS('OddsRatio_working_3-way'!Y414/3)</f>
        <v>0.52143315631028331</v>
      </c>
      <c r="AA414" s="11">
        <f>'OddsRatio_working_3-way'!X414^(1/3)*COS(('OddsRatio_working_3-way'!Y414+2*PI())/3)</f>
        <v>-0.29642182185756977</v>
      </c>
      <c r="AB414" s="11">
        <f>'OddsRatio_working_3-way'!X414^(1/3)*COS(('OddsRatio_working_3-way'!Y414+4*PI())/3)</f>
        <v>-0.22501133445271365</v>
      </c>
      <c r="AC414" s="11">
        <f>'OddsRatio_working_3-way'!X414^(1/3)*SIN('OddsRatio_working_3-way'!Y414/3)</f>
        <v>4.122886412615611E-2</v>
      </c>
      <c r="AD414" s="11">
        <f>'OddsRatio_working_3-way'!X414^(1/3)*SIN(('OddsRatio_working_3-way'!Y414+2*PI())/3)</f>
        <v>0.43095992767712937</v>
      </c>
      <c r="AE414" s="11">
        <f>'OddsRatio_working_3-way'!X414^(1/3)*SIN(('OddsRatio_working_3-way'!Y414+4*PI())/3)</f>
        <v>-0.47218879180328543</v>
      </c>
      <c r="AF414" s="11">
        <f>-'OddsRatio_working_3-way'!U414/(3*'OddsRatio_working_3-way'!X414^(1/3))*COS(('OddsRatio_working_3-way'!Y414)/3)</f>
        <v>0.52143315631028331</v>
      </c>
      <c r="AG414" s="11">
        <f>-'OddsRatio_working_3-way'!U414/(3*'OddsRatio_working_3-way'!X414^(1/3))*COS(('OddsRatio_working_3-way'!Y414+2*PI())/3)</f>
        <v>-0.29642182185756977</v>
      </c>
      <c r="AH414" s="11">
        <f>-'OddsRatio_working_3-way'!U414/(3*'OddsRatio_working_3-way'!X414^(1/3))*COS(('OddsRatio_working_3-way'!Y414+4*PI())/3)</f>
        <v>-0.22501133445271365</v>
      </c>
      <c r="AI414" s="11">
        <f>'OddsRatio_working_3-way'!U414/(3*'OddsRatio_working_3-way'!X414^(1/3))*SIN(('OddsRatio_working_3-way'!Y414)/3)</f>
        <v>-4.122886412615611E-2</v>
      </c>
      <c r="AJ414" s="11">
        <f>'OddsRatio_working_3-way'!U414/(3*'OddsRatio_working_3-way'!X414^(1/3))*SIN(('OddsRatio_working_3-way'!Y414+2*PI())/3)</f>
        <v>-0.43095992767712937</v>
      </c>
      <c r="AK414" s="11">
        <f>'OddsRatio_working_3-way'!U414/(3*'OddsRatio_working_3-way'!X414^(1/3))*SIN(('OddsRatio_working_3-way'!Y414+4*PI())/3)</f>
        <v>0.47218879180328543</v>
      </c>
      <c r="AL414" s="11">
        <f>'OddsRatio_working_3-way'!Z414+'OddsRatio_working_3-way'!AF414</f>
        <v>1.0428663126205666</v>
      </c>
      <c r="AM414" s="11">
        <f>'OddsRatio_working_3-way'!AA414+'OddsRatio_working_3-way'!AG414</f>
        <v>-0.59284364371513953</v>
      </c>
      <c r="AN414" s="11">
        <f>'OddsRatio_working_3-way'!AB414+'OddsRatio_working_3-way'!AH414</f>
        <v>-0.4500226689054273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1.0428663126205666</v>
      </c>
      <c r="AS414" s="11">
        <f>IF(('OddsRatio_working_3-way'!X414=0),IF(Q414&gt;0,-Q414^(1/3),(-Q414)^(1/3)),'OddsRatio_working_3-way'!AM414-'OddsRatio_working_3-way'!R414/3)</f>
        <v>-0.59284364371513953</v>
      </c>
      <c r="AT414" s="11">
        <f>IF(('OddsRatio_working_3-way'!X414=0),IF(Q414&gt;0,-Q414^(1/3),(-Q414)^(1/3)),'OddsRatio_working_3-way'!AN414-'OddsRatio_working_3-way'!R414/3)</f>
        <v>-0.4500226689054273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9">
        <f t="shared" si="91"/>
        <v>9.991530260775762E-2</v>
      </c>
      <c r="E415" s="9">
        <f t="shared" si="92"/>
        <v>0.16963621709935875</v>
      </c>
      <c r="F415" s="9">
        <f t="shared" si="93"/>
        <v>0.73044848029288378</v>
      </c>
      <c r="G415" s="9">
        <f t="shared" si="94"/>
        <v>1.0853586649341609</v>
      </c>
      <c r="H415" s="9">
        <f t="shared" si="95"/>
        <v>10.008476918953534</v>
      </c>
      <c r="I415" s="9">
        <f t="shared" si="96"/>
        <v>5.8949675788530662</v>
      </c>
      <c r="J415" s="9">
        <f t="shared" si="97"/>
        <v>1.3690219460776147</v>
      </c>
      <c r="K415" s="11">
        <f t="shared" si="98"/>
        <v>0.1075268817204301</v>
      </c>
      <c r="L415" s="11">
        <f t="shared" si="99"/>
        <v>0.18148820326678766</v>
      </c>
      <c r="M415" s="11">
        <f t="shared" si="100"/>
        <v>0.74626865671641784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-0.18535068932604137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0.19150777346800332</v>
      </c>
      <c r="Q415" s="11">
        <f>2*'OddsRatio_working_3-way'!K415*'OddsRatio_working_3-way'!L415*'OddsRatio_working_3-way'!M415</f>
        <v>2.9126657561673507E-2</v>
      </c>
      <c r="R415" s="11">
        <f t="shared" si="101"/>
        <v>0</v>
      </c>
      <c r="S415" s="11">
        <f t="shared" si="102"/>
        <v>-1.0332185661912017</v>
      </c>
      <c r="T415" s="11">
        <f t="shared" si="103"/>
        <v>-0.1571435081659622</v>
      </c>
      <c r="U415" s="11">
        <f>'OddsRatio_working_3-way'!S415-'OddsRatio_working_3-way'!R415^2/3</f>
        <v>-1.0332185661912017</v>
      </c>
      <c r="V415" s="11">
        <f>'OddsRatio_working_3-way'!S415*'OddsRatio_working_3-way'!R415/3-2*'OddsRatio_working_3-way'!R415^3/27-'OddsRatio_working_3-way'!T415</f>
        <v>0.1571435081659622</v>
      </c>
      <c r="W415" s="11">
        <f>'OddsRatio_working_3-way'!V415^2+4*'OddsRatio_working_3-way'!U415^3/27</f>
        <v>-0.13871373618033672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0.2021186646125504</v>
      </c>
      <c r="Y415" s="11">
        <f>IF('OddsRatio_working_3-way'!W415&gt;=0,IF('OddsRatio_working_3-way'!V415+SQRT('OddsRatio_working_3-way'!W415)&gt;0,0,PI()),ACOS('OddsRatio_working_3-way'!V415/(2*'OddsRatio_working_3-way'!X415)))</f>
        <v>1.1715319160549693</v>
      </c>
      <c r="Z415" s="11">
        <f>'OddsRatio_working_3-way'!X415^(1/3)*COS('OddsRatio_working_3-way'!Y415/3)</f>
        <v>0.54267933246708056</v>
      </c>
      <c r="AA415" s="11">
        <f>'OddsRatio_working_3-way'!X415^(1/3)*COS(('OddsRatio_working_3-way'!Y415+2*PI())/3)</f>
        <v>-0.46480542065176655</v>
      </c>
      <c r="AB415" s="11">
        <f>'OddsRatio_working_3-way'!X415^(1/3)*COS(('OddsRatio_working_3-way'!Y415+4*PI())/3)</f>
        <v>-7.7873911815314084E-2</v>
      </c>
      <c r="AC415" s="11">
        <f>'OddsRatio_working_3-way'!X415^(1/3)*SIN('OddsRatio_working_3-way'!Y415/3)</f>
        <v>0.22339501078467386</v>
      </c>
      <c r="AD415" s="11">
        <f>'OddsRatio_working_3-way'!X415^(1/3)*SIN(('OddsRatio_working_3-way'!Y415+2*PI())/3)</f>
        <v>0.35827658263293599</v>
      </c>
      <c r="AE415" s="11">
        <f>'OddsRatio_working_3-way'!X415^(1/3)*SIN(('OddsRatio_working_3-way'!Y415+4*PI())/3)</f>
        <v>-0.58167159341760999</v>
      </c>
      <c r="AF415" s="11">
        <f>-'OddsRatio_working_3-way'!U415/(3*'OddsRatio_working_3-way'!X415^(1/3))*COS(('OddsRatio_working_3-way'!Y415)/3)</f>
        <v>0.54267933246708044</v>
      </c>
      <c r="AG415" s="11">
        <f>-'OddsRatio_working_3-way'!U415/(3*'OddsRatio_working_3-way'!X415^(1/3))*COS(('OddsRatio_working_3-way'!Y415+2*PI())/3)</f>
        <v>-0.46480542065176644</v>
      </c>
      <c r="AH415" s="11">
        <f>-'OddsRatio_working_3-way'!U415/(3*'OddsRatio_working_3-way'!X415^(1/3))*COS(('OddsRatio_working_3-way'!Y415+4*PI())/3)</f>
        <v>-7.787391181531407E-2</v>
      </c>
      <c r="AI415" s="11">
        <f>'OddsRatio_working_3-way'!U415/(3*'OddsRatio_working_3-way'!X415^(1/3))*SIN(('OddsRatio_working_3-way'!Y415)/3)</f>
        <v>-0.22339501078467383</v>
      </c>
      <c r="AJ415" s="11">
        <f>'OddsRatio_working_3-way'!U415/(3*'OddsRatio_working_3-way'!X415^(1/3))*SIN(('OddsRatio_working_3-way'!Y415+2*PI())/3)</f>
        <v>-0.35827658263293594</v>
      </c>
      <c r="AK415" s="11">
        <f>'OddsRatio_working_3-way'!U415/(3*'OddsRatio_working_3-way'!X415^(1/3))*SIN(('OddsRatio_working_3-way'!Y415+4*PI())/3)</f>
        <v>0.58167159341760988</v>
      </c>
      <c r="AL415" s="11">
        <f>'OddsRatio_working_3-way'!Z415+'OddsRatio_working_3-way'!AF415</f>
        <v>1.0853586649341609</v>
      </c>
      <c r="AM415" s="11">
        <f>'OddsRatio_working_3-way'!AA415+'OddsRatio_working_3-way'!AG415</f>
        <v>-0.929610841303533</v>
      </c>
      <c r="AN415" s="11">
        <f>'OddsRatio_working_3-way'!AB415+'OddsRatio_working_3-way'!AH415</f>
        <v>-0.15574782363062817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1.0853586649341609</v>
      </c>
      <c r="AS415" s="11">
        <f>IF(('OddsRatio_working_3-way'!X415=0),IF(Q415&gt;0,-Q415^(1/3),(-Q415)^(1/3)),'OddsRatio_working_3-way'!AM415-'OddsRatio_working_3-way'!R415/3)</f>
        <v>-0.929610841303533</v>
      </c>
      <c r="AT415" s="11">
        <f>IF(('OddsRatio_working_3-way'!X415=0),IF(Q415&gt;0,-Q415^(1/3),(-Q415)^(1/3)),'OddsRatio_working_3-way'!AN415-'OddsRatio_working_3-way'!R415/3)</f>
        <v>-0.15574782363062817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9">
        <f t="shared" si="91"/>
        <v>0.24445261025707307</v>
      </c>
      <c r="E416" s="9">
        <f t="shared" si="92"/>
        <v>0.25161415335532616</v>
      </c>
      <c r="F416" s="9">
        <f t="shared" si="93"/>
        <v>0.50393323638760068</v>
      </c>
      <c r="G416" s="9">
        <f t="shared" si="94"/>
        <v>1.0584837110319143</v>
      </c>
      <c r="H416" s="9">
        <f t="shared" si="95"/>
        <v>4.0907724362131894</v>
      </c>
      <c r="I416" s="9">
        <f t="shared" si="96"/>
        <v>3.9743392279996796</v>
      </c>
      <c r="J416" s="9">
        <f t="shared" si="97"/>
        <v>1.9843898512596798</v>
      </c>
      <c r="K416" s="11">
        <f t="shared" si="98"/>
        <v>0.25510204081632654</v>
      </c>
      <c r="L416" s="11">
        <f t="shared" si="99"/>
        <v>0.26246719160104987</v>
      </c>
      <c r="M416" s="11">
        <f t="shared" si="100"/>
        <v>0.5181347150259068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-0.26473037095381569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0.2310499492522724</v>
      </c>
      <c r="Q416" s="11">
        <f>2*'OddsRatio_working_3-way'!K416*'OddsRatio_working_3-way'!L416*'OddsRatio_working_3-way'!M416</f>
        <v>6.9384369144826555E-2</v>
      </c>
      <c r="R416" s="11">
        <f t="shared" si="101"/>
        <v>0</v>
      </c>
      <c r="S416" s="11">
        <f t="shared" si="102"/>
        <v>-0.87277462128658034</v>
      </c>
      <c r="T416" s="11">
        <f t="shared" si="103"/>
        <v>-0.26209448086684095</v>
      </c>
      <c r="U416" s="11">
        <f>'OddsRatio_working_3-way'!S416-'OddsRatio_working_3-way'!R416^2/3</f>
        <v>-0.87277462128658034</v>
      </c>
      <c r="V416" s="11">
        <f>'OddsRatio_working_3-way'!S416*'OddsRatio_working_3-way'!R416/3-2*'OddsRatio_working_3-way'!R416^3/27-'OddsRatio_working_3-way'!T416</f>
        <v>0.26209448086684095</v>
      </c>
      <c r="W416" s="11">
        <f>'OddsRatio_working_3-way'!V416^2+4*'OddsRatio_working_3-way'!U416^3/27</f>
        <v>-2.9798845626799755E-2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0.15691746439423068</v>
      </c>
      <c r="Y416" s="11">
        <f>IF('OddsRatio_working_3-way'!W416&gt;=0,IF('OddsRatio_working_3-way'!V416+SQRT('OddsRatio_working_3-way'!W416)&gt;0,0,PI()),ACOS('OddsRatio_working_3-way'!V416/(2*'OddsRatio_working_3-way'!X416)))</f>
        <v>0.58241845627242839</v>
      </c>
      <c r="Z416" s="11">
        <f>'OddsRatio_working_3-way'!X416^(1/3)*COS('OddsRatio_working_3-way'!Y416/3)</f>
        <v>0.52924185551595726</v>
      </c>
      <c r="AA416" s="11">
        <f>'OddsRatio_working_3-way'!X416^(1/3)*COS(('OddsRatio_working_3-way'!Y416+2*PI())/3)</f>
        <v>-0.35473723648822553</v>
      </c>
      <c r="AB416" s="11">
        <f>'OddsRatio_working_3-way'!X416^(1/3)*COS(('OddsRatio_working_3-way'!Y416+4*PI())/3)</f>
        <v>-0.17450461902773159</v>
      </c>
      <c r="AC416" s="11">
        <f>'OddsRatio_working_3-way'!X416^(1/3)*SIN('OddsRatio_working_3-way'!Y416/3)</f>
        <v>0.10405735020756698</v>
      </c>
      <c r="AD416" s="11">
        <f>'OddsRatio_working_3-way'!X416^(1/3)*SIN(('OddsRatio_working_3-way'!Y416+2*PI())/3)</f>
        <v>0.40630821651904891</v>
      </c>
      <c r="AE416" s="11">
        <f>'OddsRatio_working_3-way'!X416^(1/3)*SIN(('OddsRatio_working_3-way'!Y416+4*PI())/3)</f>
        <v>-0.51036556672661593</v>
      </c>
      <c r="AF416" s="11">
        <f>-'OddsRatio_working_3-way'!U416/(3*'OddsRatio_working_3-way'!X416^(1/3))*COS(('OddsRatio_working_3-way'!Y416)/3)</f>
        <v>0.52924185551595704</v>
      </c>
      <c r="AG416" s="11">
        <f>-'OddsRatio_working_3-way'!U416/(3*'OddsRatio_working_3-way'!X416^(1/3))*COS(('OddsRatio_working_3-way'!Y416+2*PI())/3)</f>
        <v>-0.35473723648822536</v>
      </c>
      <c r="AH416" s="11">
        <f>-'OddsRatio_working_3-way'!U416/(3*'OddsRatio_working_3-way'!X416^(1/3))*COS(('OddsRatio_working_3-way'!Y416+4*PI())/3)</f>
        <v>-0.17450461902773151</v>
      </c>
      <c r="AI416" s="11">
        <f>'OddsRatio_working_3-way'!U416/(3*'OddsRatio_working_3-way'!X416^(1/3))*SIN(('OddsRatio_working_3-way'!Y416)/3)</f>
        <v>-0.10405735020756694</v>
      </c>
      <c r="AJ416" s="11">
        <f>'OddsRatio_working_3-way'!U416/(3*'OddsRatio_working_3-way'!X416^(1/3))*SIN(('OddsRatio_working_3-way'!Y416+2*PI())/3)</f>
        <v>-0.40630821651904875</v>
      </c>
      <c r="AK416" s="11">
        <f>'OddsRatio_working_3-way'!U416/(3*'OddsRatio_working_3-way'!X416^(1/3))*SIN(('OddsRatio_working_3-way'!Y416+4*PI())/3)</f>
        <v>0.5103655667266157</v>
      </c>
      <c r="AL416" s="11">
        <f>'OddsRatio_working_3-way'!Z416+'OddsRatio_working_3-way'!AF416</f>
        <v>1.0584837110319143</v>
      </c>
      <c r="AM416" s="11">
        <f>'OddsRatio_working_3-way'!AA416+'OddsRatio_working_3-way'!AG416</f>
        <v>-0.70947447297645083</v>
      </c>
      <c r="AN416" s="11">
        <f>'OddsRatio_working_3-way'!AB416+'OddsRatio_working_3-way'!AH416</f>
        <v>-0.34900923805546313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1.0584837110319143</v>
      </c>
      <c r="AS416" s="11">
        <f>IF(('OddsRatio_working_3-way'!X416=0),IF(Q416&gt;0,-Q416^(1/3),(-Q416)^(1/3)),'OddsRatio_working_3-way'!AM416-'OddsRatio_working_3-way'!R416/3)</f>
        <v>-0.70947447297645083</v>
      </c>
      <c r="AT416" s="11">
        <f>IF(('OddsRatio_working_3-way'!X416=0),IF(Q416&gt;0,-Q416^(1/3),(-Q416)^(1/3)),'OddsRatio_working_3-way'!AN416-'OddsRatio_working_3-way'!R416/3)</f>
        <v>-0.34900923805546313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9">
        <f t="shared" si="91"/>
        <v>0.57927124117981577</v>
      </c>
      <c r="E417" s="9">
        <f t="shared" si="92"/>
        <v>0.22912077486428173</v>
      </c>
      <c r="F417" s="9">
        <f t="shared" si="93"/>
        <v>0.19160798395590253</v>
      </c>
      <c r="G417" s="9">
        <f t="shared" si="94"/>
        <v>1.0680985330994499</v>
      </c>
      <c r="H417" s="9">
        <f t="shared" si="95"/>
        <v>1.7263070025076264</v>
      </c>
      <c r="I417" s="9">
        <f t="shared" si="96"/>
        <v>4.364510379263268</v>
      </c>
      <c r="J417" s="9">
        <f t="shared" si="97"/>
        <v>5.2189892057428269</v>
      </c>
      <c r="K417" s="11">
        <f t="shared" si="98"/>
        <v>0.59523809523809523</v>
      </c>
      <c r="L417" s="11">
        <f t="shared" si="99"/>
        <v>0.24096385542168672</v>
      </c>
      <c r="M417" s="11">
        <f t="shared" si="100"/>
        <v>0.20202020202020202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-0.24516246805403441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0.22543275555323747</v>
      </c>
      <c r="Q417" s="11">
        <f>2*'OddsRatio_working_3-way'!K417*'OddsRatio_working_3-way'!L417*'OddsRatio_working_3-way'!M417</f>
        <v>5.7951865180780833E-2</v>
      </c>
      <c r="R417" s="11">
        <f t="shared" si="101"/>
        <v>0</v>
      </c>
      <c r="S417" s="11">
        <f t="shared" si="102"/>
        <v>-0.91952392771454539</v>
      </c>
      <c r="T417" s="11">
        <f t="shared" si="103"/>
        <v>-0.23638147242019159</v>
      </c>
      <c r="U417" s="11">
        <f>'OddsRatio_working_3-way'!S417-'OddsRatio_working_3-way'!R417^2/3</f>
        <v>-0.91952392771454539</v>
      </c>
      <c r="V417" s="11">
        <f>'OddsRatio_working_3-way'!S417*'OddsRatio_working_3-way'!R417/3-2*'OddsRatio_working_3-way'!R417^3/27-'OddsRatio_working_3-way'!T417</f>
        <v>0.23638147242019159</v>
      </c>
      <c r="W417" s="11">
        <f>'OddsRatio_working_3-way'!V417^2+4*'OddsRatio_working_3-way'!U417^3/27</f>
        <v>-5.9305989523807431E-2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0.16969250869392055</v>
      </c>
      <c r="Y417" s="11">
        <f>IF('OddsRatio_working_3-way'!W417&gt;=0,IF('OddsRatio_working_3-way'!V417+SQRT('OddsRatio_working_3-way'!W417)&gt;0,0,PI()),ACOS('OddsRatio_working_3-way'!V417/(2*'OddsRatio_working_3-way'!X417)))</f>
        <v>0.80028890333212088</v>
      </c>
      <c r="Z417" s="11">
        <f>'OddsRatio_working_3-way'!X417^(1/3)*COS('OddsRatio_working_3-way'!Y417/3)</f>
        <v>0.53404926654972495</v>
      </c>
      <c r="AA417" s="11">
        <f>'OddsRatio_working_3-way'!X417^(1/3)*COS(('OddsRatio_working_3-way'!Y417+2*PI())/3)</f>
        <v>-0.39341497152075822</v>
      </c>
      <c r="AB417" s="11">
        <f>'OddsRatio_working_3-way'!X417^(1/3)*COS(('OddsRatio_working_3-way'!Y417+4*PI())/3)</f>
        <v>-0.14063429502896696</v>
      </c>
      <c r="AC417" s="11">
        <f>'OddsRatio_working_3-way'!X417^(1/3)*SIN('OddsRatio_working_3-way'!Y417/3)</f>
        <v>0.14594299161847152</v>
      </c>
      <c r="AD417" s="11">
        <f>'OddsRatio_working_3-way'!X417^(1/3)*SIN(('OddsRatio_working_3-way'!Y417+2*PI())/3)</f>
        <v>0.3895287358952732</v>
      </c>
      <c r="AE417" s="11">
        <f>'OddsRatio_working_3-way'!X417^(1/3)*SIN(('OddsRatio_working_3-way'!Y417+4*PI())/3)</f>
        <v>-0.53547172751374461</v>
      </c>
      <c r="AF417" s="11">
        <f>-'OddsRatio_working_3-way'!U417/(3*'OddsRatio_working_3-way'!X417^(1/3))*COS(('OddsRatio_working_3-way'!Y417)/3)</f>
        <v>0.53404926654972495</v>
      </c>
      <c r="AG417" s="11">
        <f>-'OddsRatio_working_3-way'!U417/(3*'OddsRatio_working_3-way'!X417^(1/3))*COS(('OddsRatio_working_3-way'!Y417+2*PI())/3)</f>
        <v>-0.39341497152075822</v>
      </c>
      <c r="AH417" s="11">
        <f>-'OddsRatio_working_3-way'!U417/(3*'OddsRatio_working_3-way'!X417^(1/3))*COS(('OddsRatio_working_3-way'!Y417+4*PI())/3)</f>
        <v>-0.14063429502896696</v>
      </c>
      <c r="AI417" s="11">
        <f>'OddsRatio_working_3-way'!U417/(3*'OddsRatio_working_3-way'!X417^(1/3))*SIN(('OddsRatio_working_3-way'!Y417)/3)</f>
        <v>-0.14594299161847152</v>
      </c>
      <c r="AJ417" s="11">
        <f>'OddsRatio_working_3-way'!U417/(3*'OddsRatio_working_3-way'!X417^(1/3))*SIN(('OddsRatio_working_3-way'!Y417+2*PI())/3)</f>
        <v>-0.3895287358952732</v>
      </c>
      <c r="AK417" s="11">
        <f>'OddsRatio_working_3-way'!U417/(3*'OddsRatio_working_3-way'!X417^(1/3))*SIN(('OddsRatio_working_3-way'!Y417+4*PI())/3)</f>
        <v>0.53547172751374461</v>
      </c>
      <c r="AL417" s="11">
        <f>'OddsRatio_working_3-way'!Z417+'OddsRatio_working_3-way'!AF417</f>
        <v>1.0680985330994499</v>
      </c>
      <c r="AM417" s="11">
        <f>'OddsRatio_working_3-way'!AA417+'OddsRatio_working_3-way'!AG417</f>
        <v>-0.78682994304151643</v>
      </c>
      <c r="AN417" s="11">
        <f>'OddsRatio_working_3-way'!AB417+'OddsRatio_working_3-way'!AH417</f>
        <v>-0.28126859005793392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1.0680985330994499</v>
      </c>
      <c r="AS417" s="11">
        <f>IF(('OddsRatio_working_3-way'!X417=0),IF(Q417&gt;0,-Q417^(1/3),(-Q417)^(1/3)),'OddsRatio_working_3-way'!AM417-'OddsRatio_working_3-way'!R417/3)</f>
        <v>-0.78682994304151643</v>
      </c>
      <c r="AT417" s="11">
        <f>IF(('OddsRatio_working_3-way'!X417=0),IF(Q417&gt;0,-Q417^(1/3),(-Q417)^(1/3)),'OddsRatio_working_3-way'!AN417-'OddsRatio_working_3-way'!R417/3)</f>
        <v>-0.28126859005793392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9">
        <f t="shared" si="91"/>
        <v>0.36870697901395993</v>
      </c>
      <c r="E418" s="9">
        <f t="shared" si="92"/>
        <v>0.29274341656224878</v>
      </c>
      <c r="F418" s="9">
        <f t="shared" si="93"/>
        <v>0.33854960442379139</v>
      </c>
      <c r="G418" s="9">
        <f t="shared" si="94"/>
        <v>1.0504176865027894</v>
      </c>
      <c r="H418" s="9">
        <f t="shared" si="95"/>
        <v>2.7121808289995459</v>
      </c>
      <c r="I418" s="9">
        <f t="shared" si="96"/>
        <v>3.4159606789564152</v>
      </c>
      <c r="J418" s="9">
        <f t="shared" si="97"/>
        <v>2.9537768968951883</v>
      </c>
      <c r="K418" s="11">
        <f t="shared" si="98"/>
        <v>0.38022813688212931</v>
      </c>
      <c r="L418" s="11">
        <f t="shared" si="99"/>
        <v>0.30303030303030304</v>
      </c>
      <c r="M418" s="11">
        <f t="shared" si="100"/>
        <v>0.34965034965034969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-0.28092647069487708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0.23326138085903037</v>
      </c>
      <c r="Q418" s="11">
        <f>2*'OddsRatio_working_3-way'!K418*'OddsRatio_working_3-way'!L418*'OddsRatio_working_3-way'!M418</f>
        <v>8.0573879398628812E-2</v>
      </c>
      <c r="R418" s="11">
        <f t="shared" si="101"/>
        <v>0</v>
      </c>
      <c r="S418" s="11">
        <f t="shared" si="102"/>
        <v>-0.83032894793450329</v>
      </c>
      <c r="T418" s="11">
        <f t="shared" si="103"/>
        <v>-0.28681483521053658</v>
      </c>
      <c r="U418" s="11">
        <f>'OddsRatio_working_3-way'!S418-'OddsRatio_working_3-way'!R418^2/3</f>
        <v>-0.83032894793450329</v>
      </c>
      <c r="V418" s="11">
        <f>'OddsRatio_working_3-way'!S418*'OddsRatio_working_3-way'!R418/3-2*'OddsRatio_working_3-way'!R418^3/27-'OddsRatio_working_3-way'!T418</f>
        <v>0.28681483521053658</v>
      </c>
      <c r="W418" s="11">
        <f>'OddsRatio_working_3-way'!V418^2+4*'OddsRatio_working_3-way'!U418^3/27</f>
        <v>-2.5471919574674151E-3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0.14561073248074355</v>
      </c>
      <c r="Y418" s="11">
        <f>IF('OddsRatio_working_3-way'!W418&gt;=0,IF('OddsRatio_working_3-way'!V418+SQRT('OddsRatio_working_3-way'!W418)&gt;0,0,PI()),ACOS('OddsRatio_working_3-way'!V418/(2*'OddsRatio_working_3-way'!X418)))</f>
        <v>0.1741829903328207</v>
      </c>
      <c r="Z418" s="11">
        <f>'OddsRatio_working_3-way'!X418^(1/3)*COS('OddsRatio_working_3-way'!Y418/3)</f>
        <v>0.52520884325139472</v>
      </c>
      <c r="AA418" s="11">
        <f>'OddsRatio_working_3-way'!X418^(1/3)*COS(('OddsRatio_working_3-way'!Y418+2*PI())/3)</f>
        <v>-0.28904284464078506</v>
      </c>
      <c r="AB418" s="11">
        <f>'OddsRatio_working_3-way'!X418^(1/3)*COS(('OddsRatio_working_3-way'!Y418+4*PI())/3)</f>
        <v>-0.23616599861060961</v>
      </c>
      <c r="AC418" s="11">
        <f>'OddsRatio_working_3-way'!X418^(1/3)*SIN('OddsRatio_working_3-way'!Y418/3)</f>
        <v>3.0528461289420251E-2</v>
      </c>
      <c r="AD418" s="11">
        <f>'OddsRatio_working_3-way'!X418^(1/3)*SIN(('OddsRatio_working_3-way'!Y418+2*PI())/3)</f>
        <v>0.439579969903237</v>
      </c>
      <c r="AE418" s="11">
        <f>'OddsRatio_working_3-way'!X418^(1/3)*SIN(('OddsRatio_working_3-way'!Y418+4*PI())/3)</f>
        <v>-0.47010843119265722</v>
      </c>
      <c r="AF418" s="11">
        <f>-'OddsRatio_working_3-way'!U418/(3*'OddsRatio_working_3-way'!X418^(1/3))*COS(('OddsRatio_working_3-way'!Y418)/3)</f>
        <v>0.52520884325139472</v>
      </c>
      <c r="AG418" s="11">
        <f>-'OddsRatio_working_3-way'!U418/(3*'OddsRatio_working_3-way'!X418^(1/3))*COS(('OddsRatio_working_3-way'!Y418+2*PI())/3)</f>
        <v>-0.28904284464078506</v>
      </c>
      <c r="AH418" s="11">
        <f>-'OddsRatio_working_3-way'!U418/(3*'OddsRatio_working_3-way'!X418^(1/3))*COS(('OddsRatio_working_3-way'!Y418+4*PI())/3)</f>
        <v>-0.23616599861060961</v>
      </c>
      <c r="AI418" s="11">
        <f>'OddsRatio_working_3-way'!U418/(3*'OddsRatio_working_3-way'!X418^(1/3))*SIN(('OddsRatio_working_3-way'!Y418)/3)</f>
        <v>-3.0528461289420251E-2</v>
      </c>
      <c r="AJ418" s="11">
        <f>'OddsRatio_working_3-way'!U418/(3*'OddsRatio_working_3-way'!X418^(1/3))*SIN(('OddsRatio_working_3-way'!Y418+2*PI())/3)</f>
        <v>-0.439579969903237</v>
      </c>
      <c r="AK418" s="11">
        <f>'OddsRatio_working_3-way'!U418/(3*'OddsRatio_working_3-way'!X418^(1/3))*SIN(('OddsRatio_working_3-way'!Y418+4*PI())/3)</f>
        <v>0.47010843119265722</v>
      </c>
      <c r="AL418" s="11">
        <f>'OddsRatio_working_3-way'!Z418+'OddsRatio_working_3-way'!AF418</f>
        <v>1.0504176865027894</v>
      </c>
      <c r="AM418" s="11">
        <f>'OddsRatio_working_3-way'!AA418+'OddsRatio_working_3-way'!AG418</f>
        <v>-0.57808568928157011</v>
      </c>
      <c r="AN418" s="11">
        <f>'OddsRatio_working_3-way'!AB418+'OddsRatio_working_3-way'!AH418</f>
        <v>-0.47233199722121921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1.0504176865027894</v>
      </c>
      <c r="AS418" s="11">
        <f>IF(('OddsRatio_working_3-way'!X418=0),IF(Q418&gt;0,-Q418^(1/3),(-Q418)^(1/3)),'OddsRatio_working_3-way'!AM418-'OddsRatio_working_3-way'!R418/3)</f>
        <v>-0.57808568928157011</v>
      </c>
      <c r="AT418" s="11">
        <f>IF(('OddsRatio_working_3-way'!X418=0),IF(Q418&gt;0,-Q418^(1/3),(-Q418)^(1/3)),'OddsRatio_working_3-way'!AN418-'OddsRatio_working_3-way'!R418/3)</f>
        <v>-0.47233199722121921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9">
        <f t="shared" si="91"/>
        <v>6.1770437326667156E-2</v>
      </c>
      <c r="E419" s="9">
        <f t="shared" si="92"/>
        <v>0.14024021852112664</v>
      </c>
      <c r="F419" s="9">
        <f t="shared" si="93"/>
        <v>0.79798934415220624</v>
      </c>
      <c r="G419" s="9">
        <f t="shared" si="94"/>
        <v>1.1006502853385314</v>
      </c>
      <c r="H419" s="9">
        <f t="shared" si="95"/>
        <v>16.188973937671737</v>
      </c>
      <c r="I419" s="9">
        <f t="shared" si="96"/>
        <v>7.1306220893356205</v>
      </c>
      <c r="J419" s="9">
        <f t="shared" si="97"/>
        <v>1.2531495656278624</v>
      </c>
      <c r="K419" s="11">
        <f t="shared" si="98"/>
        <v>6.7567567567567557E-2</v>
      </c>
      <c r="L419" s="11">
        <f t="shared" si="99"/>
        <v>0.15220700152207001</v>
      </c>
      <c r="M419" s="11">
        <f t="shared" si="100"/>
        <v>0.81300813008130079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-0.1478188847049523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0.16387921499849331</v>
      </c>
      <c r="Q419" s="11">
        <f>2*'OddsRatio_working_3-way'!K419*'OddsRatio_working_3-way'!L419*'OddsRatio_working_3-way'!M419</f>
        <v>1.6722368877397271E-2</v>
      </c>
      <c r="R419" s="11">
        <f t="shared" si="101"/>
        <v>0</v>
      </c>
      <c r="S419" s="11">
        <f t="shared" si="102"/>
        <v>-1.1086487042951079</v>
      </c>
      <c r="T419" s="11">
        <f t="shared" si="103"/>
        <v>-0.11312741880562321</v>
      </c>
      <c r="U419" s="11">
        <f>'OddsRatio_working_3-way'!S419-'OddsRatio_working_3-way'!R419^2/3</f>
        <v>-1.1086487042951079</v>
      </c>
      <c r="V419" s="11">
        <f>'OddsRatio_working_3-way'!S419*'OddsRatio_working_3-way'!R419/3-2*'OddsRatio_working_3-way'!R419^3/27-'OddsRatio_working_3-way'!T419</f>
        <v>0.11312741880562321</v>
      </c>
      <c r="W419" s="11">
        <f>'OddsRatio_working_3-way'!V419^2+4*'OddsRatio_working_3-way'!U419^3/27</f>
        <v>-0.18907511804753482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0.22465135818260576</v>
      </c>
      <c r="Y419" s="11">
        <f>IF('OddsRatio_working_3-way'!W419&gt;=0,IF('OddsRatio_working_3-way'!V419+SQRT('OddsRatio_working_3-way'!W419)&gt;0,0,PI()),ACOS('OddsRatio_working_3-way'!V419/(2*'OddsRatio_working_3-way'!X419)))</f>
        <v>1.3162727024589449</v>
      </c>
      <c r="Z419" s="11">
        <f>'OddsRatio_working_3-way'!X419^(1/3)*COS('OddsRatio_working_3-way'!Y419/3)</f>
        <v>0.55032514266926569</v>
      </c>
      <c r="AA419" s="11">
        <f>'OddsRatio_working_3-way'!X419^(1/3)*COS(('OddsRatio_working_3-way'!Y419+2*PI())/3)</f>
        <v>-0.49881152412296187</v>
      </c>
      <c r="AB419" s="11">
        <f>'OddsRatio_working_3-way'!X419^(1/3)*COS(('OddsRatio_working_3-way'!Y419+4*PI())/3)</f>
        <v>-5.151361854630377E-2</v>
      </c>
      <c r="AC419" s="11">
        <f>'OddsRatio_working_3-way'!X419^(1/3)*SIN('OddsRatio_working_3-way'!Y419/3)</f>
        <v>0.25824756619263933</v>
      </c>
      <c r="AD419" s="11">
        <f>'OddsRatio_working_3-way'!X419^(1/3)*SIN(('OddsRatio_working_3-way'!Y419+2*PI())/3)</f>
        <v>0.34747177079656</v>
      </c>
      <c r="AE419" s="11">
        <f>'OddsRatio_working_3-way'!X419^(1/3)*SIN(('OddsRatio_working_3-way'!Y419+4*PI())/3)</f>
        <v>-0.60571933698919933</v>
      </c>
      <c r="AF419" s="11">
        <f>-'OddsRatio_working_3-way'!U419/(3*'OddsRatio_working_3-way'!X419^(1/3))*COS(('OddsRatio_working_3-way'!Y419)/3)</f>
        <v>0.55032514266926569</v>
      </c>
      <c r="AG419" s="11">
        <f>-'OddsRatio_working_3-way'!U419/(3*'OddsRatio_working_3-way'!X419^(1/3))*COS(('OddsRatio_working_3-way'!Y419+2*PI())/3)</f>
        <v>-0.49881152412296187</v>
      </c>
      <c r="AH419" s="11">
        <f>-'OddsRatio_working_3-way'!U419/(3*'OddsRatio_working_3-way'!X419^(1/3))*COS(('OddsRatio_working_3-way'!Y419+4*PI())/3)</f>
        <v>-5.151361854630377E-2</v>
      </c>
      <c r="AI419" s="11">
        <f>'OddsRatio_working_3-way'!U419/(3*'OddsRatio_working_3-way'!X419^(1/3))*SIN(('OddsRatio_working_3-way'!Y419)/3)</f>
        <v>-0.25824756619263933</v>
      </c>
      <c r="AJ419" s="11">
        <f>'OddsRatio_working_3-way'!U419/(3*'OddsRatio_working_3-way'!X419^(1/3))*SIN(('OddsRatio_working_3-way'!Y419+2*PI())/3)</f>
        <v>-0.34747177079656</v>
      </c>
      <c r="AK419" s="11">
        <f>'OddsRatio_working_3-way'!U419/(3*'OddsRatio_working_3-way'!X419^(1/3))*SIN(('OddsRatio_working_3-way'!Y419+4*PI())/3)</f>
        <v>0.60571933698919933</v>
      </c>
      <c r="AL419" s="11">
        <f>'OddsRatio_working_3-way'!Z419+'OddsRatio_working_3-way'!AF419</f>
        <v>1.1006502853385314</v>
      </c>
      <c r="AM419" s="11">
        <f>'OddsRatio_working_3-way'!AA419+'OddsRatio_working_3-way'!AG419</f>
        <v>-0.99762304824592374</v>
      </c>
      <c r="AN419" s="11">
        <f>'OddsRatio_working_3-way'!AB419+'OddsRatio_working_3-way'!AH419</f>
        <v>-0.10302723709260754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1.1006502853385314</v>
      </c>
      <c r="AS419" s="11">
        <f>IF(('OddsRatio_working_3-way'!X419=0),IF(Q419&gt;0,-Q419^(1/3),(-Q419)^(1/3)),'OddsRatio_working_3-way'!AM419-'OddsRatio_working_3-way'!R419/3)</f>
        <v>-0.99762304824592374</v>
      </c>
      <c r="AT419" s="11">
        <f>IF(('OddsRatio_working_3-way'!X419=0),IF(Q419&gt;0,-Q419^(1/3),(-Q419)^(1/3)),'OddsRatio_working_3-way'!AN419-'OddsRatio_working_3-way'!R419/3)</f>
        <v>-0.10302723709260754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9">
        <f t="shared" si="91"/>
        <v>0.23591956186846602</v>
      </c>
      <c r="E420" s="9">
        <f t="shared" si="92"/>
        <v>0.27341664283660211</v>
      </c>
      <c r="F420" s="9">
        <f t="shared" si="93"/>
        <v>0.49066379529493198</v>
      </c>
      <c r="G420" s="9">
        <f t="shared" si="94"/>
        <v>1.0380554049212298</v>
      </c>
      <c r="H420" s="9">
        <f t="shared" si="95"/>
        <v>4.2387328633542367</v>
      </c>
      <c r="I420" s="9">
        <f t="shared" si="96"/>
        <v>3.6574218365983486</v>
      </c>
      <c r="J420" s="9">
        <f t="shared" si="97"/>
        <v>2.0380554049212298</v>
      </c>
      <c r="K420" s="11">
        <f t="shared" si="98"/>
        <v>0.24271844660194175</v>
      </c>
      <c r="L420" s="11">
        <f t="shared" si="99"/>
        <v>0.2808988764044944</v>
      </c>
      <c r="M420" s="11">
        <f t="shared" si="100"/>
        <v>0.5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-0.27228100796334687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0.22771899203665324</v>
      </c>
      <c r="Q420" s="11">
        <f>2*'OddsRatio_working_3-way'!K420*'OddsRatio_working_3-way'!L420*'OddsRatio_working_3-way'!M420</f>
        <v>6.8179338933129705E-2</v>
      </c>
      <c r="R420" s="11">
        <f t="shared" si="101"/>
        <v>0</v>
      </c>
      <c r="S420" s="11">
        <f t="shared" si="102"/>
        <v>-0.83633814102564086</v>
      </c>
      <c r="T420" s="11">
        <f t="shared" si="103"/>
        <v>-0.25040064102564097</v>
      </c>
      <c r="U420" s="11">
        <f>'OddsRatio_working_3-way'!S420-'OddsRatio_working_3-way'!R420^2/3</f>
        <v>-0.83633814102564086</v>
      </c>
      <c r="V420" s="11">
        <f>'OddsRatio_working_3-way'!S420*'OddsRatio_working_3-way'!R420/3-2*'OddsRatio_working_3-way'!R420^3/27-'OddsRatio_working_3-way'!T420</f>
        <v>0.25040064102564097</v>
      </c>
      <c r="W420" s="11">
        <f>'OddsRatio_working_3-way'!V420^2+4*'OddsRatio_working_3-way'!U420^3/27</f>
        <v>-2.3964158830619142E-2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0.14719429324592637</v>
      </c>
      <c r="Y420" s="11">
        <f>IF('OddsRatio_working_3-way'!W420&gt;=0,IF('OddsRatio_working_3-way'!V420+SQRT('OddsRatio_working_3-way'!W420)&gt;0,0,PI()),ACOS('OddsRatio_working_3-way'!V420/(2*'OddsRatio_working_3-way'!X420)))</f>
        <v>0.55371163219506014</v>
      </c>
      <c r="Z420" s="11">
        <f>'OddsRatio_working_3-way'!X420^(1/3)*COS('OddsRatio_working_3-way'!Y420/3)</f>
        <v>0.51902770246061491</v>
      </c>
      <c r="AA420" s="11">
        <f>'OddsRatio_working_3-way'!X420^(1/3)*COS(('OddsRatio_working_3-way'!Y420+2*PI())/3)</f>
        <v>-0.3434317772965047</v>
      </c>
      <c r="AB420" s="11">
        <f>'OddsRatio_working_3-way'!X420^(1/3)*COS(('OddsRatio_working_3-way'!Y420+4*PI())/3)</f>
        <v>-0.17559592516411032</v>
      </c>
      <c r="AC420" s="11">
        <f>'OddsRatio_working_3-way'!X420^(1/3)*SIN('OddsRatio_working_3-way'!Y420/3)</f>
        <v>9.6900074408308071E-2</v>
      </c>
      <c r="AD420" s="11">
        <f>'OddsRatio_working_3-way'!X420^(1/3)*SIN(('OddsRatio_working_3-way'!Y420+2*PI())/3)</f>
        <v>0.40104113839460936</v>
      </c>
      <c r="AE420" s="11">
        <f>'OddsRatio_working_3-way'!X420^(1/3)*SIN(('OddsRatio_working_3-way'!Y420+4*PI())/3)</f>
        <v>-0.49794121280291753</v>
      </c>
      <c r="AF420" s="11">
        <f>-'OddsRatio_working_3-way'!U420/(3*'OddsRatio_working_3-way'!X420^(1/3))*COS(('OddsRatio_working_3-way'!Y420)/3)</f>
        <v>0.51902770246061503</v>
      </c>
      <c r="AG420" s="11">
        <f>-'OddsRatio_working_3-way'!U420/(3*'OddsRatio_working_3-way'!X420^(1/3))*COS(('OddsRatio_working_3-way'!Y420+2*PI())/3)</f>
        <v>-0.34343177729650476</v>
      </c>
      <c r="AH420" s="11">
        <f>-'OddsRatio_working_3-way'!U420/(3*'OddsRatio_working_3-way'!X420^(1/3))*COS(('OddsRatio_working_3-way'!Y420+4*PI())/3)</f>
        <v>-0.17559592516411035</v>
      </c>
      <c r="AI420" s="11">
        <f>'OddsRatio_working_3-way'!U420/(3*'OddsRatio_working_3-way'!X420^(1/3))*SIN(('OddsRatio_working_3-way'!Y420)/3)</f>
        <v>-9.6900074408308084E-2</v>
      </c>
      <c r="AJ420" s="11">
        <f>'OddsRatio_working_3-way'!U420/(3*'OddsRatio_working_3-way'!X420^(1/3))*SIN(('OddsRatio_working_3-way'!Y420+2*PI())/3)</f>
        <v>-0.40104113839460948</v>
      </c>
      <c r="AK420" s="11">
        <f>'OddsRatio_working_3-way'!U420/(3*'OddsRatio_working_3-way'!X420^(1/3))*SIN(('OddsRatio_working_3-way'!Y420+4*PI())/3)</f>
        <v>0.49794121280291764</v>
      </c>
      <c r="AL420" s="11">
        <f>'OddsRatio_working_3-way'!Z420+'OddsRatio_working_3-way'!AF420</f>
        <v>1.0380554049212298</v>
      </c>
      <c r="AM420" s="11">
        <f>'OddsRatio_working_3-way'!AA420+'OddsRatio_working_3-way'!AG420</f>
        <v>-0.68686355459300952</v>
      </c>
      <c r="AN420" s="11">
        <f>'OddsRatio_working_3-way'!AB420+'OddsRatio_working_3-way'!AH420</f>
        <v>-0.35119185032822064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1.0380554049212298</v>
      </c>
      <c r="AS420" s="11">
        <f>IF(('OddsRatio_working_3-way'!X420=0),IF(Q420&gt;0,-Q420^(1/3),(-Q420)^(1/3)),'OddsRatio_working_3-way'!AM420-'OddsRatio_working_3-way'!R420/3)</f>
        <v>-0.68686355459300952</v>
      </c>
      <c r="AT420" s="11">
        <f>IF(('OddsRatio_working_3-way'!X420=0),IF(Q420&gt;0,-Q420^(1/3),(-Q420)^(1/3)),'OddsRatio_working_3-way'!AN420-'OddsRatio_working_3-way'!R420/3)</f>
        <v>-0.35119185032822064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9">
        <f t="shared" si="91"/>
        <v>0.3902666049098712</v>
      </c>
      <c r="E421" s="9">
        <f t="shared" si="92"/>
        <v>0.26288433404055556</v>
      </c>
      <c r="F421" s="9">
        <f t="shared" si="93"/>
        <v>0.34684906104957336</v>
      </c>
      <c r="G421" s="9">
        <f t="shared" si="94"/>
        <v>1.0346694933943101</v>
      </c>
      <c r="H421" s="9">
        <f t="shared" si="95"/>
        <v>2.5623509350254081</v>
      </c>
      <c r="I421" s="9">
        <f t="shared" si="96"/>
        <v>3.8039543270985807</v>
      </c>
      <c r="J421" s="9">
        <f t="shared" si="97"/>
        <v>2.8830984779776445</v>
      </c>
      <c r="K421" s="11">
        <f t="shared" si="98"/>
        <v>0.39840637450199207</v>
      </c>
      <c r="L421" s="11">
        <f t="shared" si="99"/>
        <v>0.26954177897574122</v>
      </c>
      <c r="M421" s="11">
        <f t="shared" si="100"/>
        <v>0.3546099290780142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-0.28360957348179883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0.23000654757049488</v>
      </c>
      <c r="Q421" s="11">
        <f>2*'OddsRatio_working_3-way'!K421*'OddsRatio_working_3-way'!L421*'OddsRatio_working_3-way'!M421</f>
        <v>7.6161108467051292E-2</v>
      </c>
      <c r="R421" s="11">
        <f t="shared" si="101"/>
        <v>0</v>
      </c>
      <c r="S421" s="11">
        <f t="shared" si="102"/>
        <v>-0.81099712096022025</v>
      </c>
      <c r="T421" s="11">
        <f t="shared" si="103"/>
        <v>-0.26854209303318555</v>
      </c>
      <c r="U421" s="11">
        <f>'OddsRatio_working_3-way'!S421-'OddsRatio_working_3-way'!R421^2/3</f>
        <v>-0.81099712096022025</v>
      </c>
      <c r="V421" s="11">
        <f>'OddsRatio_working_3-way'!S421*'OddsRatio_working_3-way'!R421/3-2*'OddsRatio_working_3-way'!R421^3/27-'OddsRatio_working_3-way'!T421</f>
        <v>0.26854209303318555</v>
      </c>
      <c r="W421" s="11">
        <f>'OddsRatio_working_3-way'!V421^2+4*'OddsRatio_working_3-way'!U421^3/27</f>
        <v>-6.9082628183037564E-3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0.14055525474786404</v>
      </c>
      <c r="Y421" s="11">
        <f>IF('OddsRatio_working_3-way'!W421&gt;=0,IF('OddsRatio_working_3-way'!V421+SQRT('OddsRatio_working_3-way'!W421)&gt;0,0,PI()),ACOS('OddsRatio_working_3-way'!V421/(2*'OddsRatio_working_3-way'!X421)))</f>
        <v>0.30015685878514931</v>
      </c>
      <c r="Z421" s="11">
        <f>'OddsRatio_working_3-way'!X421^(1/3)*COS('OddsRatio_working_3-way'!Y421/3)</f>
        <v>0.51733474669715507</v>
      </c>
      <c r="AA421" s="11">
        <f>'OddsRatio_working_3-way'!X421^(1/3)*COS(('OddsRatio_working_3-way'!Y421+2*PI())/3)</f>
        <v>-0.30364347961510385</v>
      </c>
      <c r="AB421" s="11">
        <f>'OddsRatio_working_3-way'!X421^(1/3)*COS(('OddsRatio_working_3-way'!Y421+4*PI())/3)</f>
        <v>-0.21369126708205127</v>
      </c>
      <c r="AC421" s="11">
        <f>'OddsRatio_working_3-way'!X421^(1/3)*SIN('OddsRatio_working_3-way'!Y421/3)</f>
        <v>5.1933934120160563E-2</v>
      </c>
      <c r="AD421" s="11">
        <f>'OddsRatio_working_3-way'!X421^(1/3)*SIN(('OddsRatio_working_3-way'!Y421+2*PI())/3)</f>
        <v>0.42205806584004379</v>
      </c>
      <c r="AE421" s="11">
        <f>'OddsRatio_working_3-way'!X421^(1/3)*SIN(('OddsRatio_working_3-way'!Y421+4*PI())/3)</f>
        <v>-0.47399199996020414</v>
      </c>
      <c r="AF421" s="11">
        <f>-'OddsRatio_working_3-way'!U421/(3*'OddsRatio_working_3-way'!X421^(1/3))*COS(('OddsRatio_working_3-way'!Y421)/3)</f>
        <v>0.51733474669715507</v>
      </c>
      <c r="AG421" s="11">
        <f>-'OddsRatio_working_3-way'!U421/(3*'OddsRatio_working_3-way'!X421^(1/3))*COS(('OddsRatio_working_3-way'!Y421+2*PI())/3)</f>
        <v>-0.30364347961510385</v>
      </c>
      <c r="AH421" s="11">
        <f>-'OddsRatio_working_3-way'!U421/(3*'OddsRatio_working_3-way'!X421^(1/3))*COS(('OddsRatio_working_3-way'!Y421+4*PI())/3)</f>
        <v>-0.21369126708205127</v>
      </c>
      <c r="AI421" s="11">
        <f>'OddsRatio_working_3-way'!U421/(3*'OddsRatio_working_3-way'!X421^(1/3))*SIN(('OddsRatio_working_3-way'!Y421)/3)</f>
        <v>-5.1933934120160563E-2</v>
      </c>
      <c r="AJ421" s="11">
        <f>'OddsRatio_working_3-way'!U421/(3*'OddsRatio_working_3-way'!X421^(1/3))*SIN(('OddsRatio_working_3-way'!Y421+2*PI())/3)</f>
        <v>-0.42205806584004379</v>
      </c>
      <c r="AK421" s="11">
        <f>'OddsRatio_working_3-way'!U421/(3*'OddsRatio_working_3-way'!X421^(1/3))*SIN(('OddsRatio_working_3-way'!Y421+4*PI())/3)</f>
        <v>0.47399199996020414</v>
      </c>
      <c r="AL421" s="11">
        <f>'OddsRatio_working_3-way'!Z421+'OddsRatio_working_3-way'!AF421</f>
        <v>1.0346694933943101</v>
      </c>
      <c r="AM421" s="11">
        <f>'OddsRatio_working_3-way'!AA421+'OddsRatio_working_3-way'!AG421</f>
        <v>-0.6072869592302077</v>
      </c>
      <c r="AN421" s="11">
        <f>'OddsRatio_working_3-way'!AB421+'OddsRatio_working_3-way'!AH421</f>
        <v>-0.42738253416410255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1.0346694933943101</v>
      </c>
      <c r="AS421" s="11">
        <f>IF(('OddsRatio_working_3-way'!X421=0),IF(Q421&gt;0,-Q421^(1/3),(-Q421)^(1/3)),'OddsRatio_working_3-way'!AM421-'OddsRatio_working_3-way'!R421/3)</f>
        <v>-0.6072869592302077</v>
      </c>
      <c r="AT421" s="11">
        <f>IF(('OddsRatio_working_3-way'!X421=0),IF(Q421&gt;0,-Q421^(1/3),(-Q421)^(1/3)),'OddsRatio_working_3-way'!AN421-'OddsRatio_working_3-way'!R421/3)</f>
        <v>-0.42738253416410255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9">
        <f t="shared" si="91"/>
        <v>0.4396785219955292</v>
      </c>
      <c r="E422" s="9">
        <f t="shared" si="92"/>
        <v>0.27853434106276598</v>
      </c>
      <c r="F422" s="9">
        <f t="shared" si="93"/>
        <v>0.28178713694170493</v>
      </c>
      <c r="G422" s="9">
        <f t="shared" si="94"/>
        <v>1.03608862904938</v>
      </c>
      <c r="H422" s="9">
        <f t="shared" si="95"/>
        <v>2.2743890137307372</v>
      </c>
      <c r="I422" s="9">
        <f t="shared" si="96"/>
        <v>3.5902215726234497</v>
      </c>
      <c r="J422" s="9">
        <f t="shared" si="97"/>
        <v>3.5487780274614744</v>
      </c>
      <c r="K422" s="11">
        <f t="shared" si="98"/>
        <v>0.44843049327354262</v>
      </c>
      <c r="L422" s="11">
        <f t="shared" si="99"/>
        <v>0.2857142857142857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-0.28011168178098378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0.22921426534791323</v>
      </c>
      <c r="Q422" s="11">
        <f>2*'OddsRatio_working_3-way'!K422*'OddsRatio_working_3-way'!L422*'OddsRatio_working_3-way'!M422</f>
        <v>7.4059536461361292E-2</v>
      </c>
      <c r="R422" s="11">
        <f t="shared" si="101"/>
        <v>0</v>
      </c>
      <c r="S422" s="11">
        <f t="shared" si="102"/>
        <v>-0.81829598783792712</v>
      </c>
      <c r="T422" s="11">
        <f t="shared" si="103"/>
        <v>-0.26439288783131731</v>
      </c>
      <c r="U422" s="11">
        <f>'OddsRatio_working_3-way'!S422-'OddsRatio_working_3-way'!R422^2/3</f>
        <v>-0.81829598783792712</v>
      </c>
      <c r="V422" s="11">
        <f>'OddsRatio_working_3-way'!S422*'OddsRatio_working_3-way'!R422/3-2*'OddsRatio_working_3-way'!R422^3/27-'OddsRatio_working_3-way'!T422</f>
        <v>0.26439288783131731</v>
      </c>
      <c r="W422" s="11">
        <f>'OddsRatio_working_3-way'!V422^2+4*'OddsRatio_working_3-way'!U422^3/27</f>
        <v>-1.1272371933271616E-2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0.14245698567379483</v>
      </c>
      <c r="Y422" s="11">
        <f>IF('OddsRatio_working_3-way'!W422&gt;=0,IF('OddsRatio_working_3-way'!V422+SQRT('OddsRatio_working_3-way'!W422)&gt;0,0,PI()),ACOS('OddsRatio_working_3-way'!V422/(2*'OddsRatio_working_3-way'!X422)))</f>
        <v>0.38185640562832845</v>
      </c>
      <c r="Z422" s="11">
        <f>'OddsRatio_working_3-way'!X422^(1/3)*COS('OddsRatio_working_3-way'!Y422/3)</f>
        <v>0.51804431452469002</v>
      </c>
      <c r="AA422" s="11">
        <f>'OddsRatio_working_3-way'!X422^(1/3)*COS(('OddsRatio_working_3-way'!Y422+2*PI())/3)</f>
        <v>-0.31643786156843867</v>
      </c>
      <c r="AB422" s="11">
        <f>'OddsRatio_working_3-way'!X422^(1/3)*COS(('OddsRatio_working_3-way'!Y422+4*PI())/3)</f>
        <v>-0.20160645295625126</v>
      </c>
      <c r="AC422" s="11">
        <f>'OddsRatio_working_3-way'!X422^(1/3)*SIN('OddsRatio_working_3-way'!Y422/3)</f>
        <v>6.6297944673670353E-2</v>
      </c>
      <c r="AD422" s="11">
        <f>'OddsRatio_working_3-way'!X422^(1/3)*SIN(('OddsRatio_working_3-way'!Y422+2*PI())/3)</f>
        <v>0.41549056432764231</v>
      </c>
      <c r="AE422" s="11">
        <f>'OddsRatio_working_3-way'!X422^(1/3)*SIN(('OddsRatio_working_3-way'!Y422+4*PI())/3)</f>
        <v>-0.48178850900131265</v>
      </c>
      <c r="AF422" s="11">
        <f>-'OddsRatio_working_3-way'!U422/(3*'OddsRatio_working_3-way'!X422^(1/3))*COS(('OddsRatio_working_3-way'!Y422)/3)</f>
        <v>0.51804431452469002</v>
      </c>
      <c r="AG422" s="11">
        <f>-'OddsRatio_working_3-way'!U422/(3*'OddsRatio_working_3-way'!X422^(1/3))*COS(('OddsRatio_working_3-way'!Y422+2*PI())/3)</f>
        <v>-0.31643786156843867</v>
      </c>
      <c r="AH422" s="11">
        <f>-'OddsRatio_working_3-way'!U422/(3*'OddsRatio_working_3-way'!X422^(1/3))*COS(('OddsRatio_working_3-way'!Y422+4*PI())/3)</f>
        <v>-0.20160645295625126</v>
      </c>
      <c r="AI422" s="11">
        <f>'OddsRatio_working_3-way'!U422/(3*'OddsRatio_working_3-way'!X422^(1/3))*SIN(('OddsRatio_working_3-way'!Y422)/3)</f>
        <v>-6.6297944673670353E-2</v>
      </c>
      <c r="AJ422" s="11">
        <f>'OddsRatio_working_3-way'!U422/(3*'OddsRatio_working_3-way'!X422^(1/3))*SIN(('OddsRatio_working_3-way'!Y422+2*PI())/3)</f>
        <v>-0.41549056432764231</v>
      </c>
      <c r="AK422" s="11">
        <f>'OddsRatio_working_3-way'!U422/(3*'OddsRatio_working_3-way'!X422^(1/3))*SIN(('OddsRatio_working_3-way'!Y422+4*PI())/3)</f>
        <v>0.48178850900131265</v>
      </c>
      <c r="AL422" s="11">
        <f>'OddsRatio_working_3-way'!Z422+'OddsRatio_working_3-way'!AF422</f>
        <v>1.03608862904938</v>
      </c>
      <c r="AM422" s="11">
        <f>'OddsRatio_working_3-way'!AA422+'OddsRatio_working_3-way'!AG422</f>
        <v>-0.63287572313687734</v>
      </c>
      <c r="AN422" s="11">
        <f>'OddsRatio_working_3-way'!AB422+'OddsRatio_working_3-way'!AH422</f>
        <v>-0.40321290591250253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1.03608862904938</v>
      </c>
      <c r="AS422" s="11">
        <f>IF(('OddsRatio_working_3-way'!X422=0),IF(Q422&gt;0,-Q422^(1/3),(-Q422)^(1/3)),'OddsRatio_working_3-way'!AM422-'OddsRatio_working_3-way'!R422/3)</f>
        <v>-0.63287572313687734</v>
      </c>
      <c r="AT422" s="11">
        <f>IF(('OddsRatio_working_3-way'!X422=0),IF(Q422&gt;0,-Q422^(1/3),(-Q422)^(1/3)),'OddsRatio_working_3-way'!AN422-'OddsRatio_working_3-way'!R422/3)</f>
        <v>-0.40321290591250253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9">
        <f t="shared" si="91"/>
        <v>0.71891120242054507</v>
      </c>
      <c r="E423" s="9">
        <f t="shared" si="92"/>
        <v>0.17375250661097469</v>
      </c>
      <c r="F423" s="9">
        <f t="shared" si="93"/>
        <v>0.10733629096847998</v>
      </c>
      <c r="G423" s="9">
        <f t="shared" si="94"/>
        <v>1.0567361453814716</v>
      </c>
      <c r="H423" s="9">
        <f t="shared" si="95"/>
        <v>1.3909923737911445</v>
      </c>
      <c r="I423" s="9">
        <f t="shared" si="96"/>
        <v>5.7553126542166222</v>
      </c>
      <c r="J423" s="9">
        <f t="shared" si="97"/>
        <v>9.3165134641521821</v>
      </c>
      <c r="K423" s="11">
        <f t="shared" si="98"/>
        <v>0.72992700729927007</v>
      </c>
      <c r="L423" s="11">
        <f t="shared" si="99"/>
        <v>0.18181818181818182</v>
      </c>
      <c r="M423" s="11">
        <f t="shared" si="100"/>
        <v>0.11273957158962797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-0.1960568829864987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0.19061740438644462</v>
      </c>
      <c r="Q423" s="11">
        <f>2*'OddsRatio_working_3-way'!K423*'OddsRatio_working_3-way'!L423*'OddsRatio_working_3-way'!M423</f>
        <v>2.9924239307134164E-2</v>
      </c>
      <c r="R423" s="11">
        <f t="shared" si="101"/>
        <v>0</v>
      </c>
      <c r="S423" s="11">
        <f t="shared" si="102"/>
        <v>-0.97225561012092254</v>
      </c>
      <c r="T423" s="11">
        <f t="shared" si="103"/>
        <v>-0.15263039405352002</v>
      </c>
      <c r="U423" s="11">
        <f>'OddsRatio_working_3-way'!S423-'OddsRatio_working_3-way'!R423^2/3</f>
        <v>-0.97225561012092254</v>
      </c>
      <c r="V423" s="11">
        <f>'OddsRatio_working_3-way'!S423*'OddsRatio_working_3-way'!R423/3-2*'OddsRatio_working_3-way'!R423^3/27-'OddsRatio_working_3-way'!T423</f>
        <v>0.15263039405352002</v>
      </c>
      <c r="W423" s="11">
        <f>'OddsRatio_working_3-way'!V423^2+4*'OddsRatio_working_3-way'!U423^3/27</f>
        <v>-0.11286021875113988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0.1844967858392611</v>
      </c>
      <c r="Y423" s="11">
        <f>IF('OddsRatio_working_3-way'!W423&gt;=0,IF('OddsRatio_working_3-way'!V423+SQRT('OddsRatio_working_3-way'!W423)&gt;0,0,PI()),ACOS('OddsRatio_working_3-way'!V423/(2*'OddsRatio_working_3-way'!X423)))</f>
        <v>1.1443481322889726</v>
      </c>
      <c r="Z423" s="11">
        <f>'OddsRatio_working_3-way'!X423^(1/3)*COS('OddsRatio_working_3-way'!Y423/3)</f>
        <v>0.52836807269073582</v>
      </c>
      <c r="AA423" s="11">
        <f>'OddsRatio_working_3-way'!X423^(1/3)*COS(('OddsRatio_working_3-way'!Y423+2*PI())/3)</f>
        <v>-0.44771683273619989</v>
      </c>
      <c r="AB423" s="11">
        <f>'OddsRatio_working_3-way'!X423^(1/3)*COS(('OddsRatio_working_3-way'!Y423+4*PI())/3)</f>
        <v>-8.0651239954536255E-2</v>
      </c>
      <c r="AC423" s="11">
        <f>'OddsRatio_working_3-way'!X423^(1/3)*SIN('OddsRatio_working_3-way'!Y423/3)</f>
        <v>0.21192541880274332</v>
      </c>
      <c r="AD423" s="11">
        <f>'OddsRatio_working_3-way'!X423^(1/3)*SIN(('OddsRatio_working_3-way'!Y423+2*PI())/3)</f>
        <v>0.3516174640974285</v>
      </c>
      <c r="AE423" s="11">
        <f>'OddsRatio_working_3-way'!X423^(1/3)*SIN(('OddsRatio_working_3-way'!Y423+4*PI())/3)</f>
        <v>-0.56354288290017174</v>
      </c>
      <c r="AF423" s="11">
        <f>-'OddsRatio_working_3-way'!U423/(3*'OddsRatio_working_3-way'!X423^(1/3))*COS(('OddsRatio_working_3-way'!Y423)/3)</f>
        <v>0.52836807269073582</v>
      </c>
      <c r="AG423" s="11">
        <f>-'OddsRatio_working_3-way'!U423/(3*'OddsRatio_working_3-way'!X423^(1/3))*COS(('OddsRatio_working_3-way'!Y423+2*PI())/3)</f>
        <v>-0.44771683273619989</v>
      </c>
      <c r="AH423" s="11">
        <f>-'OddsRatio_working_3-way'!U423/(3*'OddsRatio_working_3-way'!X423^(1/3))*COS(('OddsRatio_working_3-way'!Y423+4*PI())/3)</f>
        <v>-8.0651239954536255E-2</v>
      </c>
      <c r="AI423" s="11">
        <f>'OddsRatio_working_3-way'!U423/(3*'OddsRatio_working_3-way'!X423^(1/3))*SIN(('OddsRatio_working_3-way'!Y423)/3)</f>
        <v>-0.21192541880274332</v>
      </c>
      <c r="AJ423" s="11">
        <f>'OddsRatio_working_3-way'!U423/(3*'OddsRatio_working_3-way'!X423^(1/3))*SIN(('OddsRatio_working_3-way'!Y423+2*PI())/3)</f>
        <v>-0.3516174640974285</v>
      </c>
      <c r="AK423" s="11">
        <f>'OddsRatio_working_3-way'!U423/(3*'OddsRatio_working_3-way'!X423^(1/3))*SIN(('OddsRatio_working_3-way'!Y423+4*PI())/3)</f>
        <v>0.56354288290017174</v>
      </c>
      <c r="AL423" s="11">
        <f>'OddsRatio_working_3-way'!Z423+'OddsRatio_working_3-way'!AF423</f>
        <v>1.0567361453814716</v>
      </c>
      <c r="AM423" s="11">
        <f>'OddsRatio_working_3-way'!AA423+'OddsRatio_working_3-way'!AG423</f>
        <v>-0.89543366547239978</v>
      </c>
      <c r="AN423" s="11">
        <f>'OddsRatio_working_3-way'!AB423+'OddsRatio_working_3-way'!AH423</f>
        <v>-0.16130247990907251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1.0567361453814716</v>
      </c>
      <c r="AS423" s="11">
        <f>IF(('OddsRatio_working_3-way'!X423=0),IF(Q423&gt;0,-Q423^(1/3),(-Q423)^(1/3)),'OddsRatio_working_3-way'!AM423-'OddsRatio_working_3-way'!R423/3)</f>
        <v>-0.89543366547239978</v>
      </c>
      <c r="AT423" s="11">
        <f>IF(('OddsRatio_working_3-way'!X423=0),IF(Q423&gt;0,-Q423^(1/3),(-Q423)^(1/3)),'OddsRatio_working_3-way'!AN423-'OddsRatio_working_3-way'!R423/3)</f>
        <v>-0.16130247990907251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9">
        <f t="shared" si="91"/>
        <v>0.68937676172156326</v>
      </c>
      <c r="E424" s="9">
        <f t="shared" si="92"/>
        <v>0.21031025156659508</v>
      </c>
      <c r="F424" s="9">
        <f t="shared" si="93"/>
        <v>0.10031298671184154</v>
      </c>
      <c r="G424" s="9">
        <f t="shared" si="94"/>
        <v>1.0728228449581765</v>
      </c>
      <c r="H424" s="9">
        <f t="shared" si="95"/>
        <v>1.4505855948824342</v>
      </c>
      <c r="I424" s="9">
        <f t="shared" si="96"/>
        <v>4.7548799573536167</v>
      </c>
      <c r="J424" s="9">
        <f t="shared" si="97"/>
        <v>9.9687989838503537</v>
      </c>
      <c r="K424" s="11">
        <f t="shared" si="98"/>
        <v>0.70422535211267612</v>
      </c>
      <c r="L424" s="11">
        <f t="shared" si="99"/>
        <v>0.22222222222222221</v>
      </c>
      <c r="M424" s="11">
        <f t="shared" si="100"/>
        <v>0.10683760683760685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-0.20546928293407163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0.20531546353142599</v>
      </c>
      <c r="Q424" s="11">
        <f>2*'OddsRatio_working_3-way'!K424*'OddsRatio_working_3-way'!L424*'OddsRatio_working_3-way'!M424</f>
        <v>3.3439000575150812E-2</v>
      </c>
      <c r="R424" s="11">
        <f t="shared" si="101"/>
        <v>0</v>
      </c>
      <c r="S424" s="11">
        <f t="shared" si="102"/>
        <v>-0.99925137519122509</v>
      </c>
      <c r="T424" s="11">
        <f t="shared" si="103"/>
        <v>-0.16274452364677933</v>
      </c>
      <c r="U424" s="11">
        <f>'OddsRatio_working_3-way'!S424-'OddsRatio_working_3-way'!R424^2/3</f>
        <v>-0.99925137519122509</v>
      </c>
      <c r="V424" s="11">
        <f>'OddsRatio_working_3-way'!S424*'OddsRatio_working_3-way'!R424/3-2*'OddsRatio_working_3-way'!R424^3/27-'OddsRatio_working_3-way'!T424</f>
        <v>0.16274452364677933</v>
      </c>
      <c r="W424" s="11">
        <f>'OddsRatio_working_3-way'!V424^2+4*'OddsRatio_working_3-way'!U424^3/27</f>
        <v>-0.12132989505578726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0.19223402081369753</v>
      </c>
      <c r="Y424" s="11">
        <f>IF('OddsRatio_working_3-way'!W424&gt;=0,IF('OddsRatio_working_3-way'!V424+SQRT('OddsRatio_working_3-way'!W424)&gt;0,0,PI()),ACOS('OddsRatio_working_3-way'!V424/(2*'OddsRatio_working_3-way'!X424)))</f>
        <v>1.1337139588553884</v>
      </c>
      <c r="Z424" s="11">
        <f>'OddsRatio_working_3-way'!X424^(1/3)*COS('OddsRatio_working_3-way'!Y424/3)</f>
        <v>0.53641142247908824</v>
      </c>
      <c r="AA424" s="11">
        <f>'OddsRatio_working_3-way'!X424^(1/3)*COS(('OddsRatio_working_3-way'!Y424+2*PI())/3)</f>
        <v>-0.45262353351623497</v>
      </c>
      <c r="AB424" s="11">
        <f>'OddsRatio_working_3-way'!X424^(1/3)*COS(('OddsRatio_working_3-way'!Y424+4*PI())/3)</f>
        <v>-8.3787888962853191E-2</v>
      </c>
      <c r="AC424" s="11">
        <f>'OddsRatio_working_3-way'!X424^(1/3)*SIN('OddsRatio_working_3-way'!Y424/3)</f>
        <v>0.21294735866962408</v>
      </c>
      <c r="AD424" s="11">
        <f>'OddsRatio_working_3-way'!X424^(1/3)*SIN(('OddsRatio_working_3-way'!Y424+2*PI())/3)</f>
        <v>0.35807223941222549</v>
      </c>
      <c r="AE424" s="11">
        <f>'OddsRatio_working_3-way'!X424^(1/3)*SIN(('OddsRatio_working_3-way'!Y424+4*PI())/3)</f>
        <v>-0.57101959808184954</v>
      </c>
      <c r="AF424" s="11">
        <f>-'OddsRatio_working_3-way'!U424/(3*'OddsRatio_working_3-way'!X424^(1/3))*COS(('OddsRatio_working_3-way'!Y424)/3)</f>
        <v>0.53641142247908824</v>
      </c>
      <c r="AG424" s="11">
        <f>-'OddsRatio_working_3-way'!U424/(3*'OddsRatio_working_3-way'!X424^(1/3))*COS(('OddsRatio_working_3-way'!Y424+2*PI())/3)</f>
        <v>-0.45262353351623497</v>
      </c>
      <c r="AH424" s="11">
        <f>-'OddsRatio_working_3-way'!U424/(3*'OddsRatio_working_3-way'!X424^(1/3))*COS(('OddsRatio_working_3-way'!Y424+4*PI())/3)</f>
        <v>-8.3787888962853191E-2</v>
      </c>
      <c r="AI424" s="11">
        <f>'OddsRatio_working_3-way'!U424/(3*'OddsRatio_working_3-way'!X424^(1/3))*SIN(('OddsRatio_working_3-way'!Y424)/3)</f>
        <v>-0.21294735866962408</v>
      </c>
      <c r="AJ424" s="11">
        <f>'OddsRatio_working_3-way'!U424/(3*'OddsRatio_working_3-way'!X424^(1/3))*SIN(('OddsRatio_working_3-way'!Y424+2*PI())/3)</f>
        <v>-0.35807223941222549</v>
      </c>
      <c r="AK424" s="11">
        <f>'OddsRatio_working_3-way'!U424/(3*'OddsRatio_working_3-way'!X424^(1/3))*SIN(('OddsRatio_working_3-way'!Y424+4*PI())/3)</f>
        <v>0.57101959808184954</v>
      </c>
      <c r="AL424" s="11">
        <f>'OddsRatio_working_3-way'!Z424+'OddsRatio_working_3-way'!AF424</f>
        <v>1.0728228449581765</v>
      </c>
      <c r="AM424" s="11">
        <f>'OddsRatio_working_3-way'!AA424+'OddsRatio_working_3-way'!AG424</f>
        <v>-0.90524706703246993</v>
      </c>
      <c r="AN424" s="11">
        <f>'OddsRatio_working_3-way'!AB424+'OddsRatio_working_3-way'!AH424</f>
        <v>-0.16757577792570638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1.0728228449581765</v>
      </c>
      <c r="AS424" s="11">
        <f>IF(('OddsRatio_working_3-way'!X424=0),IF(Q424&gt;0,-Q424^(1/3),(-Q424)^(1/3)),'OddsRatio_working_3-way'!AM424-'OddsRatio_working_3-way'!R424/3)</f>
        <v>-0.90524706703246993</v>
      </c>
      <c r="AT424" s="11">
        <f>IF(('OddsRatio_working_3-way'!X424=0),IF(Q424&gt;0,-Q424^(1/3),(-Q424)^(1/3)),'OddsRatio_working_3-way'!AN424-'OddsRatio_working_3-way'!R424/3)</f>
        <v>-0.16757577792570638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9">
        <f t="shared" si="91"/>
        <v>0.23386836030484159</v>
      </c>
      <c r="E425" s="9">
        <f t="shared" si="92"/>
        <v>0.30316744838453596</v>
      </c>
      <c r="F425" s="9">
        <f t="shared" si="93"/>
        <v>0.46296419131062244</v>
      </c>
      <c r="G425" s="9">
        <f t="shared" si="94"/>
        <v>1.0740687676262639</v>
      </c>
      <c r="H425" s="9">
        <f t="shared" si="95"/>
        <v>4.2759097412601044</v>
      </c>
      <c r="I425" s="9">
        <f t="shared" si="96"/>
        <v>3.2985071627202052</v>
      </c>
      <c r="J425" s="9">
        <f t="shared" si="97"/>
        <v>2.1599942690363654</v>
      </c>
      <c r="K425" s="11">
        <f t="shared" si="98"/>
        <v>0.24691358024691359</v>
      </c>
      <c r="L425" s="11">
        <f t="shared" si="99"/>
        <v>0.31847133757961782</v>
      </c>
      <c r="M425" s="11">
        <f t="shared" si="100"/>
        <v>0.48076923076923073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-0.26649518210027767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0.23703885168853317</v>
      </c>
      <c r="Q425" s="11">
        <f>2*'OddsRatio_working_3-way'!K425*'OddsRatio_working_3-way'!L425*'OddsRatio_working_3-way'!M425</f>
        <v>7.5610479007506601E-2</v>
      </c>
      <c r="R425" s="11">
        <f t="shared" si="101"/>
        <v>0</v>
      </c>
      <c r="S425" s="11">
        <f t="shared" si="102"/>
        <v>-0.88946768125563869</v>
      </c>
      <c r="T425" s="11">
        <f t="shared" si="103"/>
        <v>-0.28372174840690234</v>
      </c>
      <c r="U425" s="11">
        <f>'OddsRatio_working_3-way'!S425-'OddsRatio_working_3-way'!R425^2/3</f>
        <v>-0.88946768125563869</v>
      </c>
      <c r="V425" s="11">
        <f>'OddsRatio_working_3-way'!S425*'OddsRatio_working_3-way'!R425/3-2*'OddsRatio_working_3-way'!R425^3/27-'OddsRatio_working_3-way'!T425</f>
        <v>0.28372174840690234</v>
      </c>
      <c r="W425" s="11">
        <f>'OddsRatio_working_3-way'!V425^2+4*'OddsRatio_working_3-way'!U425^3/27</f>
        <v>-2.3754533539715655E-2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0.16144082821484879</v>
      </c>
      <c r="Y425" s="11">
        <f>IF('OddsRatio_working_3-way'!W425&gt;=0,IF('OddsRatio_working_3-way'!V425+SQRT('OddsRatio_working_3-way'!W425)&gt;0,0,PI()),ACOS('OddsRatio_working_3-way'!V425/(2*'OddsRatio_working_3-way'!X425)))</f>
        <v>0.49762764656114911</v>
      </c>
      <c r="Z425" s="11">
        <f>'OddsRatio_working_3-way'!X425^(1/3)*COS('OddsRatio_working_3-way'!Y425/3)</f>
        <v>0.53703438381313195</v>
      </c>
      <c r="AA425" s="11">
        <f>'OddsRatio_working_3-way'!X425^(1/3)*COS(('OddsRatio_working_3-way'!Y425+2*PI())/3)</f>
        <v>-0.34637907774133703</v>
      </c>
      <c r="AB425" s="11">
        <f>'OddsRatio_working_3-way'!X425^(1/3)*COS(('OddsRatio_working_3-way'!Y425+4*PI())/3)</f>
        <v>-0.19065530607179487</v>
      </c>
      <c r="AC425" s="11">
        <f>'OddsRatio_working_3-way'!X425^(1/3)*SIN('OddsRatio_working_3-way'!Y425/3)</f>
        <v>8.9907161492633961E-2</v>
      </c>
      <c r="AD425" s="11">
        <f>'OddsRatio_working_3-way'!X425^(1/3)*SIN(('OddsRatio_working_3-way'!Y425+2*PI())/3)</f>
        <v>0.42013183834157791</v>
      </c>
      <c r="AE425" s="11">
        <f>'OddsRatio_working_3-way'!X425^(1/3)*SIN(('OddsRatio_working_3-way'!Y425+4*PI())/3)</f>
        <v>-0.51003899983421186</v>
      </c>
      <c r="AF425" s="11">
        <f>-'OddsRatio_working_3-way'!U425/(3*'OddsRatio_working_3-way'!X425^(1/3))*COS(('OddsRatio_working_3-way'!Y425)/3)</f>
        <v>0.53703438381313184</v>
      </c>
      <c r="AG425" s="11">
        <f>-'OddsRatio_working_3-way'!U425/(3*'OddsRatio_working_3-way'!X425^(1/3))*COS(('OddsRatio_working_3-way'!Y425+2*PI())/3)</f>
        <v>-0.34637907774133697</v>
      </c>
      <c r="AH425" s="11">
        <f>-'OddsRatio_working_3-way'!U425/(3*'OddsRatio_working_3-way'!X425^(1/3))*COS(('OddsRatio_working_3-way'!Y425+4*PI())/3)</f>
        <v>-0.19065530607179484</v>
      </c>
      <c r="AI425" s="11">
        <f>'OddsRatio_working_3-way'!U425/(3*'OddsRatio_working_3-way'!X425^(1/3))*SIN(('OddsRatio_working_3-way'!Y425)/3)</f>
        <v>-8.9907161492633933E-2</v>
      </c>
      <c r="AJ425" s="11">
        <f>'OddsRatio_working_3-way'!U425/(3*'OddsRatio_working_3-way'!X425^(1/3))*SIN(('OddsRatio_working_3-way'!Y425+2*PI())/3)</f>
        <v>-0.4201318383415778</v>
      </c>
      <c r="AK425" s="11">
        <f>'OddsRatio_working_3-way'!U425/(3*'OddsRatio_working_3-way'!X425^(1/3))*SIN(('OddsRatio_working_3-way'!Y425+4*PI())/3)</f>
        <v>0.51003899983421175</v>
      </c>
      <c r="AL425" s="11">
        <f>'OddsRatio_working_3-way'!Z425+'OddsRatio_working_3-way'!AF425</f>
        <v>1.0740687676262639</v>
      </c>
      <c r="AM425" s="11">
        <f>'OddsRatio_working_3-way'!AA425+'OddsRatio_working_3-way'!AG425</f>
        <v>-0.69275815548267405</v>
      </c>
      <c r="AN425" s="11">
        <f>'OddsRatio_working_3-way'!AB425+'OddsRatio_working_3-way'!AH425</f>
        <v>-0.38131061214358974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1.0740687676262639</v>
      </c>
      <c r="AS425" s="11">
        <f>IF(('OddsRatio_working_3-way'!X425=0),IF(Q425&gt;0,-Q425^(1/3),(-Q425)^(1/3)),'OddsRatio_working_3-way'!AM425-'OddsRatio_working_3-way'!R425/3)</f>
        <v>-0.69275815548267405</v>
      </c>
      <c r="AT425" s="11">
        <f>IF(('OddsRatio_working_3-way'!X425=0),IF(Q425&gt;0,-Q425^(1/3),(-Q425)^(1/3)),'OddsRatio_working_3-way'!AN425-'OddsRatio_working_3-way'!R425/3)</f>
        <v>-0.38131061214358974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9">
        <f t="shared" si="91"/>
        <v>0.37200485959775226</v>
      </c>
      <c r="E426" s="9">
        <f t="shared" si="92"/>
        <v>0.31663094466041447</v>
      </c>
      <c r="F426" s="9">
        <f t="shared" si="93"/>
        <v>0.31136419574183355</v>
      </c>
      <c r="G426" s="9">
        <f t="shared" si="94"/>
        <v>1.0684410928539423</v>
      </c>
      <c r="H426" s="9">
        <f t="shared" si="95"/>
        <v>2.688136926709229</v>
      </c>
      <c r="I426" s="9">
        <f t="shared" si="96"/>
        <v>3.1582510075649628</v>
      </c>
      <c r="J426" s="9">
        <f t="shared" si="97"/>
        <v>3.2116730622076606</v>
      </c>
      <c r="K426" s="11">
        <f t="shared" si="98"/>
        <v>0.38759689922480617</v>
      </c>
      <c r="L426" s="11">
        <f t="shared" si="99"/>
        <v>0.33112582781456956</v>
      </c>
      <c r="M426" s="11">
        <f t="shared" si="100"/>
        <v>0.32573289902280134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-0.27619370597551574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0.23703803294051071</v>
      </c>
      <c r="Q426" s="11">
        <f>2*'OddsRatio_working_3-way'!K426*'OddsRatio_working_3-way'!L426*'OddsRatio_working_3-way'!M426</f>
        <v>8.3611299097181929E-2</v>
      </c>
      <c r="R426" s="11">
        <f t="shared" si="101"/>
        <v>0</v>
      </c>
      <c r="S426" s="11">
        <f t="shared" si="102"/>
        <v>-0.85823111755314174</v>
      </c>
      <c r="T426" s="11">
        <f t="shared" si="103"/>
        <v>-0.3027270255919372</v>
      </c>
      <c r="U426" s="11">
        <f>'OddsRatio_working_3-way'!S426-'OddsRatio_working_3-way'!R426^2/3</f>
        <v>-0.85823111755314174</v>
      </c>
      <c r="V426" s="11">
        <f>'OddsRatio_working_3-way'!S426*'OddsRatio_working_3-way'!R426/3-2*'OddsRatio_working_3-way'!R426^3/27-'OddsRatio_working_3-way'!T426</f>
        <v>0.3027270255919372</v>
      </c>
      <c r="W426" s="11">
        <f>'OddsRatio_working_3-way'!V426^2+4*'OddsRatio_working_3-way'!U426^3/27</f>
        <v>-2.0066103126379492E-3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0.15301165179193002</v>
      </c>
      <c r="Y426" s="11">
        <f>IF('OddsRatio_working_3-way'!W426&gt;=0,IF('OddsRatio_working_3-way'!V426+SQRT('OddsRatio_working_3-way'!W426)&gt;0,0,PI()),ACOS('OddsRatio_working_3-way'!V426/(2*'OddsRatio_working_3-way'!X426)))</f>
        <v>0.1469062467351594</v>
      </c>
      <c r="Z426" s="11">
        <f>'OddsRatio_working_3-way'!X426^(1/3)*COS('OddsRatio_working_3-way'!Y426/3)</f>
        <v>0.53422054642697125</v>
      </c>
      <c r="AA426" s="11">
        <f>'OddsRatio_working_3-way'!X426^(1/3)*COS(('OddsRatio_working_3-way'!Y426+2*PI())/3)</f>
        <v>-0.28978372067382213</v>
      </c>
      <c r="AB426" s="11">
        <f>'OddsRatio_working_3-way'!X426^(1/3)*COS(('OddsRatio_working_3-way'!Y426+4*PI())/3)</f>
        <v>-0.24443682575314904</v>
      </c>
      <c r="AC426" s="11">
        <f>'OddsRatio_working_3-way'!X426^(1/3)*SIN('OddsRatio_working_3-way'!Y426/3)</f>
        <v>2.618104198936419E-2</v>
      </c>
      <c r="AD426" s="11">
        <f>'OddsRatio_working_3-way'!X426^(1/3)*SIN(('OddsRatio_working_3-way'!Y426+2*PI())/3)</f>
        <v>0.44955804343467914</v>
      </c>
      <c r="AE426" s="11">
        <f>'OddsRatio_working_3-way'!X426^(1/3)*SIN(('OddsRatio_working_3-way'!Y426+4*PI())/3)</f>
        <v>-0.47573908542404347</v>
      </c>
      <c r="AF426" s="11">
        <f>-'OddsRatio_working_3-way'!U426/(3*'OddsRatio_working_3-way'!X426^(1/3))*COS(('OddsRatio_working_3-way'!Y426)/3)</f>
        <v>0.53422054642697114</v>
      </c>
      <c r="AG426" s="11">
        <f>-'OddsRatio_working_3-way'!U426/(3*'OddsRatio_working_3-way'!X426^(1/3))*COS(('OddsRatio_working_3-way'!Y426+2*PI())/3)</f>
        <v>-0.28978372067382208</v>
      </c>
      <c r="AH426" s="11">
        <f>-'OddsRatio_working_3-way'!U426/(3*'OddsRatio_working_3-way'!X426^(1/3))*COS(('OddsRatio_working_3-way'!Y426+4*PI())/3)</f>
        <v>-0.24443682575314898</v>
      </c>
      <c r="AI426" s="11">
        <f>'OddsRatio_working_3-way'!U426/(3*'OddsRatio_working_3-way'!X426^(1/3))*SIN(('OddsRatio_working_3-way'!Y426)/3)</f>
        <v>-2.6181041989364186E-2</v>
      </c>
      <c r="AJ426" s="11">
        <f>'OddsRatio_working_3-way'!U426/(3*'OddsRatio_working_3-way'!X426^(1/3))*SIN(('OddsRatio_working_3-way'!Y426+2*PI())/3)</f>
        <v>-0.44955804343467903</v>
      </c>
      <c r="AK426" s="11">
        <f>'OddsRatio_working_3-way'!U426/(3*'OddsRatio_working_3-way'!X426^(1/3))*SIN(('OddsRatio_working_3-way'!Y426+4*PI())/3)</f>
        <v>0.47573908542404336</v>
      </c>
      <c r="AL426" s="11">
        <f>'OddsRatio_working_3-way'!Z426+'OddsRatio_working_3-way'!AF426</f>
        <v>1.0684410928539423</v>
      </c>
      <c r="AM426" s="11">
        <f>'OddsRatio_working_3-way'!AA426+'OddsRatio_working_3-way'!AG426</f>
        <v>-0.57956744134764415</v>
      </c>
      <c r="AN426" s="11">
        <f>'OddsRatio_working_3-way'!AB426+'OddsRatio_working_3-way'!AH426</f>
        <v>-0.48887365150629802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1.0684410928539423</v>
      </c>
      <c r="AS426" s="11">
        <f>IF(('OddsRatio_working_3-way'!X426=0),IF(Q426&gt;0,-Q426^(1/3),(-Q426)^(1/3)),'OddsRatio_working_3-way'!AM426-'OddsRatio_working_3-way'!R426/3)</f>
        <v>-0.57956744134764415</v>
      </c>
      <c r="AT426" s="11">
        <f>IF(('OddsRatio_working_3-way'!X426=0),IF(Q426&gt;0,-Q426^(1/3),(-Q426)^(1/3)),'OddsRatio_working_3-way'!AN426-'OddsRatio_working_3-way'!R426/3)</f>
        <v>-0.48887365150629802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9">
        <f t="shared" si="91"/>
        <v>0.359323954082232</v>
      </c>
      <c r="E427" s="9">
        <f t="shared" si="92"/>
        <v>0.31048692968049152</v>
      </c>
      <c r="F427" s="9">
        <f t="shared" si="93"/>
        <v>0.33018911623727659</v>
      </c>
      <c r="G427" s="9">
        <f t="shared" si="94"/>
        <v>1.0676670633574474</v>
      </c>
      <c r="H427" s="9">
        <f t="shared" si="95"/>
        <v>2.7830039958069368</v>
      </c>
      <c r="I427" s="9">
        <f t="shared" si="96"/>
        <v>3.2207474917834902</v>
      </c>
      <c r="J427" s="9">
        <f t="shared" si="97"/>
        <v>3.0285674203791499</v>
      </c>
      <c r="K427" s="11">
        <f t="shared" si="98"/>
        <v>0.37453183520599254</v>
      </c>
      <c r="L427" s="11">
        <f t="shared" si="99"/>
        <v>0.32467532467532467</v>
      </c>
      <c r="M427" s="11">
        <f t="shared" si="100"/>
        <v>0.34482758620689657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-0.27674095244804275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0.23691277081435932</v>
      </c>
      <c r="Q427" s="11">
        <f>2*'OddsRatio_working_3-way'!K427*'OddsRatio_working_3-way'!L427*'OddsRatio_working_3-way'!M427</f>
        <v>8.3862927721897129E-2</v>
      </c>
      <c r="R427" s="11">
        <f t="shared" si="101"/>
        <v>0</v>
      </c>
      <c r="S427" s="11">
        <f t="shared" si="102"/>
        <v>-0.85608135954811004</v>
      </c>
      <c r="T427" s="11">
        <f t="shared" si="103"/>
        <v>-0.30303764939756117</v>
      </c>
      <c r="U427" s="11">
        <f>'OddsRatio_working_3-way'!S427-'OddsRatio_working_3-way'!R427^2/3</f>
        <v>-0.85608135954811004</v>
      </c>
      <c r="V427" s="11">
        <f>'OddsRatio_working_3-way'!S427*'OddsRatio_working_3-way'!R427/3-2*'OddsRatio_working_3-way'!R427^3/27-'OddsRatio_working_3-way'!T427</f>
        <v>0.30303764939756117</v>
      </c>
      <c r="W427" s="11">
        <f>'OddsRatio_working_3-way'!V427^2+4*'OddsRatio_working_3-way'!U427^3/27</f>
        <v>-1.1164613007308977E-3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0.15243710035054631</v>
      </c>
      <c r="Y427" s="11">
        <f>IF('OddsRatio_working_3-way'!W427&gt;=0,IF('OddsRatio_working_3-way'!V427+SQRT('OddsRatio_working_3-way'!W427)&gt;0,0,PI()),ACOS('OddsRatio_working_3-way'!V427/(2*'OddsRatio_working_3-way'!X427)))</f>
        <v>0.10981823224700027</v>
      </c>
      <c r="Z427" s="11">
        <f>'OddsRatio_working_3-way'!X427^(1/3)*COS('OddsRatio_working_3-way'!Y427/3)</f>
        <v>0.53383353167872372</v>
      </c>
      <c r="AA427" s="11">
        <f>'OddsRatio_working_3-way'!X427^(1/3)*COS(('OddsRatio_working_3-way'!Y427+2*PI())/3)</f>
        <v>-0.28384780917972757</v>
      </c>
      <c r="AB427" s="11">
        <f>'OddsRatio_working_3-way'!X427^(1/3)*COS(('OddsRatio_working_3-way'!Y427+4*PI())/3)</f>
        <v>-0.24998572249899584</v>
      </c>
      <c r="AC427" s="11">
        <f>'OddsRatio_working_3-way'!X427^(1/3)*SIN('OddsRatio_working_3-way'!Y427/3)</f>
        <v>1.9550284860442888E-2</v>
      </c>
      <c r="AD427" s="11">
        <f>'OddsRatio_working_3-way'!X427^(1/3)*SIN(('OddsRatio_working_3-way'!Y427+2*PI())/3)</f>
        <v>0.45253825739551823</v>
      </c>
      <c r="AE427" s="11">
        <f>'OddsRatio_working_3-way'!X427^(1/3)*SIN(('OddsRatio_working_3-way'!Y427+4*PI())/3)</f>
        <v>-0.47208854225596109</v>
      </c>
      <c r="AF427" s="11">
        <f>-'OddsRatio_working_3-way'!U427/(3*'OddsRatio_working_3-way'!X427^(1/3))*COS(('OddsRatio_working_3-way'!Y427)/3)</f>
        <v>0.53383353167872372</v>
      </c>
      <c r="AG427" s="11">
        <f>-'OddsRatio_working_3-way'!U427/(3*'OddsRatio_working_3-way'!X427^(1/3))*COS(('OddsRatio_working_3-way'!Y427+2*PI())/3)</f>
        <v>-0.28384780917972757</v>
      </c>
      <c r="AH427" s="11">
        <f>-'OddsRatio_working_3-way'!U427/(3*'OddsRatio_working_3-way'!X427^(1/3))*COS(('OddsRatio_working_3-way'!Y427+4*PI())/3)</f>
        <v>-0.24998572249899584</v>
      </c>
      <c r="AI427" s="11">
        <f>'OddsRatio_working_3-way'!U427/(3*'OddsRatio_working_3-way'!X427^(1/3))*SIN(('OddsRatio_working_3-way'!Y427)/3)</f>
        <v>-1.9550284860442888E-2</v>
      </c>
      <c r="AJ427" s="11">
        <f>'OddsRatio_working_3-way'!U427/(3*'OddsRatio_working_3-way'!X427^(1/3))*SIN(('OddsRatio_working_3-way'!Y427+2*PI())/3)</f>
        <v>-0.45253825739551823</v>
      </c>
      <c r="AK427" s="11">
        <f>'OddsRatio_working_3-way'!U427/(3*'OddsRatio_working_3-way'!X427^(1/3))*SIN(('OddsRatio_working_3-way'!Y427+4*PI())/3)</f>
        <v>0.47208854225596109</v>
      </c>
      <c r="AL427" s="11">
        <f>'OddsRatio_working_3-way'!Z427+'OddsRatio_working_3-way'!AF427</f>
        <v>1.0676670633574474</v>
      </c>
      <c r="AM427" s="11">
        <f>'OddsRatio_working_3-way'!AA427+'OddsRatio_working_3-way'!AG427</f>
        <v>-0.56769561835945515</v>
      </c>
      <c r="AN427" s="11">
        <f>'OddsRatio_working_3-way'!AB427+'OddsRatio_working_3-way'!AH427</f>
        <v>-0.49997144499799168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1.0676670633574474</v>
      </c>
      <c r="AS427" s="11">
        <f>IF(('OddsRatio_working_3-way'!X427=0),IF(Q427&gt;0,-Q427^(1/3),(-Q427)^(1/3)),'OddsRatio_working_3-way'!AM427-'OddsRatio_working_3-way'!R427/3)</f>
        <v>-0.56769561835945515</v>
      </c>
      <c r="AT427" s="11">
        <f>IF(('OddsRatio_working_3-way'!X427=0),IF(Q427&gt;0,-Q427^(1/3),(-Q427)^(1/3)),'OddsRatio_working_3-way'!AN427-'OddsRatio_working_3-way'!R427/3)</f>
        <v>-0.49997144499799168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9">
        <f t="shared" si="91"/>
        <v>0.60405626536583212</v>
      </c>
      <c r="E428" s="9">
        <f t="shared" si="92"/>
        <v>0.22242654515704946</v>
      </c>
      <c r="F428" s="9">
        <f t="shared" si="93"/>
        <v>0.17351718947711831</v>
      </c>
      <c r="G428" s="9">
        <f t="shared" si="94"/>
        <v>1.0924582066715645</v>
      </c>
      <c r="H428" s="9">
        <f t="shared" si="95"/>
        <v>1.6554749240029389</v>
      </c>
      <c r="I428" s="9">
        <f t="shared" si="96"/>
        <v>4.4958662613490068</v>
      </c>
      <c r="J428" s="9">
        <f t="shared" si="97"/>
        <v>5.7631177810880221</v>
      </c>
      <c r="K428" s="11">
        <f t="shared" si="98"/>
        <v>0.625</v>
      </c>
      <c r="L428" s="11">
        <f t="shared" si="99"/>
        <v>0.23809523809523808</v>
      </c>
      <c r="M428" s="11">
        <f t="shared" si="100"/>
        <v>0.18656716417910446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-0.23240938166311298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0.22654584221748397</v>
      </c>
      <c r="Q428" s="11">
        <f>2*'OddsRatio_working_3-way'!K428*'OddsRatio_working_3-way'!L428*'OddsRatio_working_3-way'!M428</f>
        <v>5.5525941719971564E-2</v>
      </c>
      <c r="R428" s="11">
        <f t="shared" si="101"/>
        <v>0</v>
      </c>
      <c r="S428" s="11">
        <f t="shared" si="102"/>
        <v>-0.97477064220183485</v>
      </c>
      <c r="T428" s="11">
        <f t="shared" si="103"/>
        <v>-0.23891437308868502</v>
      </c>
      <c r="U428" s="11">
        <f>'OddsRatio_working_3-way'!S428-'OddsRatio_working_3-way'!R428^2/3</f>
        <v>-0.97477064220183485</v>
      </c>
      <c r="V428" s="11">
        <f>'OddsRatio_working_3-way'!S428*'OddsRatio_working_3-way'!R428/3-2*'OddsRatio_working_3-way'!R428^3/27-'OddsRatio_working_3-way'!T428</f>
        <v>0.23891437308868502</v>
      </c>
      <c r="W428" s="11">
        <f>'OddsRatio_working_3-way'!V428^2+4*'OddsRatio_working_3-way'!U428^3/27</f>
        <v>-8.0135541455628206E-2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0.18521313339230805</v>
      </c>
      <c r="Y428" s="11">
        <f>IF('OddsRatio_working_3-way'!W428&gt;=0,IF('OddsRatio_working_3-way'!V428+SQRT('OddsRatio_working_3-way'!W428)&gt;0,0,PI()),ACOS('OddsRatio_working_3-way'!V428/(2*'OddsRatio_working_3-way'!X428)))</f>
        <v>0.86981037955439944</v>
      </c>
      <c r="Z428" s="11">
        <f>'OddsRatio_working_3-way'!X428^(1/3)*COS('OddsRatio_working_3-way'!Y428/3)</f>
        <v>0.54622910333578234</v>
      </c>
      <c r="AA428" s="11">
        <f>'OddsRatio_working_3-way'!X428^(1/3)*COS(('OddsRatio_working_3-way'!Y428+2*PI())/3)</f>
        <v>-0.41424564516680512</v>
      </c>
      <c r="AB428" s="11">
        <f>'OddsRatio_working_3-way'!X428^(1/3)*COS(('OddsRatio_working_3-way'!Y428+4*PI())/3)</f>
        <v>-0.13198345816897705</v>
      </c>
      <c r="AC428" s="11">
        <f>'OddsRatio_working_3-way'!X428^(1/3)*SIN('OddsRatio_working_3-way'!Y428/3)</f>
        <v>0.16296414964524847</v>
      </c>
      <c r="AD428" s="11">
        <f>'OddsRatio_working_3-way'!X428^(1/3)*SIN(('OddsRatio_working_3-way'!Y428+2*PI())/3)</f>
        <v>0.39156620495255856</v>
      </c>
      <c r="AE428" s="11">
        <f>'OddsRatio_working_3-way'!X428^(1/3)*SIN(('OddsRatio_working_3-way'!Y428+4*PI())/3)</f>
        <v>-0.55453035459780697</v>
      </c>
      <c r="AF428" s="11">
        <f>-'OddsRatio_working_3-way'!U428/(3*'OddsRatio_working_3-way'!X428^(1/3))*COS(('OddsRatio_working_3-way'!Y428)/3)</f>
        <v>0.54622910333578212</v>
      </c>
      <c r="AG428" s="11">
        <f>-'OddsRatio_working_3-way'!U428/(3*'OddsRatio_working_3-way'!X428^(1/3))*COS(('OddsRatio_working_3-way'!Y428+2*PI())/3)</f>
        <v>-0.41424564516680495</v>
      </c>
      <c r="AH428" s="11">
        <f>-'OddsRatio_working_3-way'!U428/(3*'OddsRatio_working_3-way'!X428^(1/3))*COS(('OddsRatio_working_3-way'!Y428+4*PI())/3)</f>
        <v>-0.131983458168977</v>
      </c>
      <c r="AI428" s="11">
        <f>'OddsRatio_working_3-way'!U428/(3*'OddsRatio_working_3-way'!X428^(1/3))*SIN(('OddsRatio_working_3-way'!Y428)/3)</f>
        <v>-0.16296414964524841</v>
      </c>
      <c r="AJ428" s="11">
        <f>'OddsRatio_working_3-way'!U428/(3*'OddsRatio_working_3-way'!X428^(1/3))*SIN(('OddsRatio_working_3-way'!Y428+2*PI())/3)</f>
        <v>-0.39156620495255839</v>
      </c>
      <c r="AK428" s="11">
        <f>'OddsRatio_working_3-way'!U428/(3*'OddsRatio_working_3-way'!X428^(1/3))*SIN(('OddsRatio_working_3-way'!Y428+4*PI())/3)</f>
        <v>0.55453035459780675</v>
      </c>
      <c r="AL428" s="11">
        <f>'OddsRatio_working_3-way'!Z428+'OddsRatio_working_3-way'!AF428</f>
        <v>1.0924582066715645</v>
      </c>
      <c r="AM428" s="11">
        <f>'OddsRatio_working_3-way'!AA428+'OddsRatio_working_3-way'!AG428</f>
        <v>-0.82849129033361013</v>
      </c>
      <c r="AN428" s="11">
        <f>'OddsRatio_working_3-way'!AB428+'OddsRatio_working_3-way'!AH428</f>
        <v>-0.26396691633795405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1.0924582066715645</v>
      </c>
      <c r="AS428" s="11">
        <f>IF(('OddsRatio_working_3-way'!X428=0),IF(Q428&gt;0,-Q428^(1/3),(-Q428)^(1/3)),'OddsRatio_working_3-way'!AM428-'OddsRatio_working_3-way'!R428/3)</f>
        <v>-0.82849129033361013</v>
      </c>
      <c r="AT428" s="11">
        <f>IF(('OddsRatio_working_3-way'!X428=0),IF(Q428&gt;0,-Q428^(1/3),(-Q428)^(1/3)),'OddsRatio_working_3-way'!AN428-'OddsRatio_working_3-way'!R428/3)</f>
        <v>-0.26396691633795405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9">
        <f t="shared" si="91"/>
        <v>0.4419132318376317</v>
      </c>
      <c r="E429" s="9">
        <f t="shared" si="92"/>
        <v>0.28362555980038967</v>
      </c>
      <c r="F429" s="9">
        <f t="shared" si="93"/>
        <v>0.27446120836197857</v>
      </c>
      <c r="G429" s="9">
        <f t="shared" si="94"/>
        <v>1.070243781356081</v>
      </c>
      <c r="H429" s="9">
        <f t="shared" si="95"/>
        <v>2.2628876620001757</v>
      </c>
      <c r="I429" s="9">
        <f t="shared" si="96"/>
        <v>3.5257753240003518</v>
      </c>
      <c r="J429" s="9">
        <f t="shared" si="97"/>
        <v>3.6435021399495198</v>
      </c>
      <c r="K429" s="11">
        <f t="shared" si="98"/>
        <v>0.4587155963302752</v>
      </c>
      <c r="L429" s="11">
        <f t="shared" si="99"/>
        <v>0.29761904761904762</v>
      </c>
      <c r="M429" s="11">
        <f t="shared" si="100"/>
        <v>0.28818443804034583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-0.27062363162751812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0.23645539436195914</v>
      </c>
      <c r="Q429" s="11">
        <f>2*'OddsRatio_working_3-way'!K429*'OddsRatio_working_3-way'!L429*'OddsRatio_working_3-way'!M429</f>
        <v>7.8687319255227664E-2</v>
      </c>
      <c r="R429" s="11">
        <f t="shared" si="101"/>
        <v>0</v>
      </c>
      <c r="S429" s="11">
        <f t="shared" si="102"/>
        <v>-0.87374259572206325</v>
      </c>
      <c r="T429" s="11">
        <f t="shared" si="103"/>
        <v>-0.29076292702897277</v>
      </c>
      <c r="U429" s="11">
        <f>'OddsRatio_working_3-way'!S429-'OddsRatio_working_3-way'!R429^2/3</f>
        <v>-0.87374259572206325</v>
      </c>
      <c r="V429" s="11">
        <f>'OddsRatio_working_3-way'!S429*'OddsRatio_working_3-way'!R429/3-2*'OddsRatio_working_3-way'!R429^3/27-'OddsRatio_working_3-way'!T429</f>
        <v>0.29076292702897277</v>
      </c>
      <c r="W429" s="11">
        <f>'OddsRatio_working_3-way'!V429^2+4*'OddsRatio_working_3-way'!U429^3/27</f>
        <v>-1.4277353281553259E-2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0.1571785871357872</v>
      </c>
      <c r="Y429" s="11">
        <f>IF('OddsRatio_working_3-way'!W429&gt;=0,IF('OddsRatio_working_3-way'!V429+SQRT('OddsRatio_working_3-way'!W429)&gt;0,0,PI()),ACOS('OddsRatio_working_3-way'!V429/(2*'OddsRatio_working_3-way'!X429)))</f>
        <v>0.38990687546415903</v>
      </c>
      <c r="Z429" s="11">
        <f>'OddsRatio_working_3-way'!X429^(1/3)*COS('OddsRatio_working_3-way'!Y429/3)</f>
        <v>0.5351218906780405</v>
      </c>
      <c r="AA429" s="11">
        <f>'OddsRatio_working_3-way'!X429^(1/3)*COS(('OddsRatio_working_3-way'!Y429+2*PI())/3)</f>
        <v>-0.32813379832107209</v>
      </c>
      <c r="AB429" s="11">
        <f>'OddsRatio_working_3-way'!X429^(1/3)*COS(('OddsRatio_working_3-way'!Y429+4*PI())/3)</f>
        <v>-0.20698809235696858</v>
      </c>
      <c r="AC429" s="11">
        <f>'OddsRatio_working_3-way'!X429^(1/3)*SIN('OddsRatio_working_3-way'!Y429/3)</f>
        <v>6.9943505949542475E-2</v>
      </c>
      <c r="AD429" s="11">
        <f>'OddsRatio_working_3-way'!X429^(1/3)*SIN(('OddsRatio_working_3-way'!Y429+2*PI())/3)</f>
        <v>0.42845739847357106</v>
      </c>
      <c r="AE429" s="11">
        <f>'OddsRatio_working_3-way'!X429^(1/3)*SIN(('OddsRatio_working_3-way'!Y429+4*PI())/3)</f>
        <v>-0.49840090442311352</v>
      </c>
      <c r="AF429" s="11">
        <f>-'OddsRatio_working_3-way'!U429/(3*'OddsRatio_working_3-way'!X429^(1/3))*COS(('OddsRatio_working_3-way'!Y429)/3)</f>
        <v>0.5351218906780405</v>
      </c>
      <c r="AG429" s="11">
        <f>-'OddsRatio_working_3-way'!U429/(3*'OddsRatio_working_3-way'!X429^(1/3))*COS(('OddsRatio_working_3-way'!Y429+2*PI())/3)</f>
        <v>-0.32813379832107209</v>
      </c>
      <c r="AH429" s="11">
        <f>-'OddsRatio_working_3-way'!U429/(3*'OddsRatio_working_3-way'!X429^(1/3))*COS(('OddsRatio_working_3-way'!Y429+4*PI())/3)</f>
        <v>-0.20698809235696858</v>
      </c>
      <c r="AI429" s="11">
        <f>'OddsRatio_working_3-way'!U429/(3*'OddsRatio_working_3-way'!X429^(1/3))*SIN(('OddsRatio_working_3-way'!Y429)/3)</f>
        <v>-6.9943505949542475E-2</v>
      </c>
      <c r="AJ429" s="11">
        <f>'OddsRatio_working_3-way'!U429/(3*'OddsRatio_working_3-way'!X429^(1/3))*SIN(('OddsRatio_working_3-way'!Y429+2*PI())/3)</f>
        <v>-0.42845739847357106</v>
      </c>
      <c r="AK429" s="11">
        <f>'OddsRatio_working_3-way'!U429/(3*'OddsRatio_working_3-way'!X429^(1/3))*SIN(('OddsRatio_working_3-way'!Y429+4*PI())/3)</f>
        <v>0.49840090442311352</v>
      </c>
      <c r="AL429" s="11">
        <f>'OddsRatio_working_3-way'!Z429+'OddsRatio_working_3-way'!AF429</f>
        <v>1.070243781356081</v>
      </c>
      <c r="AM429" s="11">
        <f>'OddsRatio_working_3-way'!AA429+'OddsRatio_working_3-way'!AG429</f>
        <v>-0.65626759664214418</v>
      </c>
      <c r="AN429" s="11">
        <f>'OddsRatio_working_3-way'!AB429+'OddsRatio_working_3-way'!AH429</f>
        <v>-0.41397618471393716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1.070243781356081</v>
      </c>
      <c r="AS429" s="11">
        <f>IF(('OddsRatio_working_3-way'!X429=0),IF(Q429&gt;0,-Q429^(1/3),(-Q429)^(1/3)),'OddsRatio_working_3-way'!AM429-'OddsRatio_working_3-way'!R429/3)</f>
        <v>-0.65626759664214418</v>
      </c>
      <c r="AT429" s="11">
        <f>IF(('OddsRatio_working_3-way'!X429=0),IF(Q429&gt;0,-Q429^(1/3),(-Q429)^(1/3)),'OddsRatio_working_3-way'!AN429-'OddsRatio_working_3-way'!R429/3)</f>
        <v>-0.41397618471393716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9">
        <f t="shared" si="91"/>
        <v>0.11259898480460968</v>
      </c>
      <c r="E430" s="9">
        <f t="shared" si="92"/>
        <v>0.18117477539619131</v>
      </c>
      <c r="F430" s="9">
        <f t="shared" si="93"/>
        <v>0.70622623979919863</v>
      </c>
      <c r="G430" s="9">
        <f t="shared" si="94"/>
        <v>1.1242617321944797</v>
      </c>
      <c r="H430" s="9">
        <f t="shared" si="95"/>
        <v>8.8810747426833014</v>
      </c>
      <c r="I430" s="9">
        <f t="shared" si="96"/>
        <v>5.5195321634218084</v>
      </c>
      <c r="J430" s="9">
        <f t="shared" si="97"/>
        <v>1.4159768409119577</v>
      </c>
      <c r="K430" s="11">
        <f t="shared" si="98"/>
        <v>0.12484394506866417</v>
      </c>
      <c r="L430" s="11">
        <f t="shared" si="99"/>
        <v>0.19920318725099603</v>
      </c>
      <c r="M430" s="11">
        <f t="shared" si="100"/>
        <v>0.72992700729927007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-0.18927314335430068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0.20694171835036082</v>
      </c>
      <c r="Q430" s="11">
        <f>2*'OddsRatio_working_3-way'!K430*'OddsRatio_working_3-way'!L430*'OddsRatio_working_3-way'!M430</f>
        <v>3.6305564622870323E-2</v>
      </c>
      <c r="R430" s="11">
        <f t="shared" si="101"/>
        <v>0</v>
      </c>
      <c r="S430" s="11">
        <f t="shared" si="102"/>
        <v>-1.0933496146518067</v>
      </c>
      <c r="T430" s="11">
        <f t="shared" si="103"/>
        <v>-0.19181572186873805</v>
      </c>
      <c r="U430" s="11">
        <f>'OddsRatio_working_3-way'!S430-'OddsRatio_working_3-way'!R430^2/3</f>
        <v>-1.0933496146518067</v>
      </c>
      <c r="V430" s="11">
        <f>'OddsRatio_working_3-way'!S430*'OddsRatio_working_3-way'!R430/3-2*'OddsRatio_working_3-way'!R430^3/27-'OddsRatio_working_3-way'!T430</f>
        <v>0.19181572186873805</v>
      </c>
      <c r="W430" s="11">
        <f>'OddsRatio_working_3-way'!V430^2+4*'OddsRatio_working_3-way'!U430^3/27</f>
        <v>-0.15683706339489778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0.22001723486520486</v>
      </c>
      <c r="Y430" s="11">
        <f>IF('OddsRatio_working_3-way'!W430&gt;=0,IF('OddsRatio_working_3-way'!V430+SQRT('OddsRatio_working_3-way'!W430)&gt;0,0,PI()),ACOS('OddsRatio_working_3-way'!V430/(2*'OddsRatio_working_3-way'!X430)))</f>
        <v>1.1197464274211539</v>
      </c>
      <c r="Z430" s="11">
        <f>'OddsRatio_working_3-way'!X430^(1/3)*COS('OddsRatio_working_3-way'!Y430/3)</f>
        <v>0.56213086609723983</v>
      </c>
      <c r="AA430" s="11">
        <f>'OddsRatio_working_3-way'!X430^(1/3)*COS(('OddsRatio_working_3-way'!Y430+2*PI())/3)</f>
        <v>-0.47170664238838184</v>
      </c>
      <c r="AB430" s="11">
        <f>'OddsRatio_working_3-way'!X430^(1/3)*COS(('OddsRatio_working_3-way'!Y430+4*PI())/3)</f>
        <v>-9.0424223708857887E-2</v>
      </c>
      <c r="AC430" s="11">
        <f>'OddsRatio_working_3-way'!X430^(1/3)*SIN('OddsRatio_working_3-way'!Y430/3)</f>
        <v>0.22013350706189477</v>
      </c>
      <c r="AD430" s="11">
        <f>'OddsRatio_working_3-way'!X430^(1/3)*SIN(('OddsRatio_working_3-way'!Y430+2*PI())/3)</f>
        <v>0.37675285676061099</v>
      </c>
      <c r="AE430" s="11">
        <f>'OddsRatio_working_3-way'!X430^(1/3)*SIN(('OddsRatio_working_3-way'!Y430+4*PI())/3)</f>
        <v>-0.59688636382250571</v>
      </c>
      <c r="AF430" s="11">
        <f>-'OddsRatio_working_3-way'!U430/(3*'OddsRatio_working_3-way'!X430^(1/3))*COS(('OddsRatio_working_3-way'!Y430)/3)</f>
        <v>0.56213086609723983</v>
      </c>
      <c r="AG430" s="11">
        <f>-'OddsRatio_working_3-way'!U430/(3*'OddsRatio_working_3-way'!X430^(1/3))*COS(('OddsRatio_working_3-way'!Y430+2*PI())/3)</f>
        <v>-0.47170664238838184</v>
      </c>
      <c r="AH430" s="11">
        <f>-'OddsRatio_working_3-way'!U430/(3*'OddsRatio_working_3-way'!X430^(1/3))*COS(('OddsRatio_working_3-way'!Y430+4*PI())/3)</f>
        <v>-9.0424223708857887E-2</v>
      </c>
      <c r="AI430" s="11">
        <f>'OddsRatio_working_3-way'!U430/(3*'OddsRatio_working_3-way'!X430^(1/3))*SIN(('OddsRatio_working_3-way'!Y430)/3)</f>
        <v>-0.22013350706189477</v>
      </c>
      <c r="AJ430" s="11">
        <f>'OddsRatio_working_3-way'!U430/(3*'OddsRatio_working_3-way'!X430^(1/3))*SIN(('OddsRatio_working_3-way'!Y430+2*PI())/3)</f>
        <v>-0.37675285676061099</v>
      </c>
      <c r="AK430" s="11">
        <f>'OddsRatio_working_3-way'!U430/(3*'OddsRatio_working_3-way'!X430^(1/3))*SIN(('OddsRatio_working_3-way'!Y430+4*PI())/3)</f>
        <v>0.59688636382250571</v>
      </c>
      <c r="AL430" s="11">
        <f>'OddsRatio_working_3-way'!Z430+'OddsRatio_working_3-way'!AF430</f>
        <v>1.1242617321944797</v>
      </c>
      <c r="AM430" s="11">
        <f>'OddsRatio_working_3-way'!AA430+'OddsRatio_working_3-way'!AG430</f>
        <v>-0.94341328477676367</v>
      </c>
      <c r="AN430" s="11">
        <f>'OddsRatio_working_3-way'!AB430+'OddsRatio_working_3-way'!AH430</f>
        <v>-0.18084844741771577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1.1242617321944797</v>
      </c>
      <c r="AS430" s="11">
        <f>IF(('OddsRatio_working_3-way'!X430=0),IF(Q430&gt;0,-Q430^(1/3),(-Q430)^(1/3)),'OddsRatio_working_3-way'!AM430-'OddsRatio_working_3-way'!R430/3)</f>
        <v>-0.94341328477676367</v>
      </c>
      <c r="AT430" s="11">
        <f>IF(('OddsRatio_working_3-way'!X430=0),IF(Q430&gt;0,-Q430^(1/3),(-Q430)^(1/3)),'OddsRatio_working_3-way'!AN430-'OddsRatio_working_3-way'!R430/3)</f>
        <v>-0.18084844741771577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9">
        <f t="shared" si="91"/>
        <v>0.38736465426195626</v>
      </c>
      <c r="E431" s="9">
        <f t="shared" si="92"/>
        <v>0.30130559086139963</v>
      </c>
      <c r="F431" s="9">
        <f t="shared" si="93"/>
        <v>0.31132975487664405</v>
      </c>
      <c r="G431" s="9">
        <f t="shared" si="94"/>
        <v>1.0686127312339244</v>
      </c>
      <c r="H431" s="9">
        <f t="shared" si="95"/>
        <v>2.5815468422262078</v>
      </c>
      <c r="I431" s="9">
        <f t="shared" si="96"/>
        <v>3.3188896267776169</v>
      </c>
      <c r="J431" s="9">
        <f t="shared" si="97"/>
        <v>3.2120283536542238</v>
      </c>
      <c r="K431" s="11">
        <f t="shared" si="98"/>
        <v>0.40322580645161293</v>
      </c>
      <c r="L431" s="11">
        <f t="shared" si="99"/>
        <v>0.31545741324921134</v>
      </c>
      <c r="M431" s="11">
        <f t="shared" si="100"/>
        <v>0.32573289902280134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-0.27544980938973884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0.23699910735860685</v>
      </c>
      <c r="Q431" s="11">
        <f>2*'OddsRatio_working_3-way'!K431*'OddsRatio_working_3-way'!L431*'OddsRatio_working_3-way'!M431</f>
        <v>8.2866820754757639E-2</v>
      </c>
      <c r="R431" s="11">
        <f t="shared" si="101"/>
        <v>0</v>
      </c>
      <c r="S431" s="11">
        <f t="shared" si="102"/>
        <v>-0.86040759252540489</v>
      </c>
      <c r="T431" s="11">
        <f t="shared" si="103"/>
        <v>-0.30084181556832335</v>
      </c>
      <c r="U431" s="11">
        <f>'OddsRatio_working_3-way'!S431-'OddsRatio_working_3-way'!R431^2/3</f>
        <v>-0.86040759252540489</v>
      </c>
      <c r="V431" s="11">
        <f>'OddsRatio_working_3-way'!S431*'OddsRatio_working_3-way'!R431/3-2*'OddsRatio_working_3-way'!R431^3/27-'OddsRatio_working_3-way'!T431</f>
        <v>0.30084181556832335</v>
      </c>
      <c r="W431" s="11">
        <f>'OddsRatio_working_3-way'!V431^2+4*'OddsRatio_working_3-way'!U431^3/27</f>
        <v>-3.8587642252264076E-3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0.15359407721301585</v>
      </c>
      <c r="Y431" s="11">
        <f>IF('OddsRatio_working_3-way'!W431&gt;=0,IF('OddsRatio_working_3-way'!V431+SQRT('OddsRatio_working_3-way'!W431)&gt;0,0,PI()),ACOS('OddsRatio_working_3-way'!V431/(2*'OddsRatio_working_3-way'!X431)))</f>
        <v>0.20362210966355243</v>
      </c>
      <c r="Z431" s="11">
        <f>'OddsRatio_working_3-way'!X431^(1/3)*COS('OddsRatio_working_3-way'!Y431/3)</f>
        <v>0.53430636561696232</v>
      </c>
      <c r="AA431" s="11">
        <f>'OddsRatio_working_3-way'!X431^(1/3)*COS(('OddsRatio_working_3-way'!Y431+2*PI())/3)</f>
        <v>-0.2986083712079482</v>
      </c>
      <c r="AB431" s="11">
        <f>'OddsRatio_working_3-way'!X431^(1/3)*COS(('OddsRatio_working_3-way'!Y431+4*PI())/3)</f>
        <v>-0.23569799440901429</v>
      </c>
      <c r="AC431" s="11">
        <f>'OddsRatio_working_3-way'!X431^(1/3)*SIN('OddsRatio_working_3-way'!Y431/3)</f>
        <v>3.6321322979685489E-2</v>
      </c>
      <c r="AD431" s="11">
        <f>'OddsRatio_working_3-way'!X431^(1/3)*SIN(('OddsRatio_working_3-way'!Y431+2*PI())/3)</f>
        <v>0.44456222453818306</v>
      </c>
      <c r="AE431" s="11">
        <f>'OddsRatio_working_3-way'!X431^(1/3)*SIN(('OddsRatio_working_3-way'!Y431+4*PI())/3)</f>
        <v>-0.48088354751786833</v>
      </c>
      <c r="AF431" s="11">
        <f>-'OddsRatio_working_3-way'!U431/(3*'OddsRatio_working_3-way'!X431^(1/3))*COS(('OddsRatio_working_3-way'!Y431)/3)</f>
        <v>0.53430636561696221</v>
      </c>
      <c r="AG431" s="11">
        <f>-'OddsRatio_working_3-way'!U431/(3*'OddsRatio_working_3-way'!X431^(1/3))*COS(('OddsRatio_working_3-way'!Y431+2*PI())/3)</f>
        <v>-0.29860837120794814</v>
      </c>
      <c r="AH431" s="11">
        <f>-'OddsRatio_working_3-way'!U431/(3*'OddsRatio_working_3-way'!X431^(1/3))*COS(('OddsRatio_working_3-way'!Y431+4*PI())/3)</f>
        <v>-0.23569799440901426</v>
      </c>
      <c r="AI431" s="11">
        <f>'OddsRatio_working_3-way'!U431/(3*'OddsRatio_working_3-way'!X431^(1/3))*SIN(('OddsRatio_working_3-way'!Y431)/3)</f>
        <v>-3.6321322979685482E-2</v>
      </c>
      <c r="AJ431" s="11">
        <f>'OddsRatio_working_3-way'!U431/(3*'OddsRatio_working_3-way'!X431^(1/3))*SIN(('OddsRatio_working_3-way'!Y431+2*PI())/3)</f>
        <v>-0.444562224538183</v>
      </c>
      <c r="AK431" s="11">
        <f>'OddsRatio_working_3-way'!U431/(3*'OddsRatio_working_3-way'!X431^(1/3))*SIN(('OddsRatio_working_3-way'!Y431+4*PI())/3)</f>
        <v>0.48088354751786822</v>
      </c>
      <c r="AL431" s="11">
        <f>'OddsRatio_working_3-way'!Z431+'OddsRatio_working_3-way'!AF431</f>
        <v>1.0686127312339244</v>
      </c>
      <c r="AM431" s="11">
        <f>'OddsRatio_working_3-way'!AA431+'OddsRatio_working_3-way'!AG431</f>
        <v>-0.59721674241589628</v>
      </c>
      <c r="AN431" s="11">
        <f>'OddsRatio_working_3-way'!AB431+'OddsRatio_working_3-way'!AH431</f>
        <v>-0.47139598881802858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1.0686127312339244</v>
      </c>
      <c r="AS431" s="11">
        <f>IF(('OddsRatio_working_3-way'!X431=0),IF(Q431&gt;0,-Q431^(1/3),(-Q431)^(1/3)),'OddsRatio_working_3-way'!AM431-'OddsRatio_working_3-way'!R431/3)</f>
        <v>-0.59721674241589628</v>
      </c>
      <c r="AT431" s="11">
        <f>IF(('OddsRatio_working_3-way'!X431=0),IF(Q431&gt;0,-Q431^(1/3),(-Q431)^(1/3)),'OddsRatio_working_3-way'!AN431-'OddsRatio_working_3-way'!R431/3)</f>
        <v>-0.47139598881802858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9">
        <f t="shared" si="91"/>
        <v>0.64540018912944996</v>
      </c>
      <c r="E432" s="9">
        <f t="shared" si="92"/>
        <v>0.19956846576613868</v>
      </c>
      <c r="F432" s="9">
        <f t="shared" si="93"/>
        <v>0.15503134510441136</v>
      </c>
      <c r="G432" s="9">
        <f t="shared" si="94"/>
        <v>1.0988525161384071</v>
      </c>
      <c r="H432" s="9">
        <f t="shared" si="95"/>
        <v>1.5494262580692038</v>
      </c>
      <c r="I432" s="9">
        <f t="shared" si="96"/>
        <v>5.0108116839051871</v>
      </c>
      <c r="J432" s="9">
        <f t="shared" si="97"/>
        <v>6.4503084800465</v>
      </c>
      <c r="K432" s="11">
        <f t="shared" si="98"/>
        <v>0.66666666666666663</v>
      </c>
      <c r="L432" s="11">
        <f t="shared" si="99"/>
        <v>0.21505376344086019</v>
      </c>
      <c r="M432" s="11">
        <f t="shared" si="100"/>
        <v>0.16778523489932887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-0.21774794929157348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0.21914315267854989</v>
      </c>
      <c r="Q432" s="11">
        <f>2*'OddsRatio_working_3-way'!K432*'OddsRatio_working_3-way'!L432*'OddsRatio_working_3-way'!M432</f>
        <v>4.8110461619879231E-2</v>
      </c>
      <c r="R432" s="11">
        <f t="shared" si="101"/>
        <v>0</v>
      </c>
      <c r="S432" s="11">
        <f t="shared" si="102"/>
        <v>-1.0064074237737513</v>
      </c>
      <c r="T432" s="11">
        <f t="shared" si="103"/>
        <v>-0.22094564737074671</v>
      </c>
      <c r="U432" s="11">
        <f>'OddsRatio_working_3-way'!S432-'OddsRatio_working_3-way'!R432^2/3</f>
        <v>-1.0064074237737513</v>
      </c>
      <c r="V432" s="11">
        <f>'OddsRatio_working_3-way'!S432*'OddsRatio_working_3-way'!R432/3-2*'OddsRatio_working_3-way'!R432^3/27-'OddsRatio_working_3-way'!T432</f>
        <v>0.22094564737074671</v>
      </c>
      <c r="W432" s="11">
        <f>'OddsRatio_working_3-way'!V432^2+4*'OddsRatio_working_3-way'!U432^3/27</f>
        <v>-0.10219719862892832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0.19430271338880389</v>
      </c>
      <c r="Y432" s="11">
        <f>IF('OddsRatio_working_3-way'!W432&gt;=0,IF('OddsRatio_working_3-way'!V432+SQRT('OddsRatio_working_3-way'!W432)&gt;0,0,PI()),ACOS('OddsRatio_working_3-way'!V432/(2*'OddsRatio_working_3-way'!X432)))</f>
        <v>0.96604153426697825</v>
      </c>
      <c r="Z432" s="11">
        <f>'OddsRatio_working_3-way'!X432^(1/3)*COS('OddsRatio_working_3-way'!Y432/3)</f>
        <v>0.54942625806920364</v>
      </c>
      <c r="AA432" s="11">
        <f>'OddsRatio_working_3-way'!X432^(1/3)*COS(('OddsRatio_working_3-way'!Y432+2*PI())/3)</f>
        <v>-0.43345803809153022</v>
      </c>
      <c r="AB432" s="11">
        <f>'OddsRatio_working_3-way'!X432^(1/3)*COS(('OddsRatio_working_3-way'!Y432+4*PI())/3)</f>
        <v>-0.11596821997767356</v>
      </c>
      <c r="AC432" s="11">
        <f>'OddsRatio_working_3-way'!X432^(1/3)*SIN('OddsRatio_working_3-way'!Y432/3)</f>
        <v>0.18330283195300071</v>
      </c>
      <c r="AD432" s="11">
        <f>'OddsRatio_working_3-way'!X432^(1/3)*SIN(('OddsRatio_working_3-way'!Y432+2*PI())/3)</f>
        <v>0.38416568101765508</v>
      </c>
      <c r="AE432" s="11">
        <f>'OddsRatio_working_3-way'!X432^(1/3)*SIN(('OddsRatio_working_3-way'!Y432+4*PI())/3)</f>
        <v>-0.56746851297065548</v>
      </c>
      <c r="AF432" s="11">
        <f>-'OddsRatio_working_3-way'!U432/(3*'OddsRatio_working_3-way'!X432^(1/3))*COS(('OddsRatio_working_3-way'!Y432)/3)</f>
        <v>0.54942625806920353</v>
      </c>
      <c r="AG432" s="11">
        <f>-'OddsRatio_working_3-way'!U432/(3*'OddsRatio_working_3-way'!X432^(1/3))*COS(('OddsRatio_working_3-way'!Y432+2*PI())/3)</f>
        <v>-0.43345803809153016</v>
      </c>
      <c r="AH432" s="11">
        <f>-'OddsRatio_working_3-way'!U432/(3*'OddsRatio_working_3-way'!X432^(1/3))*COS(('OddsRatio_working_3-way'!Y432+4*PI())/3)</f>
        <v>-0.11596821997767355</v>
      </c>
      <c r="AI432" s="11">
        <f>'OddsRatio_working_3-way'!U432/(3*'OddsRatio_working_3-way'!X432^(1/3))*SIN(('OddsRatio_working_3-way'!Y432)/3)</f>
        <v>-0.18330283195300068</v>
      </c>
      <c r="AJ432" s="11">
        <f>'OddsRatio_working_3-way'!U432/(3*'OddsRatio_working_3-way'!X432^(1/3))*SIN(('OddsRatio_working_3-way'!Y432+2*PI())/3)</f>
        <v>-0.38416568101765497</v>
      </c>
      <c r="AK432" s="11">
        <f>'OddsRatio_working_3-way'!U432/(3*'OddsRatio_working_3-way'!X432^(1/3))*SIN(('OddsRatio_working_3-way'!Y432+4*PI())/3)</f>
        <v>0.56746851297065537</v>
      </c>
      <c r="AL432" s="11">
        <f>'OddsRatio_working_3-way'!Z432+'OddsRatio_working_3-way'!AF432</f>
        <v>1.0988525161384071</v>
      </c>
      <c r="AM432" s="11">
        <f>'OddsRatio_working_3-way'!AA432+'OddsRatio_working_3-way'!AG432</f>
        <v>-0.86691607618306032</v>
      </c>
      <c r="AN432" s="11">
        <f>'OddsRatio_working_3-way'!AB432+'OddsRatio_working_3-way'!AH432</f>
        <v>-0.23193643995534713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1.0988525161384071</v>
      </c>
      <c r="AS432" s="11">
        <f>IF(('OddsRatio_working_3-way'!X432=0),IF(Q432&gt;0,-Q432^(1/3),(-Q432)^(1/3)),'OddsRatio_working_3-way'!AM432-'OddsRatio_working_3-way'!R432/3)</f>
        <v>-0.86691607618306032</v>
      </c>
      <c r="AT432" s="11">
        <f>IF(('OddsRatio_working_3-way'!X432=0),IF(Q432&gt;0,-Q432^(1/3),(-Q432)^(1/3)),'OddsRatio_working_3-way'!AN432-'OddsRatio_working_3-way'!R432/3)</f>
        <v>-0.23193643995534713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9">
        <f t="shared" si="91"/>
        <v>0.90447238313848455</v>
      </c>
      <c r="E433" s="9">
        <f t="shared" si="92"/>
        <v>6.4920260091515691E-2</v>
      </c>
      <c r="F433" s="9">
        <f t="shared" si="93"/>
        <v>3.0607356770000128E-2</v>
      </c>
      <c r="G433" s="9">
        <f t="shared" si="94"/>
        <v>1.3202119081021362</v>
      </c>
      <c r="H433" s="9">
        <f t="shared" si="95"/>
        <v>1.1056169526481707</v>
      </c>
      <c r="I433" s="9">
        <f t="shared" si="96"/>
        <v>15.403511917394308</v>
      </c>
      <c r="J433" s="9">
        <f t="shared" si="97"/>
        <v>32.671883675370239</v>
      </c>
      <c r="K433" s="11">
        <f t="shared" si="98"/>
        <v>0.92592592592592582</v>
      </c>
      <c r="L433" s="11">
        <f t="shared" si="99"/>
        <v>8.3963056255247692E-2</v>
      </c>
      <c r="M433" s="11">
        <f t="shared" si="100"/>
        <v>4.0016006402561026E-2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-6.5139318780657929E-2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0.10882233292608021</v>
      </c>
      <c r="Q433" s="11">
        <f>2*'OddsRatio_working_3-way'!K433*'OddsRatio_working_3-way'!L433*'OddsRatio_working_3-way'!M433</f>
        <v>6.2219744383121903E-3</v>
      </c>
      <c r="R433" s="11">
        <f t="shared" si="101"/>
        <v>0</v>
      </c>
      <c r="S433" s="11">
        <f t="shared" si="102"/>
        <v>-1.6706090110109233</v>
      </c>
      <c r="T433" s="11">
        <f t="shared" si="103"/>
        <v>-9.5517953745621692E-2</v>
      </c>
      <c r="U433" s="11">
        <f>'OddsRatio_working_3-way'!S433-'OddsRatio_working_3-way'!R433^2/3</f>
        <v>-1.6706090110109233</v>
      </c>
      <c r="V433" s="11">
        <f>'OddsRatio_working_3-way'!S433*'OddsRatio_working_3-way'!R433/3-2*'OddsRatio_working_3-way'!R433^3/27-'OddsRatio_working_3-way'!T433</f>
        <v>9.5517953745621692E-2</v>
      </c>
      <c r="W433" s="11">
        <f>'OddsRatio_working_3-way'!V433^2+4*'OddsRatio_working_3-way'!U433^3/27</f>
        <v>-0.68162599026513404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0.41555675597711222</v>
      </c>
      <c r="Y433" s="11">
        <f>IF('OddsRatio_working_3-way'!W433&gt;=0,IF('OddsRatio_working_3-way'!V433+SQRT('OddsRatio_working_3-way'!W433)&gt;0,0,PI()),ACOS('OddsRatio_working_3-way'!V433/(2*'OddsRatio_working_3-way'!X433)))</f>
        <v>1.4556141225653063</v>
      </c>
      <c r="Z433" s="11">
        <f>'OddsRatio_working_3-way'!X433^(1/3)*COS('OddsRatio_working_3-way'!Y433/3)</f>
        <v>0.66010595405106809</v>
      </c>
      <c r="AA433" s="11">
        <f>'OddsRatio_working_3-way'!X433^(1/3)*COS(('OddsRatio_working_3-way'!Y433+2*PI())/3)</f>
        <v>-0.6314619182042549</v>
      </c>
      <c r="AB433" s="11">
        <f>'OddsRatio_working_3-way'!X433^(1/3)*COS(('OddsRatio_working_3-way'!Y433+4*PI())/3)</f>
        <v>-2.8644035846813451E-2</v>
      </c>
      <c r="AC433" s="11">
        <f>'OddsRatio_working_3-way'!X433^(1/3)*SIN('OddsRatio_working_3-way'!Y433/3)</f>
        <v>0.34803706665138928</v>
      </c>
      <c r="AD433" s="11">
        <f>'OddsRatio_working_3-way'!X433^(1/3)*SIN(('OddsRatio_working_3-way'!Y433+2*PI())/3)</f>
        <v>0.39764999207189389</v>
      </c>
      <c r="AE433" s="11">
        <f>'OddsRatio_working_3-way'!X433^(1/3)*SIN(('OddsRatio_working_3-way'!Y433+4*PI())/3)</f>
        <v>-0.74568705872328311</v>
      </c>
      <c r="AF433" s="11">
        <f>-'OddsRatio_working_3-way'!U433/(3*'OddsRatio_working_3-way'!X433^(1/3))*COS(('OddsRatio_working_3-way'!Y433)/3)</f>
        <v>0.66010595405106798</v>
      </c>
      <c r="AG433" s="11">
        <f>-'OddsRatio_working_3-way'!U433/(3*'OddsRatio_working_3-way'!X433^(1/3))*COS(('OddsRatio_working_3-way'!Y433+2*PI())/3)</f>
        <v>-0.63146191820425479</v>
      </c>
      <c r="AH433" s="11">
        <f>-'OddsRatio_working_3-way'!U433/(3*'OddsRatio_working_3-way'!X433^(1/3))*COS(('OddsRatio_working_3-way'!Y433+4*PI())/3)</f>
        <v>-2.8644035846813447E-2</v>
      </c>
      <c r="AI433" s="11">
        <f>'OddsRatio_working_3-way'!U433/(3*'OddsRatio_working_3-way'!X433^(1/3))*SIN(('OddsRatio_working_3-way'!Y433)/3)</f>
        <v>-0.34803706665138923</v>
      </c>
      <c r="AJ433" s="11">
        <f>'OddsRatio_working_3-way'!U433/(3*'OddsRatio_working_3-way'!X433^(1/3))*SIN(('OddsRatio_working_3-way'!Y433+2*PI())/3)</f>
        <v>-0.39764999207189383</v>
      </c>
      <c r="AK433" s="11">
        <f>'OddsRatio_working_3-way'!U433/(3*'OddsRatio_working_3-way'!X433^(1/3))*SIN(('OddsRatio_working_3-way'!Y433+4*PI())/3)</f>
        <v>0.745687058723283</v>
      </c>
      <c r="AL433" s="11">
        <f>'OddsRatio_working_3-way'!Z433+'OddsRatio_working_3-way'!AF433</f>
        <v>1.3202119081021362</v>
      </c>
      <c r="AM433" s="11">
        <f>'OddsRatio_working_3-way'!AA433+'OddsRatio_working_3-way'!AG433</f>
        <v>-1.2629238364085098</v>
      </c>
      <c r="AN433" s="11">
        <f>'OddsRatio_working_3-way'!AB433+'OddsRatio_working_3-way'!AH433</f>
        <v>-5.7288071693626902E-2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1.3202119081021362</v>
      </c>
      <c r="AS433" s="11">
        <f>IF(('OddsRatio_working_3-way'!X433=0),IF(Q433&gt;0,-Q433^(1/3),(-Q433)^(1/3)),'OddsRatio_working_3-way'!AM433-'OddsRatio_working_3-way'!R433/3)</f>
        <v>-1.2629238364085098</v>
      </c>
      <c r="AT433" s="11">
        <f>IF(('OddsRatio_working_3-way'!X433=0),IF(Q433&gt;0,-Q433^(1/3),(-Q433)^(1/3)),'OddsRatio_working_3-way'!AN433-'OddsRatio_working_3-way'!R433/3)</f>
        <v>-5.7288071693626902E-2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9">
        <f t="shared" si="91"/>
        <v>0.45638374880447652</v>
      </c>
      <c r="E434" s="9">
        <f t="shared" si="92"/>
        <v>0.3004246110690022</v>
      </c>
      <c r="F434" s="9">
        <f t="shared" si="93"/>
        <v>0.24319164012652145</v>
      </c>
      <c r="G434" s="9">
        <f t="shared" si="94"/>
        <v>1.0730977422603922</v>
      </c>
      <c r="H434" s="9">
        <f t="shared" si="95"/>
        <v>2.191138493909035</v>
      </c>
      <c r="I434" s="9">
        <f t="shared" si="96"/>
        <v>3.3286221007050507</v>
      </c>
      <c r="J434" s="9">
        <f t="shared" si="97"/>
        <v>4.1119834525551369</v>
      </c>
      <c r="K434" s="11">
        <f t="shared" si="98"/>
        <v>0.47393364928909953</v>
      </c>
      <c r="L434" s="11">
        <f t="shared" si="99"/>
        <v>0.31545741324921134</v>
      </c>
      <c r="M434" s="11">
        <f t="shared" si="100"/>
        <v>0.25641025641025644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-0.26777768705198546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0.23690932238183571</v>
      </c>
      <c r="Q434" s="11">
        <f>2*'OddsRatio_working_3-way'!K434*'OddsRatio_working_3-way'!L434*'OddsRatio_working_3-way'!M434</f>
        <v>7.6669683618717066E-2</v>
      </c>
      <c r="R434" s="11">
        <f t="shared" si="101"/>
        <v>0</v>
      </c>
      <c r="S434" s="11">
        <f t="shared" si="102"/>
        <v>-0.88472391030789255</v>
      </c>
      <c r="T434" s="11">
        <f t="shared" si="103"/>
        <v>-0.2863184175753698</v>
      </c>
      <c r="U434" s="11">
        <f>'OddsRatio_working_3-way'!S434-'OddsRatio_working_3-way'!R434^2/3</f>
        <v>-0.88472391030789255</v>
      </c>
      <c r="V434" s="11">
        <f>'OddsRatio_working_3-way'!S434*'OddsRatio_working_3-way'!R434/3-2*'OddsRatio_working_3-way'!R434^3/27-'OddsRatio_working_3-way'!T434</f>
        <v>0.2863184175753698</v>
      </c>
      <c r="W434" s="11">
        <f>'OddsRatio_working_3-way'!V434^2+4*'OddsRatio_working_3-way'!U434^3/27</f>
        <v>-2.0615186914232878E-2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0.16015104055008253</v>
      </c>
      <c r="Y434" s="11">
        <f>IF('OddsRatio_working_3-way'!W434&gt;=0,IF('OddsRatio_working_3-way'!V434+SQRT('OddsRatio_working_3-way'!W434)&gt;0,0,PI()),ACOS('OddsRatio_working_3-way'!V434/(2*'OddsRatio_working_3-way'!X434)))</f>
        <v>0.464822360494489</v>
      </c>
      <c r="Z434" s="11">
        <f>'OddsRatio_working_3-way'!X434^(1/3)*COS('OddsRatio_working_3-way'!Y434/3)</f>
        <v>0.53654887113019611</v>
      </c>
      <c r="AA434" s="11">
        <f>'OddsRatio_working_3-way'!X434^(1/3)*COS(('OddsRatio_working_3-way'!Y434+2*PI())/3)</f>
        <v>-0.34085169952329142</v>
      </c>
      <c r="AB434" s="11">
        <f>'OddsRatio_working_3-way'!X434^(1/3)*COS(('OddsRatio_working_3-way'!Y434+4*PI())/3)</f>
        <v>-0.19569717160690484</v>
      </c>
      <c r="AC434" s="11">
        <f>'OddsRatio_working_3-way'!X434^(1/3)*SIN('OddsRatio_working_3-way'!Y434/3)</f>
        <v>8.3805005766618854E-2</v>
      </c>
      <c r="AD434" s="11">
        <f>'OddsRatio_working_3-way'!X434^(1/3)*SIN(('OddsRatio_working_3-way'!Y434+2*PI())/3)</f>
        <v>0.42276244988730338</v>
      </c>
      <c r="AE434" s="11">
        <f>'OddsRatio_working_3-way'!X434^(1/3)*SIN(('OddsRatio_working_3-way'!Y434+4*PI())/3)</f>
        <v>-0.50656745565392225</v>
      </c>
      <c r="AF434" s="11">
        <f>-'OddsRatio_working_3-way'!U434/(3*'OddsRatio_working_3-way'!X434^(1/3))*COS(('OddsRatio_working_3-way'!Y434)/3)</f>
        <v>0.53654887113019611</v>
      </c>
      <c r="AG434" s="11">
        <f>-'OddsRatio_working_3-way'!U434/(3*'OddsRatio_working_3-way'!X434^(1/3))*COS(('OddsRatio_working_3-way'!Y434+2*PI())/3)</f>
        <v>-0.34085169952329142</v>
      </c>
      <c r="AH434" s="11">
        <f>-'OddsRatio_working_3-way'!U434/(3*'OddsRatio_working_3-way'!X434^(1/3))*COS(('OddsRatio_working_3-way'!Y434+4*PI())/3)</f>
        <v>-0.19569717160690484</v>
      </c>
      <c r="AI434" s="11">
        <f>'OddsRatio_working_3-way'!U434/(3*'OddsRatio_working_3-way'!X434^(1/3))*SIN(('OddsRatio_working_3-way'!Y434)/3)</f>
        <v>-8.3805005766618854E-2</v>
      </c>
      <c r="AJ434" s="11">
        <f>'OddsRatio_working_3-way'!U434/(3*'OddsRatio_working_3-way'!X434^(1/3))*SIN(('OddsRatio_working_3-way'!Y434+2*PI())/3)</f>
        <v>-0.42276244988730338</v>
      </c>
      <c r="AK434" s="11">
        <f>'OddsRatio_working_3-way'!U434/(3*'OddsRatio_working_3-way'!X434^(1/3))*SIN(('OddsRatio_working_3-way'!Y434+4*PI())/3)</f>
        <v>0.50656745565392225</v>
      </c>
      <c r="AL434" s="11">
        <f>'OddsRatio_working_3-way'!Z434+'OddsRatio_working_3-way'!AF434</f>
        <v>1.0730977422603922</v>
      </c>
      <c r="AM434" s="11">
        <f>'OddsRatio_working_3-way'!AA434+'OddsRatio_working_3-way'!AG434</f>
        <v>-0.68170339904658284</v>
      </c>
      <c r="AN434" s="11">
        <f>'OddsRatio_working_3-way'!AB434+'OddsRatio_working_3-way'!AH434</f>
        <v>-0.39139434321380967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1.0730977422603922</v>
      </c>
      <c r="AS434" s="11">
        <f>IF(('OddsRatio_working_3-way'!X434=0),IF(Q434&gt;0,-Q434^(1/3),(-Q434)^(1/3)),'OddsRatio_working_3-way'!AM434-'OddsRatio_working_3-way'!R434/3)</f>
        <v>-0.68170339904658284</v>
      </c>
      <c r="AT434" s="11">
        <f>IF(('OddsRatio_working_3-way'!X434=0),IF(Q434&gt;0,-Q434^(1/3),(-Q434)^(1/3)),'OddsRatio_working_3-way'!AN434-'OddsRatio_working_3-way'!R434/3)</f>
        <v>-0.39139434321380967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9">
        <f t="shared" si="91"/>
        <v>0.2978183091389639</v>
      </c>
      <c r="E435" s="9">
        <f t="shared" si="92"/>
        <v>0.27398290300297273</v>
      </c>
      <c r="F435" s="9">
        <f t="shared" si="93"/>
        <v>0.42819878785806326</v>
      </c>
      <c r="G435" s="9">
        <f t="shared" si="94"/>
        <v>1.0432530629534713</v>
      </c>
      <c r="H435" s="9">
        <f t="shared" si="95"/>
        <v>3.3577519222748449</v>
      </c>
      <c r="I435" s="9">
        <f t="shared" si="96"/>
        <v>3.6498627799018171</v>
      </c>
      <c r="J435" s="9">
        <f t="shared" si="97"/>
        <v>2.3353639205804431</v>
      </c>
      <c r="K435" s="11">
        <f t="shared" si="98"/>
        <v>0.30674846625766872</v>
      </c>
      <c r="L435" s="11">
        <f t="shared" si="99"/>
        <v>0.2824858757062147</v>
      </c>
      <c r="M435" s="11">
        <f t="shared" si="100"/>
        <v>0.43859649122807021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-0.27925207980263977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0.2310722909662288</v>
      </c>
      <c r="Q435" s="11">
        <f>2*'OddsRatio_working_3-way'!K435*'OddsRatio_working_3-way'!L435*'OddsRatio_working_3-way'!M435</f>
        <v>7.6010622028364741E-2</v>
      </c>
      <c r="R435" s="11">
        <f t="shared" si="101"/>
        <v>0</v>
      </c>
      <c r="S435" s="11">
        <f t="shared" si="102"/>
        <v>-0.82746846909623084</v>
      </c>
      <c r="T435" s="11">
        <f t="shared" si="103"/>
        <v>-0.27219357536060224</v>
      </c>
      <c r="U435" s="11">
        <f>'OddsRatio_working_3-way'!S435-'OddsRatio_working_3-way'!R435^2/3</f>
        <v>-0.82746846909623084</v>
      </c>
      <c r="V435" s="11">
        <f>'OddsRatio_working_3-way'!S435*'OddsRatio_working_3-way'!R435/3-2*'OddsRatio_working_3-way'!R435^3/27-'OddsRatio_working_3-way'!T435</f>
        <v>0.27219357536060224</v>
      </c>
      <c r="W435" s="11">
        <f>'OddsRatio_working_3-way'!V435^2+4*'OddsRatio_working_3-way'!U435^3/27</f>
        <v>-9.8471058868999511E-3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0.14485893858724061</v>
      </c>
      <c r="Y435" s="11">
        <f>IF('OddsRatio_working_3-way'!W435&gt;=0,IF('OddsRatio_working_3-way'!V435+SQRT('OddsRatio_working_3-way'!W435)&gt;0,0,PI()),ACOS('OddsRatio_working_3-way'!V435/(2*'OddsRatio_working_3-way'!X435)))</f>
        <v>0.3495920244592039</v>
      </c>
      <c r="Z435" s="11">
        <f>'OddsRatio_working_3-way'!X435^(1/3)*COS('OddsRatio_working_3-way'!Y435/3)</f>
        <v>0.52162653147673566</v>
      </c>
      <c r="AA435" s="11">
        <f>'OddsRatio_working_3-way'!X435^(1/3)*COS(('OddsRatio_working_3-way'!Y435+2*PI())/3)</f>
        <v>-0.31369462841672802</v>
      </c>
      <c r="AB435" s="11">
        <f>'OddsRatio_working_3-way'!X435^(1/3)*COS(('OddsRatio_working_3-way'!Y435+4*PI())/3)</f>
        <v>-0.2079319030600075</v>
      </c>
      <c r="AC435" s="11">
        <f>'OddsRatio_working_3-way'!X435^(1/3)*SIN('OddsRatio_working_3-way'!Y435/3)</f>
        <v>6.1062137954931046E-2</v>
      </c>
      <c r="AD435" s="11">
        <f>'OddsRatio_working_3-way'!X435^(1/3)*SIN(('OddsRatio_working_3-way'!Y435+2*PI())/3)</f>
        <v>0.4212107585693507</v>
      </c>
      <c r="AE435" s="11">
        <f>'OddsRatio_working_3-way'!X435^(1/3)*SIN(('OddsRatio_working_3-way'!Y435+4*PI())/3)</f>
        <v>-0.48227289652428174</v>
      </c>
      <c r="AF435" s="11">
        <f>-'OddsRatio_working_3-way'!U435/(3*'OddsRatio_working_3-way'!X435^(1/3))*COS(('OddsRatio_working_3-way'!Y435)/3)</f>
        <v>0.52162653147673566</v>
      </c>
      <c r="AG435" s="11">
        <f>-'OddsRatio_working_3-way'!U435/(3*'OddsRatio_working_3-way'!X435^(1/3))*COS(('OddsRatio_working_3-way'!Y435+2*PI())/3)</f>
        <v>-0.31369462841672802</v>
      </c>
      <c r="AH435" s="11">
        <f>-'OddsRatio_working_3-way'!U435/(3*'OddsRatio_working_3-way'!X435^(1/3))*COS(('OddsRatio_working_3-way'!Y435+4*PI())/3)</f>
        <v>-0.2079319030600075</v>
      </c>
      <c r="AI435" s="11">
        <f>'OddsRatio_working_3-way'!U435/(3*'OddsRatio_working_3-way'!X435^(1/3))*SIN(('OddsRatio_working_3-way'!Y435)/3)</f>
        <v>-6.1062137954931046E-2</v>
      </c>
      <c r="AJ435" s="11">
        <f>'OddsRatio_working_3-way'!U435/(3*'OddsRatio_working_3-way'!X435^(1/3))*SIN(('OddsRatio_working_3-way'!Y435+2*PI())/3)</f>
        <v>-0.4212107585693507</v>
      </c>
      <c r="AK435" s="11">
        <f>'OddsRatio_working_3-way'!U435/(3*'OddsRatio_working_3-way'!X435^(1/3))*SIN(('OddsRatio_working_3-way'!Y435+4*PI())/3)</f>
        <v>0.48227289652428174</v>
      </c>
      <c r="AL435" s="11">
        <f>'OddsRatio_working_3-way'!Z435+'OddsRatio_working_3-way'!AF435</f>
        <v>1.0432530629534713</v>
      </c>
      <c r="AM435" s="11">
        <f>'OddsRatio_working_3-way'!AA435+'OddsRatio_working_3-way'!AG435</f>
        <v>-0.62738925683345603</v>
      </c>
      <c r="AN435" s="11">
        <f>'OddsRatio_working_3-way'!AB435+'OddsRatio_working_3-way'!AH435</f>
        <v>-0.415863806120015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1.0432530629534713</v>
      </c>
      <c r="AS435" s="11">
        <f>IF(('OddsRatio_working_3-way'!X435=0),IF(Q435&gt;0,-Q435^(1/3),(-Q435)^(1/3)),'OddsRatio_working_3-way'!AM435-'OddsRatio_working_3-way'!R435/3)</f>
        <v>-0.62738925683345603</v>
      </c>
      <c r="AT435" s="11">
        <f>IF(('OddsRatio_working_3-way'!X435=0),IF(Q435&gt;0,-Q435^(1/3),(-Q435)^(1/3)),'OddsRatio_working_3-way'!AN435-'OddsRatio_working_3-way'!R435/3)</f>
        <v>-0.415863806120015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9">
        <f t="shared" si="91"/>
        <v>0.47932808945479105</v>
      </c>
      <c r="E436" s="9">
        <f t="shared" si="92"/>
        <v>0.27375017010654495</v>
      </c>
      <c r="F436" s="9">
        <f t="shared" si="93"/>
        <v>0.24692174043866366</v>
      </c>
      <c r="G436" s="9">
        <f t="shared" si="94"/>
        <v>1.0444747112596477</v>
      </c>
      <c r="H436" s="9">
        <f t="shared" si="95"/>
        <v>2.086253699710034</v>
      </c>
      <c r="I436" s="9">
        <f t="shared" si="96"/>
        <v>3.6529657665995052</v>
      </c>
      <c r="J436" s="9">
        <f t="shared" si="97"/>
        <v>4.0498661568781706</v>
      </c>
      <c r="K436" s="11">
        <f t="shared" si="98"/>
        <v>0.49019607843137253</v>
      </c>
      <c r="L436" s="11">
        <f t="shared" si="99"/>
        <v>0.2824858757062147</v>
      </c>
      <c r="M436" s="11">
        <f t="shared" si="100"/>
        <v>0.25510204081632654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-0.27247735252292993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0.22961161865876298</v>
      </c>
      <c r="Q436" s="11">
        <f>2*'OddsRatio_working_3-way'!K436*'OddsRatio_working_3-way'!L436*'OddsRatio_working_3-way'!M436</f>
        <v>7.0649728818080917E-2</v>
      </c>
      <c r="R436" s="11">
        <f t="shared" si="101"/>
        <v>0</v>
      </c>
      <c r="S436" s="11">
        <f t="shared" si="102"/>
        <v>-0.84268147988350828</v>
      </c>
      <c r="T436" s="11">
        <f t="shared" si="103"/>
        <v>-0.25928660919492563</v>
      </c>
      <c r="U436" s="11">
        <f>'OddsRatio_working_3-way'!S436-'OddsRatio_working_3-way'!R436^2/3</f>
        <v>-0.84268147988350828</v>
      </c>
      <c r="V436" s="11">
        <f>'OddsRatio_working_3-way'!S436*'OddsRatio_working_3-way'!R436/3-2*'OddsRatio_working_3-way'!R436^3/27-'OddsRatio_working_3-way'!T436</f>
        <v>0.25928660919492563</v>
      </c>
      <c r="W436" s="11">
        <f>'OddsRatio_working_3-way'!V436^2+4*'OddsRatio_working_3-way'!U436^3/27</f>
        <v>-2.1422053631568086E-2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0.14887209219609479</v>
      </c>
      <c r="Y436" s="11">
        <f>IF('OddsRatio_working_3-way'!W436&gt;=0,IF('OddsRatio_working_3-way'!V436+SQRT('OddsRatio_working_3-way'!W436)&gt;0,0,PI()),ACOS('OddsRatio_working_3-way'!V436/(2*'OddsRatio_working_3-way'!X436)))</f>
        <v>0.51389415913734271</v>
      </c>
      <c r="Z436" s="11">
        <f>'OddsRatio_working_3-way'!X436^(1/3)*COS('OddsRatio_working_3-way'!Y436/3)</f>
        <v>0.52223735562982376</v>
      </c>
      <c r="AA436" s="11">
        <f>'OddsRatio_working_3-way'!X436^(1/3)*COS(('OddsRatio_working_3-way'!Y436+2*PI())/3)</f>
        <v>-0.33935855421725408</v>
      </c>
      <c r="AB436" s="11">
        <f>'OddsRatio_working_3-way'!X436^(1/3)*COS(('OddsRatio_working_3-way'!Y436+4*PI())/3)</f>
        <v>-0.18287880141256985</v>
      </c>
      <c r="AC436" s="11">
        <f>'OddsRatio_working_3-way'!X436^(1/3)*SIN('OddsRatio_working_3-way'!Y436/3)</f>
        <v>9.0343627404510518E-2</v>
      </c>
      <c r="AD436" s="11">
        <f>'OddsRatio_working_3-way'!X436^(1/3)*SIN(('OddsRatio_working_3-way'!Y436+2*PI())/3)</f>
        <v>0.40709900307838032</v>
      </c>
      <c r="AE436" s="11">
        <f>'OddsRatio_working_3-way'!X436^(1/3)*SIN(('OddsRatio_working_3-way'!Y436+4*PI())/3)</f>
        <v>-0.49744263048289089</v>
      </c>
      <c r="AF436" s="11">
        <f>-'OddsRatio_working_3-way'!U436/(3*'OddsRatio_working_3-way'!X436^(1/3))*COS(('OddsRatio_working_3-way'!Y436)/3)</f>
        <v>0.52223735562982387</v>
      </c>
      <c r="AG436" s="11">
        <f>-'OddsRatio_working_3-way'!U436/(3*'OddsRatio_working_3-way'!X436^(1/3))*COS(('OddsRatio_working_3-way'!Y436+2*PI())/3)</f>
        <v>-0.33935855421725414</v>
      </c>
      <c r="AH436" s="11">
        <f>-'OddsRatio_working_3-way'!U436/(3*'OddsRatio_working_3-way'!X436^(1/3))*COS(('OddsRatio_working_3-way'!Y436+4*PI())/3)</f>
        <v>-0.18287880141256987</v>
      </c>
      <c r="AI436" s="11">
        <f>'OddsRatio_working_3-way'!U436/(3*'OddsRatio_working_3-way'!X436^(1/3))*SIN(('OddsRatio_working_3-way'!Y436)/3)</f>
        <v>-9.0343627404510546E-2</v>
      </c>
      <c r="AJ436" s="11">
        <f>'OddsRatio_working_3-way'!U436/(3*'OddsRatio_working_3-way'!X436^(1/3))*SIN(('OddsRatio_working_3-way'!Y436+2*PI())/3)</f>
        <v>-0.40709900307838037</v>
      </c>
      <c r="AK436" s="11">
        <f>'OddsRatio_working_3-way'!U436/(3*'OddsRatio_working_3-way'!X436^(1/3))*SIN(('OddsRatio_working_3-way'!Y436+4*PI())/3)</f>
        <v>0.497442630482891</v>
      </c>
      <c r="AL436" s="11">
        <f>'OddsRatio_working_3-way'!Z436+'OddsRatio_working_3-way'!AF436</f>
        <v>1.0444747112596477</v>
      </c>
      <c r="AM436" s="11">
        <f>'OddsRatio_working_3-way'!AA436+'OddsRatio_working_3-way'!AG436</f>
        <v>-0.67871710843450828</v>
      </c>
      <c r="AN436" s="11">
        <f>'OddsRatio_working_3-way'!AB436+'OddsRatio_working_3-way'!AH436</f>
        <v>-0.36575760282513969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1.0444747112596477</v>
      </c>
      <c r="AS436" s="11">
        <f>IF(('OddsRatio_working_3-way'!X436=0),IF(Q436&gt;0,-Q436^(1/3),(-Q436)^(1/3)),'OddsRatio_working_3-way'!AM436-'OddsRatio_working_3-way'!R436/3)</f>
        <v>-0.67871710843450828</v>
      </c>
      <c r="AT436" s="11">
        <f>IF(('OddsRatio_working_3-way'!X436=0),IF(Q436&gt;0,-Q436^(1/3),(-Q436)^(1/3)),'OddsRatio_working_3-way'!AN436-'OddsRatio_working_3-way'!R436/3)</f>
        <v>-0.36575760282513969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9">
        <f t="shared" si="91"/>
        <v>0.79055439107968239</v>
      </c>
      <c r="E437" s="9">
        <f t="shared" si="92"/>
        <v>0.13251869965967913</v>
      </c>
      <c r="F437" s="9">
        <f t="shared" si="93"/>
        <v>7.6926909260638804E-2</v>
      </c>
      <c r="G437" s="9">
        <f t="shared" si="94"/>
        <v>1.1038962619335198</v>
      </c>
      <c r="H437" s="9">
        <f t="shared" si="95"/>
        <v>1.2649351028640443</v>
      </c>
      <c r="I437" s="9">
        <f t="shared" si="96"/>
        <v>7.5461048332657725</v>
      </c>
      <c r="J437" s="9">
        <f t="shared" si="97"/>
        <v>12.999352367217359</v>
      </c>
      <c r="K437" s="11">
        <f t="shared" si="98"/>
        <v>0.80645161290322587</v>
      </c>
      <c r="L437" s="11">
        <f t="shared" si="99"/>
        <v>0.14430014430014432</v>
      </c>
      <c r="M437" s="11">
        <f t="shared" si="100"/>
        <v>8.4245998315080034E-2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-0.15166656137387458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0.16705672058010565</v>
      </c>
      <c r="Q437" s="11">
        <f>2*'OddsRatio_working_3-way'!K437*'OddsRatio_working_3-way'!L437*'OddsRatio_working_3-way'!M437</f>
        <v>1.9607596312218974E-2</v>
      </c>
      <c r="R437" s="11">
        <f t="shared" si="101"/>
        <v>0</v>
      </c>
      <c r="S437" s="11">
        <f t="shared" si="102"/>
        <v>-1.1014736476308227</v>
      </c>
      <c r="T437" s="11">
        <f t="shared" si="103"/>
        <v>-0.1292809445576083</v>
      </c>
      <c r="U437" s="11">
        <f>'OddsRatio_working_3-way'!S437-'OddsRatio_working_3-way'!R437^2/3</f>
        <v>-1.1014736476308227</v>
      </c>
      <c r="V437" s="11">
        <f>'OddsRatio_working_3-way'!S437*'OddsRatio_working_3-way'!R437/3-2*'OddsRatio_working_3-way'!R437^3/27-'OddsRatio_working_3-way'!T437</f>
        <v>0.1292809445576083</v>
      </c>
      <c r="W437" s="11">
        <f>'OddsRatio_working_3-way'!V437^2+4*'OddsRatio_working_3-way'!U437^3/27</f>
        <v>-0.1812651796710831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0.22247401100847178</v>
      </c>
      <c r="Y437" s="11">
        <f>IF('OddsRatio_working_3-way'!W437&gt;=0,IF('OddsRatio_working_3-way'!V437+SQRT('OddsRatio_working_3-way'!W437)&gt;0,0,PI()),ACOS('OddsRatio_working_3-way'!V437/(2*'OddsRatio_working_3-way'!X437)))</f>
        <v>1.2759916965152853</v>
      </c>
      <c r="Z437" s="11">
        <f>'OddsRatio_working_3-way'!X437^(1/3)*COS('OddsRatio_working_3-way'!Y437/3)</f>
        <v>0.55194813096675999</v>
      </c>
      <c r="AA437" s="11">
        <f>'OddsRatio_working_3-way'!X437^(1/3)*COS(('OddsRatio_working_3-way'!Y437+2*PI())/3)</f>
        <v>-0.49249971627198991</v>
      </c>
      <c r="AB437" s="11">
        <f>'OddsRatio_working_3-way'!X437^(1/3)*COS(('OddsRatio_working_3-way'!Y437+4*PI())/3)</f>
        <v>-5.9448414694769913E-2</v>
      </c>
      <c r="AC437" s="11">
        <f>'OddsRatio_working_3-way'!X437^(1/3)*SIN('OddsRatio_working_3-way'!Y437/3)</f>
        <v>0.25002228553852568</v>
      </c>
      <c r="AD437" s="11">
        <f>'OddsRatio_working_3-way'!X437^(1/3)*SIN(('OddsRatio_working_3-way'!Y437+2*PI())/3)</f>
        <v>0.35298996021929163</v>
      </c>
      <c r="AE437" s="11">
        <f>'OddsRatio_working_3-way'!X437^(1/3)*SIN(('OddsRatio_working_3-way'!Y437+4*PI())/3)</f>
        <v>-0.60301224575781731</v>
      </c>
      <c r="AF437" s="11">
        <f>-'OddsRatio_working_3-way'!U437/(3*'OddsRatio_working_3-way'!X437^(1/3))*COS(('OddsRatio_working_3-way'!Y437)/3)</f>
        <v>0.55194813096675976</v>
      </c>
      <c r="AG437" s="11">
        <f>-'OddsRatio_working_3-way'!U437/(3*'OddsRatio_working_3-way'!X437^(1/3))*COS(('OddsRatio_working_3-way'!Y437+2*PI())/3)</f>
        <v>-0.49249971627198968</v>
      </c>
      <c r="AH437" s="11">
        <f>-'OddsRatio_working_3-way'!U437/(3*'OddsRatio_working_3-way'!X437^(1/3))*COS(('OddsRatio_working_3-way'!Y437+4*PI())/3)</f>
        <v>-5.9448414694769892E-2</v>
      </c>
      <c r="AI437" s="11">
        <f>'OddsRatio_working_3-way'!U437/(3*'OddsRatio_working_3-way'!X437^(1/3))*SIN(('OddsRatio_working_3-way'!Y437)/3)</f>
        <v>-0.25002228553852557</v>
      </c>
      <c r="AJ437" s="11">
        <f>'OddsRatio_working_3-way'!U437/(3*'OddsRatio_working_3-way'!X437^(1/3))*SIN(('OddsRatio_working_3-way'!Y437+2*PI())/3)</f>
        <v>-0.35298996021929152</v>
      </c>
      <c r="AK437" s="11">
        <f>'OddsRatio_working_3-way'!U437/(3*'OddsRatio_working_3-way'!X437^(1/3))*SIN(('OddsRatio_working_3-way'!Y437+4*PI())/3)</f>
        <v>0.60301224575781709</v>
      </c>
      <c r="AL437" s="11">
        <f>'OddsRatio_working_3-way'!Z437+'OddsRatio_working_3-way'!AF437</f>
        <v>1.1038962619335198</v>
      </c>
      <c r="AM437" s="11">
        <f>'OddsRatio_working_3-way'!AA437+'OddsRatio_working_3-way'!AG437</f>
        <v>-0.98499943254397959</v>
      </c>
      <c r="AN437" s="11">
        <f>'OddsRatio_working_3-way'!AB437+'OddsRatio_working_3-way'!AH437</f>
        <v>-0.1188968293895398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1.1038962619335198</v>
      </c>
      <c r="AS437" s="11">
        <f>IF(('OddsRatio_working_3-way'!X437=0),IF(Q437&gt;0,-Q437^(1/3),(-Q437)^(1/3)),'OddsRatio_working_3-way'!AM437-'OddsRatio_working_3-way'!R437/3)</f>
        <v>-0.98499943254397959</v>
      </c>
      <c r="AT437" s="11">
        <f>IF(('OddsRatio_working_3-way'!X437=0),IF(Q437&gt;0,-Q437^(1/3),(-Q437)^(1/3)),'OddsRatio_working_3-way'!AN437-'OddsRatio_working_3-way'!R437/3)</f>
        <v>-0.1188968293895398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9">
        <f t="shared" si="91"/>
        <v>0.23896271848910272</v>
      </c>
      <c r="E438" s="9">
        <f t="shared" si="92"/>
        <v>0.25950748710691007</v>
      </c>
      <c r="F438" s="9">
        <f t="shared" si="93"/>
        <v>0.50152979440398726</v>
      </c>
      <c r="G438" s="9">
        <f t="shared" si="94"/>
        <v>1.0687091262838606</v>
      </c>
      <c r="H438" s="9">
        <f t="shared" si="95"/>
        <v>4.1847531963259046</v>
      </c>
      <c r="I438" s="9">
        <f t="shared" si="96"/>
        <v>3.8534533671779072</v>
      </c>
      <c r="J438" s="9">
        <f t="shared" si="97"/>
        <v>1.9938994874439901</v>
      </c>
      <c r="K438" s="11">
        <f t="shared" si="98"/>
        <v>0.25125628140703515</v>
      </c>
      <c r="L438" s="11">
        <f t="shared" si="99"/>
        <v>0.27247956403269757</v>
      </c>
      <c r="M438" s="11">
        <f t="shared" si="100"/>
        <v>0.5181347150259068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-0.26248472104561438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0.23340999444569355</v>
      </c>
      <c r="Q438" s="11">
        <f>2*'OddsRatio_working_3-way'!K438*'OddsRatio_working_3-way'!L438*'OddsRatio_working_3-way'!M438</f>
        <v>7.0945287065560345E-2</v>
      </c>
      <c r="R438" s="11">
        <f t="shared" si="101"/>
        <v>0</v>
      </c>
      <c r="S438" s="11">
        <f t="shared" si="102"/>
        <v>-0.88923268949102663</v>
      </c>
      <c r="T438" s="11">
        <f t="shared" si="103"/>
        <v>-0.27028349224651266</v>
      </c>
      <c r="U438" s="11">
        <f>'OddsRatio_working_3-way'!S438-'OddsRatio_working_3-way'!R438^2/3</f>
        <v>-0.88923268949102663</v>
      </c>
      <c r="V438" s="11">
        <f>'OddsRatio_working_3-way'!S438*'OddsRatio_working_3-way'!R438/3-2*'OddsRatio_working_3-way'!R438^3/27-'OddsRatio_working_3-way'!T438</f>
        <v>0.27028349224651266</v>
      </c>
      <c r="W438" s="11">
        <f>'OddsRatio_working_3-way'!V438^2+4*'OddsRatio_working_3-way'!U438^3/27</f>
        <v>-3.1116791091536658E-2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0.16137685496417023</v>
      </c>
      <c r="Y438" s="11">
        <f>IF('OddsRatio_working_3-way'!W438&gt;=0,IF('OddsRatio_working_3-way'!V438+SQRT('OddsRatio_working_3-way'!W438)&gt;0,0,PI()),ACOS('OddsRatio_working_3-way'!V438/(2*'OddsRatio_working_3-way'!X438)))</f>
        <v>0.57823328818590813</v>
      </c>
      <c r="Z438" s="11">
        <f>'OddsRatio_working_3-way'!X438^(1/3)*COS('OddsRatio_working_3-way'!Y438/3)</f>
        <v>0.53435456314193031</v>
      </c>
      <c r="AA438" s="11">
        <f>'OddsRatio_working_3-way'!X438^(1/3)*COS(('OddsRatio_working_3-way'!Y438+2*PI())/3)</f>
        <v>-0.35749379727991071</v>
      </c>
      <c r="AB438" s="11">
        <f>'OddsRatio_working_3-way'!X438^(1/3)*COS(('OddsRatio_working_3-way'!Y438+4*PI())/3)</f>
        <v>-0.17686076586201976</v>
      </c>
      <c r="AC438" s="11">
        <f>'OddsRatio_working_3-way'!X438^(1/3)*SIN('OddsRatio_working_3-way'!Y438/3)</f>
        <v>0.10428852931365767</v>
      </c>
      <c r="AD438" s="11">
        <f>'OddsRatio_working_3-way'!X438^(1/3)*SIN(('OddsRatio_working_3-way'!Y438+2*PI())/3)</f>
        <v>0.41062036165221882</v>
      </c>
      <c r="AE438" s="11">
        <f>'OddsRatio_working_3-way'!X438^(1/3)*SIN(('OddsRatio_working_3-way'!Y438+4*PI())/3)</f>
        <v>-0.51490889096587633</v>
      </c>
      <c r="AF438" s="11">
        <f>-'OddsRatio_working_3-way'!U438/(3*'OddsRatio_working_3-way'!X438^(1/3))*COS(('OddsRatio_working_3-way'!Y438)/3)</f>
        <v>0.53435456314193031</v>
      </c>
      <c r="AG438" s="11">
        <f>-'OddsRatio_working_3-way'!U438/(3*'OddsRatio_working_3-way'!X438^(1/3))*COS(('OddsRatio_working_3-way'!Y438+2*PI())/3)</f>
        <v>-0.35749379727991071</v>
      </c>
      <c r="AH438" s="11">
        <f>-'OddsRatio_working_3-way'!U438/(3*'OddsRatio_working_3-way'!X438^(1/3))*COS(('OddsRatio_working_3-way'!Y438+4*PI())/3)</f>
        <v>-0.17686076586201976</v>
      </c>
      <c r="AI438" s="11">
        <f>'OddsRatio_working_3-way'!U438/(3*'OddsRatio_working_3-way'!X438^(1/3))*SIN(('OddsRatio_working_3-way'!Y438)/3)</f>
        <v>-0.10428852931365767</v>
      </c>
      <c r="AJ438" s="11">
        <f>'OddsRatio_working_3-way'!U438/(3*'OddsRatio_working_3-way'!X438^(1/3))*SIN(('OddsRatio_working_3-way'!Y438+2*PI())/3)</f>
        <v>-0.41062036165221882</v>
      </c>
      <c r="AK438" s="11">
        <f>'OddsRatio_working_3-way'!U438/(3*'OddsRatio_working_3-way'!X438^(1/3))*SIN(('OddsRatio_working_3-way'!Y438+4*PI())/3)</f>
        <v>0.51490889096587633</v>
      </c>
      <c r="AL438" s="11">
        <f>'OddsRatio_working_3-way'!Z438+'OddsRatio_working_3-way'!AF438</f>
        <v>1.0687091262838606</v>
      </c>
      <c r="AM438" s="11">
        <f>'OddsRatio_working_3-way'!AA438+'OddsRatio_working_3-way'!AG438</f>
        <v>-0.71498759455982142</v>
      </c>
      <c r="AN438" s="11">
        <f>'OddsRatio_working_3-way'!AB438+'OddsRatio_working_3-way'!AH438</f>
        <v>-0.35372153172403953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1.0687091262838606</v>
      </c>
      <c r="AS438" s="11">
        <f>IF(('OddsRatio_working_3-way'!X438=0),IF(Q438&gt;0,-Q438^(1/3),(-Q438)^(1/3)),'OddsRatio_working_3-way'!AM438-'OddsRatio_working_3-way'!R438/3)</f>
        <v>-0.71498759455982142</v>
      </c>
      <c r="AT438" s="11">
        <f>IF(('OddsRatio_working_3-way'!X438=0),IF(Q438&gt;0,-Q438^(1/3),(-Q438)^(1/3)),'OddsRatio_working_3-way'!AN438-'OddsRatio_working_3-way'!R438/3)</f>
        <v>-0.35372153172403953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9">
        <f t="shared" si="91"/>
        <v>0.50180948706344908</v>
      </c>
      <c r="E439" s="9">
        <f t="shared" si="92"/>
        <v>0.25339941462908921</v>
      </c>
      <c r="F439" s="9">
        <f t="shared" si="93"/>
        <v>0.24479109830746162</v>
      </c>
      <c r="G439" s="9">
        <f t="shared" si="94"/>
        <v>1.0675141411185727</v>
      </c>
      <c r="H439" s="9">
        <f t="shared" si="95"/>
        <v>1.9927881512402723</v>
      </c>
      <c r="I439" s="9">
        <f t="shared" si="96"/>
        <v>3.9463390294872611</v>
      </c>
      <c r="J439" s="9">
        <f t="shared" si="97"/>
        <v>4.085115867832676</v>
      </c>
      <c r="K439" s="11">
        <f t="shared" si="98"/>
        <v>0.5181347150259068</v>
      </c>
      <c r="L439" s="11">
        <f t="shared" si="99"/>
        <v>0.26595744680851063</v>
      </c>
      <c r="M439" s="11">
        <f t="shared" si="100"/>
        <v>0.25706940874035988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-0.26278170014954849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0.23309402346923827</v>
      </c>
      <c r="Q439" s="11">
        <f>2*'OddsRatio_working_3-way'!K439*'OddsRatio_working_3-way'!L439*'OddsRatio_working_3-way'!M439</f>
        <v>7.0849247255087622E-2</v>
      </c>
      <c r="R439" s="11">
        <f t="shared" si="101"/>
        <v>0</v>
      </c>
      <c r="S439" s="11">
        <f t="shared" si="102"/>
        <v>-0.88702532686478919</v>
      </c>
      <c r="T439" s="11">
        <f t="shared" si="103"/>
        <v>-0.26961256135707878</v>
      </c>
      <c r="U439" s="11">
        <f>'OddsRatio_working_3-way'!S439-'OddsRatio_working_3-way'!R439^2/3</f>
        <v>-0.88702532686478919</v>
      </c>
      <c r="V439" s="11">
        <f>'OddsRatio_working_3-way'!S439*'OddsRatio_working_3-way'!R439/3-2*'OddsRatio_working_3-way'!R439^3/27-'OddsRatio_working_3-way'!T439</f>
        <v>0.26961256135707878</v>
      </c>
      <c r="W439" s="11">
        <f>'OddsRatio_working_3-way'!V439^2+4*'OddsRatio_working_3-way'!U439^3/27</f>
        <v>-3.0705197704129494E-2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0.16077634383333114</v>
      </c>
      <c r="Y439" s="11">
        <f>IF('OddsRatio_working_3-way'!W439&gt;=0,IF('OddsRatio_working_3-way'!V439+SQRT('OddsRatio_working_3-way'!W439)&gt;0,0,PI()),ACOS('OddsRatio_working_3-way'!V439/(2*'OddsRatio_working_3-way'!X439)))</f>
        <v>0.57632521321673291</v>
      </c>
      <c r="Z439" s="11">
        <f>'OddsRatio_working_3-way'!X439^(1/3)*COS('OddsRatio_working_3-way'!Y439/3)</f>
        <v>0.53375707055928634</v>
      </c>
      <c r="AA439" s="11">
        <f>'OddsRatio_working_3-way'!X439^(1/3)*COS(('OddsRatio_working_3-way'!Y439+2*PI())/3)</f>
        <v>-0.35678890140710379</v>
      </c>
      <c r="AB439" s="11">
        <f>'OddsRatio_working_3-way'!X439^(1/3)*COS(('OddsRatio_working_3-way'!Y439+4*PI())/3)</f>
        <v>-0.17696816915218228</v>
      </c>
      <c r="AC439" s="11">
        <f>'OddsRatio_working_3-way'!X439^(1/3)*SIN('OddsRatio_working_3-way'!Y439/3)</f>
        <v>0.10381954817325445</v>
      </c>
      <c r="AD439" s="11">
        <f>'OddsRatio_working_3-way'!X439^(1/3)*SIN(('OddsRatio_working_3-way'!Y439+2*PI())/3)</f>
        <v>0.41033740846727795</v>
      </c>
      <c r="AE439" s="11">
        <f>'OddsRatio_working_3-way'!X439^(1/3)*SIN(('OddsRatio_working_3-way'!Y439+4*PI())/3)</f>
        <v>-0.5141569566405324</v>
      </c>
      <c r="AF439" s="11">
        <f>-'OddsRatio_working_3-way'!U439/(3*'OddsRatio_working_3-way'!X439^(1/3))*COS(('OddsRatio_working_3-way'!Y439)/3)</f>
        <v>0.53375707055928634</v>
      </c>
      <c r="AG439" s="11">
        <f>-'OddsRatio_working_3-way'!U439/(3*'OddsRatio_working_3-way'!X439^(1/3))*COS(('OddsRatio_working_3-way'!Y439+2*PI())/3)</f>
        <v>-0.35678890140710379</v>
      </c>
      <c r="AH439" s="11">
        <f>-'OddsRatio_working_3-way'!U439/(3*'OddsRatio_working_3-way'!X439^(1/3))*COS(('OddsRatio_working_3-way'!Y439+4*PI())/3)</f>
        <v>-0.17696816915218228</v>
      </c>
      <c r="AI439" s="11">
        <f>'OddsRatio_working_3-way'!U439/(3*'OddsRatio_working_3-way'!X439^(1/3))*SIN(('OddsRatio_working_3-way'!Y439)/3)</f>
        <v>-0.10381954817325445</v>
      </c>
      <c r="AJ439" s="11">
        <f>'OddsRatio_working_3-way'!U439/(3*'OddsRatio_working_3-way'!X439^(1/3))*SIN(('OddsRatio_working_3-way'!Y439+2*PI())/3)</f>
        <v>-0.41033740846727795</v>
      </c>
      <c r="AK439" s="11">
        <f>'OddsRatio_working_3-way'!U439/(3*'OddsRatio_working_3-way'!X439^(1/3))*SIN(('OddsRatio_working_3-way'!Y439+4*PI())/3)</f>
        <v>0.5141569566405324</v>
      </c>
      <c r="AL439" s="11">
        <f>'OddsRatio_working_3-way'!Z439+'OddsRatio_working_3-way'!AF439</f>
        <v>1.0675141411185727</v>
      </c>
      <c r="AM439" s="11">
        <f>'OddsRatio_working_3-way'!AA439+'OddsRatio_working_3-way'!AG439</f>
        <v>-0.71357780281420757</v>
      </c>
      <c r="AN439" s="11">
        <f>'OddsRatio_working_3-way'!AB439+'OddsRatio_working_3-way'!AH439</f>
        <v>-0.35393633830436455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1.0675141411185727</v>
      </c>
      <c r="AS439" s="11">
        <f>IF(('OddsRatio_working_3-way'!X439=0),IF(Q439&gt;0,-Q439^(1/3),(-Q439)^(1/3)),'OddsRatio_working_3-way'!AM439-'OddsRatio_working_3-way'!R439/3)</f>
        <v>-0.71357780281420757</v>
      </c>
      <c r="AT439" s="11">
        <f>IF(('OddsRatio_working_3-way'!X439=0),IF(Q439&gt;0,-Q439^(1/3),(-Q439)^(1/3)),'OddsRatio_working_3-way'!AN439-'OddsRatio_working_3-way'!R439/3)</f>
        <v>-0.35393633830436455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9">
        <f t="shared" si="91"/>
        <v>0.57052164941946648</v>
      </c>
      <c r="E440" s="9">
        <f t="shared" si="92"/>
        <v>0.25065047546265423</v>
      </c>
      <c r="F440" s="9">
        <f t="shared" si="93"/>
        <v>0.1788278751178794</v>
      </c>
      <c r="G440" s="9">
        <f t="shared" si="94"/>
        <v>1.0754026625521411</v>
      </c>
      <c r="H440" s="9">
        <f t="shared" si="95"/>
        <v>1.7527818637864989</v>
      </c>
      <c r="I440" s="9">
        <f t="shared" si="96"/>
        <v>3.9896194018949522</v>
      </c>
      <c r="J440" s="9">
        <f t="shared" si="97"/>
        <v>5.591969369097642</v>
      </c>
      <c r="K440" s="11">
        <f t="shared" si="98"/>
        <v>0.58823529411764708</v>
      </c>
      <c r="L440" s="11">
        <f t="shared" si="99"/>
        <v>0.26455026455026459</v>
      </c>
      <c r="M440" s="11">
        <f t="shared" si="100"/>
        <v>0.18975332068311196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-0.24536882009814265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0.22884970981856795</v>
      </c>
      <c r="Q440" s="11">
        <f>2*'OddsRatio_working_3-way'!K440*'OddsRatio_working_3-way'!L440*'OddsRatio_working_3-way'!M440</f>
        <v>5.905798963059819E-2</v>
      </c>
      <c r="R440" s="11">
        <f t="shared" si="101"/>
        <v>0</v>
      </c>
      <c r="S440" s="11">
        <f t="shared" si="102"/>
        <v>-0.93267640822103071</v>
      </c>
      <c r="T440" s="11">
        <f t="shared" si="103"/>
        <v>-0.24069068599252411</v>
      </c>
      <c r="U440" s="11">
        <f>'OddsRatio_working_3-way'!S440-'OddsRatio_working_3-way'!R440^2/3</f>
        <v>-0.93267640822103071</v>
      </c>
      <c r="V440" s="11">
        <f>'OddsRatio_working_3-way'!S440*'OddsRatio_working_3-way'!R440/3-2*'OddsRatio_working_3-way'!R440^3/27-'OddsRatio_working_3-way'!T440</f>
        <v>0.24069068599252411</v>
      </c>
      <c r="W440" s="11">
        <f>'OddsRatio_working_3-way'!V440^2+4*'OddsRatio_working_3-way'!U440^3/27</f>
        <v>-6.2263768610040064E-2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0.17334631156559974</v>
      </c>
      <c r="Y440" s="11">
        <f>IF('OddsRatio_working_3-way'!W440&gt;=0,IF('OddsRatio_working_3-way'!V440+SQRT('OddsRatio_working_3-way'!W440)&gt;0,0,PI()),ACOS('OddsRatio_working_3-way'!V440/(2*'OddsRatio_working_3-way'!X440)))</f>
        <v>0.80342167769304174</v>
      </c>
      <c r="Z440" s="11">
        <f>'OddsRatio_working_3-way'!X440^(1/3)*COS('OddsRatio_working_3-way'!Y440/3)</f>
        <v>0.53770133127607056</v>
      </c>
      <c r="AA440" s="11">
        <f>'OddsRatio_working_3-way'!X440^(1/3)*COS(('OddsRatio_working_3-way'!Y440+2*PI())/3)</f>
        <v>-0.39662805336064322</v>
      </c>
      <c r="AB440" s="11">
        <f>'OddsRatio_working_3-way'!X440^(1/3)*COS(('OddsRatio_working_3-way'!Y440+4*PI())/3)</f>
        <v>-0.14107327791542759</v>
      </c>
      <c r="AC440" s="11">
        <f>'OddsRatio_working_3-way'!X440^(1/3)*SIN('OddsRatio_working_3-way'!Y440/3)</f>
        <v>0.14754461839598984</v>
      </c>
      <c r="AD440" s="11">
        <f>'OddsRatio_working_3-way'!X440^(1/3)*SIN(('OddsRatio_working_3-way'!Y440+2*PI())/3)</f>
        <v>0.39189070333579445</v>
      </c>
      <c r="AE440" s="11">
        <f>'OddsRatio_working_3-way'!X440^(1/3)*SIN(('OddsRatio_working_3-way'!Y440+4*PI())/3)</f>
        <v>-0.5394353217317841</v>
      </c>
      <c r="AF440" s="11">
        <f>-'OddsRatio_working_3-way'!U440/(3*'OddsRatio_working_3-way'!X440^(1/3))*COS(('OddsRatio_working_3-way'!Y440)/3)</f>
        <v>0.53770133127607056</v>
      </c>
      <c r="AG440" s="11">
        <f>-'OddsRatio_working_3-way'!U440/(3*'OddsRatio_working_3-way'!X440^(1/3))*COS(('OddsRatio_working_3-way'!Y440+2*PI())/3)</f>
        <v>-0.39662805336064322</v>
      </c>
      <c r="AH440" s="11">
        <f>-'OddsRatio_working_3-way'!U440/(3*'OddsRatio_working_3-way'!X440^(1/3))*COS(('OddsRatio_working_3-way'!Y440+4*PI())/3)</f>
        <v>-0.14107327791542759</v>
      </c>
      <c r="AI440" s="11">
        <f>'OddsRatio_working_3-way'!U440/(3*'OddsRatio_working_3-way'!X440^(1/3))*SIN(('OddsRatio_working_3-way'!Y440)/3)</f>
        <v>-0.14754461839598984</v>
      </c>
      <c r="AJ440" s="11">
        <f>'OddsRatio_working_3-way'!U440/(3*'OddsRatio_working_3-way'!X440^(1/3))*SIN(('OddsRatio_working_3-way'!Y440+2*PI())/3)</f>
        <v>-0.39189070333579445</v>
      </c>
      <c r="AK440" s="11">
        <f>'OddsRatio_working_3-way'!U440/(3*'OddsRatio_working_3-way'!X440^(1/3))*SIN(('OddsRatio_working_3-way'!Y440+4*PI())/3)</f>
        <v>0.5394353217317841</v>
      </c>
      <c r="AL440" s="11">
        <f>'OddsRatio_working_3-way'!Z440+'OddsRatio_working_3-way'!AF440</f>
        <v>1.0754026625521411</v>
      </c>
      <c r="AM440" s="11">
        <f>'OddsRatio_working_3-way'!AA440+'OddsRatio_working_3-way'!AG440</f>
        <v>-0.79325610672128644</v>
      </c>
      <c r="AN440" s="11">
        <f>'OddsRatio_working_3-way'!AB440+'OddsRatio_working_3-way'!AH440</f>
        <v>-0.28214655583085518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1.0754026625521411</v>
      </c>
      <c r="AS440" s="11">
        <f>IF(('OddsRatio_working_3-way'!X440=0),IF(Q440&gt;0,-Q440^(1/3),(-Q440)^(1/3)),'OddsRatio_working_3-way'!AM440-'OddsRatio_working_3-way'!R440/3)</f>
        <v>-0.79325610672128644</v>
      </c>
      <c r="AT440" s="11">
        <f>IF(('OddsRatio_working_3-way'!X440=0),IF(Q440&gt;0,-Q440^(1/3),(-Q440)^(1/3)),'OddsRatio_working_3-way'!AN440-'OddsRatio_working_3-way'!R440/3)</f>
        <v>-0.28214655583085518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9">
        <f t="shared" si="91"/>
        <v>0.40415111445253332</v>
      </c>
      <c r="E441" s="9">
        <f t="shared" si="92"/>
        <v>0.27870536328893364</v>
      </c>
      <c r="F441" s="9">
        <f t="shared" si="93"/>
        <v>0.31714352225853276</v>
      </c>
      <c r="G441" s="9">
        <f t="shared" si="94"/>
        <v>1.0606633203633913</v>
      </c>
      <c r="H441" s="9">
        <f t="shared" si="95"/>
        <v>2.474322015305114</v>
      </c>
      <c r="I441" s="9">
        <f t="shared" si="96"/>
        <v>3.5880185016866748</v>
      </c>
      <c r="J441" s="9">
        <f t="shared" si="97"/>
        <v>3.1531465403376844</v>
      </c>
      <c r="K441" s="11">
        <f t="shared" si="98"/>
        <v>0.41841004184100417</v>
      </c>
      <c r="L441" s="11">
        <f t="shared" si="99"/>
        <v>0.29069767441860467</v>
      </c>
      <c r="M441" s="11">
        <f t="shared" si="100"/>
        <v>0.33003300330033003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-0.27637686898007685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0.23523321486571155</v>
      </c>
      <c r="Q441" s="11">
        <f>2*'OddsRatio_working_3-way'!K441*'OddsRatio_working_3-way'!L441*'OddsRatio_working_3-way'!M441</f>
        <v>8.0284373674304285E-2</v>
      </c>
      <c r="R441" s="11">
        <f t="shared" si="101"/>
        <v>0</v>
      </c>
      <c r="S441" s="11">
        <f t="shared" si="102"/>
        <v>-0.8511320637425297</v>
      </c>
      <c r="T441" s="11">
        <f t="shared" si="103"/>
        <v>-0.29048875895649479</v>
      </c>
      <c r="U441" s="11">
        <f>'OddsRatio_working_3-way'!S441-'OddsRatio_working_3-way'!R441^2/3</f>
        <v>-0.8511320637425297</v>
      </c>
      <c r="V441" s="11">
        <f>'OddsRatio_working_3-way'!S441*'OddsRatio_working_3-way'!R441/3-2*'OddsRatio_working_3-way'!R441^3/27-'OddsRatio_working_3-way'!T441</f>
        <v>0.29048875895649479</v>
      </c>
      <c r="W441" s="11">
        <f>'OddsRatio_working_3-way'!V441^2+4*'OddsRatio_working_3-way'!U441^3/27</f>
        <v>-6.9617650105760487E-3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0.15111707720395184</v>
      </c>
      <c r="Y441" s="11">
        <f>IF('OddsRatio_working_3-way'!W441&gt;=0,IF('OddsRatio_working_3-way'!V441+SQRT('OddsRatio_working_3-way'!W441)&gt;0,0,PI()),ACOS('OddsRatio_working_3-way'!V441/(2*'OddsRatio_working_3-way'!X441)))</f>
        <v>0.27970075438832009</v>
      </c>
      <c r="Z441" s="11">
        <f>'OddsRatio_working_3-way'!X441^(1/3)*COS('OddsRatio_working_3-way'!Y441/3)</f>
        <v>0.53033166018169553</v>
      </c>
      <c r="AA441" s="11">
        <f>'OddsRatio_working_3-way'!X441^(1/3)*COS(('OddsRatio_working_3-way'!Y441+2*PI())/3)</f>
        <v>-0.30811072026799674</v>
      </c>
      <c r="AB441" s="11">
        <f>'OddsRatio_working_3-way'!X441^(1/3)*COS(('OddsRatio_working_3-way'!Y441+4*PI())/3)</f>
        <v>-0.22222093991369868</v>
      </c>
      <c r="AC441" s="11">
        <f>'OddsRatio_working_3-way'!X441^(1/3)*SIN('OddsRatio_working_3-way'!Y441/3)</f>
        <v>4.958848780819182E-2</v>
      </c>
      <c r="AD441" s="11">
        <f>'OddsRatio_working_3-way'!X441^(1/3)*SIN(('OddsRatio_working_3-way'!Y441+2*PI())/3)</f>
        <v>0.43448644624442873</v>
      </c>
      <c r="AE441" s="11">
        <f>'OddsRatio_working_3-way'!X441^(1/3)*SIN(('OddsRatio_working_3-way'!Y441+4*PI())/3)</f>
        <v>-0.48407493405262042</v>
      </c>
      <c r="AF441" s="11">
        <f>-'OddsRatio_working_3-way'!U441/(3*'OddsRatio_working_3-way'!X441^(1/3))*COS(('OddsRatio_working_3-way'!Y441)/3)</f>
        <v>0.53033166018169564</v>
      </c>
      <c r="AG441" s="11">
        <f>-'OddsRatio_working_3-way'!U441/(3*'OddsRatio_working_3-way'!X441^(1/3))*COS(('OddsRatio_working_3-way'!Y441+2*PI())/3)</f>
        <v>-0.3081107202679968</v>
      </c>
      <c r="AH441" s="11">
        <f>-'OddsRatio_working_3-way'!U441/(3*'OddsRatio_working_3-way'!X441^(1/3))*COS(('OddsRatio_working_3-way'!Y441+4*PI())/3)</f>
        <v>-0.22222093991369873</v>
      </c>
      <c r="AI441" s="11">
        <f>'OddsRatio_working_3-way'!U441/(3*'OddsRatio_working_3-way'!X441^(1/3))*SIN(('OddsRatio_working_3-way'!Y441)/3)</f>
        <v>-4.9588487808191833E-2</v>
      </c>
      <c r="AJ441" s="11">
        <f>'OddsRatio_working_3-way'!U441/(3*'OddsRatio_working_3-way'!X441^(1/3))*SIN(('OddsRatio_working_3-way'!Y441+2*PI())/3)</f>
        <v>-0.43448644624442878</v>
      </c>
      <c r="AK441" s="11">
        <f>'OddsRatio_working_3-way'!U441/(3*'OddsRatio_working_3-way'!X441^(1/3))*SIN(('OddsRatio_working_3-way'!Y441+4*PI())/3)</f>
        <v>0.48407493405262053</v>
      </c>
      <c r="AL441" s="11">
        <f>'OddsRatio_working_3-way'!Z441+'OddsRatio_working_3-way'!AF441</f>
        <v>1.0606633203633913</v>
      </c>
      <c r="AM441" s="11">
        <f>'OddsRatio_working_3-way'!AA441+'OddsRatio_working_3-way'!AG441</f>
        <v>-0.61622144053599359</v>
      </c>
      <c r="AN441" s="11">
        <f>'OddsRatio_working_3-way'!AB441+'OddsRatio_working_3-way'!AH441</f>
        <v>-0.44444187982739741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1.0606633203633913</v>
      </c>
      <c r="AS441" s="11">
        <f>IF(('OddsRatio_working_3-way'!X441=0),IF(Q441&gt;0,-Q441^(1/3),(-Q441)^(1/3)),'OddsRatio_working_3-way'!AM441-'OddsRatio_working_3-way'!R441/3)</f>
        <v>-0.61622144053599359</v>
      </c>
      <c r="AT441" s="11">
        <f>IF(('OddsRatio_working_3-way'!X441=0),IF(Q441&gt;0,-Q441^(1/3),(-Q441)^(1/3)),'OddsRatio_working_3-way'!AN441-'OddsRatio_working_3-way'!R441/3)</f>
        <v>-0.44444187982739741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9">
        <f t="shared" si="91"/>
        <v>0.24307646251621273</v>
      </c>
      <c r="E442" s="9">
        <f t="shared" si="92"/>
        <v>0.25571414299854528</v>
      </c>
      <c r="F442" s="9">
        <f t="shared" si="93"/>
        <v>0.50120939448524215</v>
      </c>
      <c r="G442" s="9">
        <f t="shared" si="94"/>
        <v>1.070079671940912</v>
      </c>
      <c r="H442" s="9">
        <f t="shared" si="95"/>
        <v>4.1139318453480538</v>
      </c>
      <c r="I442" s="9">
        <f t="shared" si="96"/>
        <v>3.910616707679281</v>
      </c>
      <c r="J442" s="9">
        <f t="shared" si="97"/>
        <v>1.9951740949050476</v>
      </c>
      <c r="K442" s="11">
        <f t="shared" si="98"/>
        <v>0.25575447570332482</v>
      </c>
      <c r="L442" s="11">
        <f t="shared" si="99"/>
        <v>0.26881720430107525</v>
      </c>
      <c r="M442" s="11">
        <f t="shared" si="100"/>
        <v>0.5181347150259068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-0.26222122099571976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0.23368284592648764</v>
      </c>
      <c r="Q442" s="11">
        <f>2*'OddsRatio_working_3-way'!K442*'OddsRatio_working_3-way'!L442*'OddsRatio_working_3-way'!M442</f>
        <v>7.1244770099538932E-2</v>
      </c>
      <c r="R442" s="11">
        <f t="shared" si="101"/>
        <v>0</v>
      </c>
      <c r="S442" s="11">
        <f t="shared" si="102"/>
        <v>-0.89116679816810873</v>
      </c>
      <c r="T442" s="11">
        <f t="shared" si="103"/>
        <v>-0.27169719456344787</v>
      </c>
      <c r="U442" s="11">
        <f>'OddsRatio_working_3-way'!S442-'OddsRatio_working_3-way'!R442^2/3</f>
        <v>-0.89116679816810873</v>
      </c>
      <c r="V442" s="11">
        <f>'OddsRatio_working_3-way'!S442*'OddsRatio_working_3-way'!R442/3-2*'OddsRatio_working_3-way'!R442^3/27-'OddsRatio_working_3-way'!T442</f>
        <v>0.27169719456344787</v>
      </c>
      <c r="W442" s="11">
        <f>'OddsRatio_working_3-way'!V442^2+4*'OddsRatio_working_3-way'!U442^3/27</f>
        <v>-3.1031789882847299E-2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0.16190364064505727</v>
      </c>
      <c r="Y442" s="11">
        <f>IF('OddsRatio_working_3-way'!W442&gt;=0,IF('OddsRatio_working_3-way'!V442+SQRT('OddsRatio_working_3-way'!W442)&gt;0,0,PI()),ACOS('OddsRatio_working_3-way'!V442/(2*'OddsRatio_working_3-way'!X442)))</f>
        <v>0.57522360642829917</v>
      </c>
      <c r="Z442" s="11">
        <f>'OddsRatio_working_3-way'!X442^(1/3)*COS('OddsRatio_working_3-way'!Y442/3)</f>
        <v>0.53503983597045601</v>
      </c>
      <c r="AA442" s="11">
        <f>'OddsRatio_working_3-way'!X442^(1/3)*COS(('OddsRatio_working_3-way'!Y442+2*PI())/3)</f>
        <v>-0.35746979283537894</v>
      </c>
      <c r="AB442" s="11">
        <f>'OddsRatio_working_3-way'!X442^(1/3)*COS(('OddsRatio_working_3-way'!Y442+4*PI())/3)</f>
        <v>-0.17757004313507702</v>
      </c>
      <c r="AC442" s="11">
        <f>'OddsRatio_working_3-way'!X442^(1/3)*SIN('OddsRatio_working_3-way'!Y442/3)</f>
        <v>0.10386516891661562</v>
      </c>
      <c r="AD442" s="11">
        <f>'OddsRatio_working_3-way'!X442^(1/3)*SIN(('OddsRatio_working_3-way'!Y442+2*PI())/3)</f>
        <v>0.41142550552876628</v>
      </c>
      <c r="AE442" s="11">
        <f>'OddsRatio_working_3-way'!X442^(1/3)*SIN(('OddsRatio_working_3-way'!Y442+4*PI())/3)</f>
        <v>-0.5152906744453819</v>
      </c>
      <c r="AF442" s="11">
        <f>-'OddsRatio_working_3-way'!U442/(3*'OddsRatio_working_3-way'!X442^(1/3))*COS(('OddsRatio_working_3-way'!Y442)/3)</f>
        <v>0.5350398359704559</v>
      </c>
      <c r="AG442" s="11">
        <f>-'OddsRatio_working_3-way'!U442/(3*'OddsRatio_working_3-way'!X442^(1/3))*COS(('OddsRatio_working_3-way'!Y442+2*PI())/3)</f>
        <v>-0.35746979283537889</v>
      </c>
      <c r="AH442" s="11">
        <f>-'OddsRatio_working_3-way'!U442/(3*'OddsRatio_working_3-way'!X442^(1/3))*COS(('OddsRatio_working_3-way'!Y442+4*PI())/3)</f>
        <v>-0.17757004313507699</v>
      </c>
      <c r="AI442" s="11">
        <f>'OddsRatio_working_3-way'!U442/(3*'OddsRatio_working_3-way'!X442^(1/3))*SIN(('OddsRatio_working_3-way'!Y442)/3)</f>
        <v>-0.10386516891661561</v>
      </c>
      <c r="AJ442" s="11">
        <f>'OddsRatio_working_3-way'!U442/(3*'OddsRatio_working_3-way'!X442^(1/3))*SIN(('OddsRatio_working_3-way'!Y442+2*PI())/3)</f>
        <v>-0.41142550552876617</v>
      </c>
      <c r="AK442" s="11">
        <f>'OddsRatio_working_3-way'!U442/(3*'OddsRatio_working_3-way'!X442^(1/3))*SIN(('OddsRatio_working_3-way'!Y442+4*PI())/3)</f>
        <v>0.51529067444538179</v>
      </c>
      <c r="AL442" s="11">
        <f>'OddsRatio_working_3-way'!Z442+'OddsRatio_working_3-way'!AF442</f>
        <v>1.070079671940912</v>
      </c>
      <c r="AM442" s="11">
        <f>'OddsRatio_working_3-way'!AA442+'OddsRatio_working_3-way'!AG442</f>
        <v>-0.71493958567075788</v>
      </c>
      <c r="AN442" s="11">
        <f>'OddsRatio_working_3-way'!AB442+'OddsRatio_working_3-way'!AH442</f>
        <v>-0.35514008627015403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1.070079671940912</v>
      </c>
      <c r="AS442" s="11">
        <f>IF(('OddsRatio_working_3-way'!X442=0),IF(Q442&gt;0,-Q442^(1/3),(-Q442)^(1/3)),'OddsRatio_working_3-way'!AM442-'OddsRatio_working_3-way'!R442/3)</f>
        <v>-0.71493958567075788</v>
      </c>
      <c r="AT442" s="11">
        <f>IF(('OddsRatio_working_3-way'!X442=0),IF(Q442&gt;0,-Q442^(1/3),(-Q442)^(1/3)),'OddsRatio_working_3-way'!AN442-'OddsRatio_working_3-way'!R442/3)</f>
        <v>-0.35514008627015403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9">
        <f t="shared" si="91"/>
        <v>0.20928613862193479</v>
      </c>
      <c r="E443" s="9">
        <f t="shared" si="92"/>
        <v>0.24886538165042649</v>
      </c>
      <c r="F443" s="9">
        <f t="shared" si="93"/>
        <v>0.54184847972763872</v>
      </c>
      <c r="G443" s="9">
        <f t="shared" si="94"/>
        <v>1.0702966880107532</v>
      </c>
      <c r="H443" s="9">
        <f t="shared" si="95"/>
        <v>4.7781473086779593</v>
      </c>
      <c r="I443" s="9">
        <f t="shared" si="96"/>
        <v>4.0182366601903237</v>
      </c>
      <c r="J443" s="9">
        <f t="shared" si="97"/>
        <v>1.8455343835284952</v>
      </c>
      <c r="K443" s="11">
        <f t="shared" si="98"/>
        <v>0.22075055187637968</v>
      </c>
      <c r="L443" s="11">
        <f t="shared" si="99"/>
        <v>0.26178010471204188</v>
      </c>
      <c r="M443" s="11">
        <f t="shared" si="100"/>
        <v>0.55865921787709494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-0.25388457113834884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0.23050673321789916</v>
      </c>
      <c r="Q443" s="11">
        <f>2*'OddsRatio_working_3-way'!K443*'OddsRatio_working_3-way'!L443*'OddsRatio_working_3-way'!M443</f>
        <v>6.4567712385966147E-2</v>
      </c>
      <c r="R443" s="11">
        <f t="shared" si="101"/>
        <v>0</v>
      </c>
      <c r="S443" s="11">
        <f t="shared" si="102"/>
        <v>-0.90791942253272873</v>
      </c>
      <c r="T443" s="11">
        <f t="shared" si="103"/>
        <v>-0.25431916597555426</v>
      </c>
      <c r="U443" s="11">
        <f>'OddsRatio_working_3-way'!S443-'OddsRatio_working_3-way'!R443^2/3</f>
        <v>-0.90791942253272873</v>
      </c>
      <c r="V443" s="11">
        <f>'OddsRatio_working_3-way'!S443*'OddsRatio_working_3-way'!R443/3-2*'OddsRatio_working_3-way'!R443^3/27-'OddsRatio_working_3-way'!T443</f>
        <v>0.25431916597555426</v>
      </c>
      <c r="W443" s="11">
        <f>'OddsRatio_working_3-way'!V443^2+4*'OddsRatio_working_3-way'!U443^3/27</f>
        <v>-4.6197914413459898E-2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0.16649035452238772</v>
      </c>
      <c r="Y443" s="11">
        <f>IF('OddsRatio_working_3-way'!W443&gt;=0,IF('OddsRatio_working_3-way'!V443+SQRT('OddsRatio_working_3-way'!W443)&gt;0,0,PI()),ACOS('OddsRatio_working_3-way'!V443/(2*'OddsRatio_working_3-way'!X443)))</f>
        <v>0.70166971033878933</v>
      </c>
      <c r="Z443" s="11">
        <f>'OddsRatio_working_3-way'!X443^(1/3)*COS('OddsRatio_working_3-way'!Y443/3)</f>
        <v>0.53514834400537659</v>
      </c>
      <c r="AA443" s="11">
        <f>'OddsRatio_working_3-way'!X443^(1/3)*COS(('OddsRatio_working_3-way'!Y443+2*PI())/3)</f>
        <v>-0.37799175694462378</v>
      </c>
      <c r="AB443" s="11">
        <f>'OddsRatio_working_3-way'!X443^(1/3)*COS(('OddsRatio_working_3-way'!Y443+4*PI())/3)</f>
        <v>-0.15715658706075297</v>
      </c>
      <c r="AC443" s="11">
        <f>'OddsRatio_working_3-way'!X443^(1/3)*SIN('OddsRatio_working_3-way'!Y443/3)</f>
        <v>0.12749924477898972</v>
      </c>
      <c r="AD443" s="11">
        <f>'OddsRatio_working_3-way'!X443^(1/3)*SIN(('OddsRatio_working_3-way'!Y443+2*PI())/3)</f>
        <v>0.39970243831233515</v>
      </c>
      <c r="AE443" s="11">
        <f>'OddsRatio_working_3-way'!X443^(1/3)*SIN(('OddsRatio_working_3-way'!Y443+4*PI())/3)</f>
        <v>-0.52720168309132476</v>
      </c>
      <c r="AF443" s="11">
        <f>-'OddsRatio_working_3-way'!U443/(3*'OddsRatio_working_3-way'!X443^(1/3))*COS(('OddsRatio_working_3-way'!Y443)/3)</f>
        <v>0.53514834400537659</v>
      </c>
      <c r="AG443" s="11">
        <f>-'OddsRatio_working_3-way'!U443/(3*'OddsRatio_working_3-way'!X443^(1/3))*COS(('OddsRatio_working_3-way'!Y443+2*PI())/3)</f>
        <v>-0.37799175694462378</v>
      </c>
      <c r="AH443" s="11">
        <f>-'OddsRatio_working_3-way'!U443/(3*'OddsRatio_working_3-way'!X443^(1/3))*COS(('OddsRatio_working_3-way'!Y443+4*PI())/3)</f>
        <v>-0.15715658706075297</v>
      </c>
      <c r="AI443" s="11">
        <f>'OddsRatio_working_3-way'!U443/(3*'OddsRatio_working_3-way'!X443^(1/3))*SIN(('OddsRatio_working_3-way'!Y443)/3)</f>
        <v>-0.12749924477898972</v>
      </c>
      <c r="AJ443" s="11">
        <f>'OddsRatio_working_3-way'!U443/(3*'OddsRatio_working_3-way'!X443^(1/3))*SIN(('OddsRatio_working_3-way'!Y443+2*PI())/3)</f>
        <v>-0.39970243831233515</v>
      </c>
      <c r="AK443" s="11">
        <f>'OddsRatio_working_3-way'!U443/(3*'OddsRatio_working_3-way'!X443^(1/3))*SIN(('OddsRatio_working_3-way'!Y443+4*PI())/3)</f>
        <v>0.52720168309132476</v>
      </c>
      <c r="AL443" s="11">
        <f>'OddsRatio_working_3-way'!Z443+'OddsRatio_working_3-way'!AF443</f>
        <v>1.0702966880107532</v>
      </c>
      <c r="AM443" s="11">
        <f>'OddsRatio_working_3-way'!AA443+'OddsRatio_working_3-way'!AG443</f>
        <v>-0.75598351388924756</v>
      </c>
      <c r="AN443" s="11">
        <f>'OddsRatio_working_3-way'!AB443+'OddsRatio_working_3-way'!AH443</f>
        <v>-0.31431317412150594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1.0702966880107532</v>
      </c>
      <c r="AS443" s="11">
        <f>IF(('OddsRatio_working_3-way'!X443=0),IF(Q443&gt;0,-Q443^(1/3),(-Q443)^(1/3)),'OddsRatio_working_3-way'!AM443-'OddsRatio_working_3-way'!R443/3)</f>
        <v>-0.75598351388924756</v>
      </c>
      <c r="AT443" s="11">
        <f>IF(('OddsRatio_working_3-way'!X443=0),IF(Q443&gt;0,-Q443^(1/3),(-Q443)^(1/3)),'OddsRatio_working_3-way'!AN443-'OddsRatio_working_3-way'!R443/3)</f>
        <v>-0.31431317412150594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9">
        <f t="shared" si="91"/>
        <v>0.53847922552583338</v>
      </c>
      <c r="E444" s="9">
        <f t="shared" si="92"/>
        <v>0.25831621809494937</v>
      </c>
      <c r="F444" s="9">
        <f t="shared" si="93"/>
        <v>0.20320455637921719</v>
      </c>
      <c r="G444" s="9">
        <f t="shared" si="94"/>
        <v>1.0713523210284581</v>
      </c>
      <c r="H444" s="9">
        <f t="shared" si="95"/>
        <v>1.8570818568227667</v>
      </c>
      <c r="I444" s="9">
        <f t="shared" si="96"/>
        <v>3.8712242203562677</v>
      </c>
      <c r="J444" s="9">
        <f t="shared" si="97"/>
        <v>4.9211494949641557</v>
      </c>
      <c r="K444" s="11">
        <f t="shared" si="98"/>
        <v>0.55555555555555558</v>
      </c>
      <c r="L444" s="11">
        <f t="shared" si="99"/>
        <v>0.27173913043478259</v>
      </c>
      <c r="M444" s="11">
        <f t="shared" si="100"/>
        <v>0.21459227467811159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-0.25421409466940348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0.23130870187223984</v>
      </c>
      <c r="Q444" s="11">
        <f>2*'OddsRatio_working_3-way'!K444*'OddsRatio_working_3-way'!L444*'OddsRatio_working_3-way'!M444</f>
        <v>6.4792353465613406E-2</v>
      </c>
      <c r="R444" s="11">
        <f t="shared" si="101"/>
        <v>0</v>
      </c>
      <c r="S444" s="11">
        <f t="shared" si="102"/>
        <v>-0.90989723513579646</v>
      </c>
      <c r="T444" s="11">
        <f t="shared" si="103"/>
        <v>-0.25487317510806629</v>
      </c>
      <c r="U444" s="11">
        <f>'OddsRatio_working_3-way'!S444-'OddsRatio_working_3-way'!R444^2/3</f>
        <v>-0.90989723513579646</v>
      </c>
      <c r="V444" s="11">
        <f>'OddsRatio_working_3-way'!S444*'OddsRatio_working_3-way'!R444/3-2*'OddsRatio_working_3-way'!R444^3/27-'OddsRatio_working_3-way'!T444</f>
        <v>0.25487317510806629</v>
      </c>
      <c r="W444" s="11">
        <f>'OddsRatio_working_3-way'!V444^2+4*'OddsRatio_working_3-way'!U444^3/27</f>
        <v>-4.6641994992149161E-2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0.16703467482967135</v>
      </c>
      <c r="Y444" s="11">
        <f>IF('OddsRatio_working_3-way'!W444&gt;=0,IF('OddsRatio_working_3-way'!V444+SQRT('OddsRatio_working_3-way'!W444)&gt;0,0,PI()),ACOS('OddsRatio_working_3-way'!V444/(2*'OddsRatio_working_3-way'!X444)))</f>
        <v>0.70295540193985884</v>
      </c>
      <c r="Z444" s="11">
        <f>'OddsRatio_working_3-way'!X444^(1/3)*COS('OddsRatio_working_3-way'!Y444/3)</f>
        <v>0.53567616051422917</v>
      </c>
      <c r="AA444" s="11">
        <f>'OddsRatio_working_3-way'!X444^(1/3)*COS(('OddsRatio_working_3-way'!Y444+2*PI())/3)</f>
        <v>-0.37857469153134282</v>
      </c>
      <c r="AB444" s="11">
        <f>'OddsRatio_working_3-way'!X444^(1/3)*COS(('OddsRatio_working_3-way'!Y444+4*PI())/3)</f>
        <v>-0.15710146898288618</v>
      </c>
      <c r="AC444" s="11">
        <f>'OddsRatio_working_3-way'!X444^(1/3)*SIN('OddsRatio_working_3-way'!Y444/3)</f>
        <v>0.12786762465664539</v>
      </c>
      <c r="AD444" s="11">
        <f>'OddsRatio_working_3-way'!X444^(1/3)*SIN(('OddsRatio_working_3-way'!Y444+2*PI())/3)</f>
        <v>0.39997535087871039</v>
      </c>
      <c r="AE444" s="11">
        <f>'OddsRatio_working_3-way'!X444^(1/3)*SIN(('OddsRatio_working_3-way'!Y444+4*PI())/3)</f>
        <v>-0.52784297553535575</v>
      </c>
      <c r="AF444" s="11">
        <f>-'OddsRatio_working_3-way'!U444/(3*'OddsRatio_working_3-way'!X444^(1/3))*COS(('OddsRatio_working_3-way'!Y444)/3)</f>
        <v>0.53567616051422906</v>
      </c>
      <c r="AG444" s="11">
        <f>-'OddsRatio_working_3-way'!U444/(3*'OddsRatio_working_3-way'!X444^(1/3))*COS(('OddsRatio_working_3-way'!Y444+2*PI())/3)</f>
        <v>-0.37857469153134277</v>
      </c>
      <c r="AH444" s="11">
        <f>-'OddsRatio_working_3-way'!U444/(3*'OddsRatio_working_3-way'!X444^(1/3))*COS(('OddsRatio_working_3-way'!Y444+4*PI())/3)</f>
        <v>-0.15710146898288616</v>
      </c>
      <c r="AI444" s="11">
        <f>'OddsRatio_working_3-way'!U444/(3*'OddsRatio_working_3-way'!X444^(1/3))*SIN(('OddsRatio_working_3-way'!Y444)/3)</f>
        <v>-0.12786762465664536</v>
      </c>
      <c r="AJ444" s="11">
        <f>'OddsRatio_working_3-way'!U444/(3*'OddsRatio_working_3-way'!X444^(1/3))*SIN(('OddsRatio_working_3-way'!Y444+2*PI())/3)</f>
        <v>-0.39997535087871033</v>
      </c>
      <c r="AK444" s="11">
        <f>'OddsRatio_working_3-way'!U444/(3*'OddsRatio_working_3-way'!X444^(1/3))*SIN(('OddsRatio_working_3-way'!Y444+4*PI())/3)</f>
        <v>0.52784297553535564</v>
      </c>
      <c r="AL444" s="11">
        <f>'OddsRatio_working_3-way'!Z444+'OddsRatio_working_3-way'!AF444</f>
        <v>1.0713523210284581</v>
      </c>
      <c r="AM444" s="11">
        <f>'OddsRatio_working_3-way'!AA444+'OddsRatio_working_3-way'!AG444</f>
        <v>-0.75714938306268564</v>
      </c>
      <c r="AN444" s="11">
        <f>'OddsRatio_working_3-way'!AB444+'OddsRatio_working_3-way'!AH444</f>
        <v>-0.31420293796577237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1.0713523210284581</v>
      </c>
      <c r="AS444" s="11">
        <f>IF(('OddsRatio_working_3-way'!X444=0),IF(Q444&gt;0,-Q444^(1/3),(-Q444)^(1/3)),'OddsRatio_working_3-way'!AM444-'OddsRatio_working_3-way'!R444/3)</f>
        <v>-0.75714938306268564</v>
      </c>
      <c r="AT444" s="11">
        <f>IF(('OddsRatio_working_3-way'!X444=0),IF(Q444&gt;0,-Q444^(1/3),(-Q444)^(1/3)),'OddsRatio_working_3-way'!AN444-'OddsRatio_working_3-way'!R444/3)</f>
        <v>-0.31420293796577237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9">
        <f t="shared" si="91"/>
        <v>0.27252153403790147</v>
      </c>
      <c r="E445" s="9">
        <f t="shared" si="92"/>
        <v>0.27721142572945578</v>
      </c>
      <c r="F445" s="9">
        <f t="shared" si="93"/>
        <v>0.45026704023264275</v>
      </c>
      <c r="G445" s="9">
        <f t="shared" si="94"/>
        <v>1.0346646500988532</v>
      </c>
      <c r="H445" s="9">
        <f t="shared" si="95"/>
        <v>3.6694347972550418</v>
      </c>
      <c r="I445" s="9">
        <f t="shared" si="96"/>
        <v>3.6073549182491091</v>
      </c>
      <c r="J445" s="9">
        <f t="shared" si="97"/>
        <v>2.2209042871166469</v>
      </c>
      <c r="K445" s="11">
        <f t="shared" si="98"/>
        <v>0.27932960893854747</v>
      </c>
      <c r="L445" s="11">
        <f t="shared" si="99"/>
        <v>0.28409090909090912</v>
      </c>
      <c r="M445" s="11">
        <f t="shared" si="100"/>
        <v>0.4587155963302752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-0.27926728978059001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0.22860064951705561</v>
      </c>
      <c r="Q445" s="11">
        <f>2*'OddsRatio_working_3-way'!K445*'OddsRatio_working_3-way'!L445*'OddsRatio_working_3-way'!M445</f>
        <v>7.2802754623266117E-2</v>
      </c>
      <c r="R445" s="11">
        <f t="shared" si="101"/>
        <v>0</v>
      </c>
      <c r="S445" s="11">
        <f t="shared" si="102"/>
        <v>-0.81857295101284044</v>
      </c>
      <c r="T445" s="11">
        <f t="shared" si="103"/>
        <v>-0.26069202261555424</v>
      </c>
      <c r="U445" s="11">
        <f>'OddsRatio_working_3-way'!S445-'OddsRatio_working_3-way'!R445^2/3</f>
        <v>-0.81857295101284044</v>
      </c>
      <c r="V445" s="11">
        <f>'OddsRatio_working_3-way'!S445*'OddsRatio_working_3-way'!R445/3-2*'OddsRatio_working_3-way'!R445^3/27-'OddsRatio_working_3-way'!T445</f>
        <v>0.26069202261555424</v>
      </c>
      <c r="W445" s="11">
        <f>'OddsRatio_working_3-way'!V445^2+4*'OddsRatio_working_3-way'!U445^3/27</f>
        <v>-1.3298093580202161E-2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0.14252931648926723</v>
      </c>
      <c r="Y445" s="11">
        <f>IF('OddsRatio_working_3-way'!W445&gt;=0,IF('OddsRatio_working_3-way'!V445+SQRT('OddsRatio_working_3-way'!W445)&gt;0,0,PI()),ACOS('OddsRatio_working_3-way'!V445/(2*'OddsRatio_working_3-way'!X445)))</f>
        <v>0.41647478474589961</v>
      </c>
      <c r="Z445" s="11">
        <f>'OddsRatio_working_3-way'!X445^(1/3)*COS('OddsRatio_working_3-way'!Y445/3)</f>
        <v>0.51733232504942661</v>
      </c>
      <c r="AA445" s="11">
        <f>'OddsRatio_working_3-way'!X445^(1/3)*COS(('OddsRatio_working_3-way'!Y445+2*PI())/3)</f>
        <v>-0.32126557823625129</v>
      </c>
      <c r="AB445" s="11">
        <f>'OddsRatio_working_3-way'!X445^(1/3)*COS(('OddsRatio_working_3-way'!Y445+4*PI())/3)</f>
        <v>-0.19606674681317537</v>
      </c>
      <c r="AC445" s="11">
        <f>'OddsRatio_working_3-way'!X445^(1/3)*SIN('OddsRatio_working_3-way'!Y445/3)</f>
        <v>7.2283579024339684E-2</v>
      </c>
      <c r="AD445" s="11">
        <f>'OddsRatio_working_3-way'!X445^(1/3)*SIN(('OddsRatio_working_3-way'!Y445+2*PI())/3)</f>
        <v>0.41188114617950233</v>
      </c>
      <c r="AE445" s="11">
        <f>'OddsRatio_working_3-way'!X445^(1/3)*SIN(('OddsRatio_working_3-way'!Y445+4*PI())/3)</f>
        <v>-0.48416472520384179</v>
      </c>
      <c r="AF445" s="11">
        <f>-'OddsRatio_working_3-way'!U445/(3*'OddsRatio_working_3-way'!X445^(1/3))*COS(('OddsRatio_working_3-way'!Y445)/3)</f>
        <v>0.51733232504942661</v>
      </c>
      <c r="AG445" s="11">
        <f>-'OddsRatio_working_3-way'!U445/(3*'OddsRatio_working_3-way'!X445^(1/3))*COS(('OddsRatio_working_3-way'!Y445+2*PI())/3)</f>
        <v>-0.32126557823625129</v>
      </c>
      <c r="AH445" s="11">
        <f>-'OddsRatio_working_3-way'!U445/(3*'OddsRatio_working_3-way'!X445^(1/3))*COS(('OddsRatio_working_3-way'!Y445+4*PI())/3)</f>
        <v>-0.19606674681317537</v>
      </c>
      <c r="AI445" s="11">
        <f>'OddsRatio_working_3-way'!U445/(3*'OddsRatio_working_3-way'!X445^(1/3))*SIN(('OddsRatio_working_3-way'!Y445)/3)</f>
        <v>-7.2283579024339684E-2</v>
      </c>
      <c r="AJ445" s="11">
        <f>'OddsRatio_working_3-way'!U445/(3*'OddsRatio_working_3-way'!X445^(1/3))*SIN(('OddsRatio_working_3-way'!Y445+2*PI())/3)</f>
        <v>-0.41188114617950233</v>
      </c>
      <c r="AK445" s="11">
        <f>'OddsRatio_working_3-way'!U445/(3*'OddsRatio_working_3-way'!X445^(1/3))*SIN(('OddsRatio_working_3-way'!Y445+4*PI())/3)</f>
        <v>0.48416472520384179</v>
      </c>
      <c r="AL445" s="11">
        <f>'OddsRatio_working_3-way'!Z445+'OddsRatio_working_3-way'!AF445</f>
        <v>1.0346646500988532</v>
      </c>
      <c r="AM445" s="11">
        <f>'OddsRatio_working_3-way'!AA445+'OddsRatio_working_3-way'!AG445</f>
        <v>-0.64253115647250258</v>
      </c>
      <c r="AN445" s="11">
        <f>'OddsRatio_working_3-way'!AB445+'OddsRatio_working_3-way'!AH445</f>
        <v>-0.39213349362635075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1.0346646500988532</v>
      </c>
      <c r="AS445" s="11">
        <f>IF(('OddsRatio_working_3-way'!X445=0),IF(Q445&gt;0,-Q445^(1/3),(-Q445)^(1/3)),'OddsRatio_working_3-way'!AM445-'OddsRatio_working_3-way'!R445/3)</f>
        <v>-0.64253115647250258</v>
      </c>
      <c r="AT445" s="11">
        <f>IF(('OddsRatio_working_3-way'!X445=0),IF(Q445&gt;0,-Q445^(1/3),(-Q445)^(1/3)),'OddsRatio_working_3-way'!AN445-'OddsRatio_working_3-way'!R445/3)</f>
        <v>-0.39213349362635075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9">
        <f t="shared" si="91"/>
        <v>0.35057805192845515</v>
      </c>
      <c r="E446" s="9">
        <f t="shared" si="92"/>
        <v>0.33238761812420653</v>
      </c>
      <c r="F446" s="9">
        <f t="shared" si="93"/>
        <v>0.31703432994733849</v>
      </c>
      <c r="G446" s="9">
        <f t="shared" si="94"/>
        <v>1.0406920485880442</v>
      </c>
      <c r="H446" s="9">
        <f t="shared" si="95"/>
        <v>2.8524318464867187</v>
      </c>
      <c r="I446" s="9">
        <f t="shared" si="96"/>
        <v>3.0085356537749255</v>
      </c>
      <c r="J446" s="9">
        <f t="shared" si="97"/>
        <v>3.1542325405772513</v>
      </c>
      <c r="K446" s="11">
        <f t="shared" si="98"/>
        <v>0.35971223021582738</v>
      </c>
      <c r="L446" s="11">
        <f t="shared" si="99"/>
        <v>0.34129692832764502</v>
      </c>
      <c r="M446" s="11">
        <f t="shared" si="100"/>
        <v>0.32573289902280134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-0.28437856933939032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0.23114103130009475</v>
      </c>
      <c r="Q446" s="11">
        <f>2*'OddsRatio_working_3-way'!K446*'OddsRatio_working_3-way'!L446*'OddsRatio_working_3-way'!M446</f>
        <v>7.9979595605569123E-2</v>
      </c>
      <c r="R446" s="11">
        <f t="shared" si="101"/>
        <v>0</v>
      </c>
      <c r="S446" s="11">
        <f t="shared" si="102"/>
        <v>-0.81279342475431238</v>
      </c>
      <c r="T446" s="11">
        <f t="shared" si="103"/>
        <v>-0.28124339956896621</v>
      </c>
      <c r="U446" s="11">
        <f>'OddsRatio_working_3-way'!S446-'OddsRatio_working_3-way'!R446^2/3</f>
        <v>-0.81279342475431238</v>
      </c>
      <c r="V446" s="11">
        <f>'OddsRatio_working_3-way'!S446*'OddsRatio_working_3-way'!R446/3-2*'OddsRatio_working_3-way'!R446^3/27-'OddsRatio_working_3-way'!T446</f>
        <v>0.28124339956896621</v>
      </c>
      <c r="W446" s="11">
        <f>'OddsRatio_working_3-way'!V446^2+4*'OddsRatio_working_3-way'!U446^3/27</f>
        <v>-4.5152524640801328E-4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0.1410224938152751</v>
      </c>
      <c r="Y446" s="11">
        <f>IF('OddsRatio_working_3-way'!W446&gt;=0,IF('OddsRatio_working_3-way'!V446+SQRT('OddsRatio_working_3-way'!W446)&gt;0,0,PI()),ACOS('OddsRatio_working_3-way'!V446/(2*'OddsRatio_working_3-way'!X446)))</f>
        <v>7.5410936843971044E-2</v>
      </c>
      <c r="Z446" s="11">
        <f>'OddsRatio_working_3-way'!X446^(1/3)*COS('OddsRatio_working_3-way'!Y446/3)</f>
        <v>0.5203460242940221</v>
      </c>
      <c r="AA446" s="11">
        <f>'OddsRatio_working_3-way'!X446^(1/3)*COS(('OddsRatio_working_3-way'!Y446+2*PI())/3)</f>
        <v>-0.27150294769986488</v>
      </c>
      <c r="AB446" s="11">
        <f>'OddsRatio_working_3-way'!X446^(1/3)*COS(('OddsRatio_working_3-way'!Y446+4*PI())/3)</f>
        <v>-0.24884307659415708</v>
      </c>
      <c r="AC446" s="11">
        <f>'OddsRatio_working_3-way'!X446^(1/3)*SIN('OddsRatio_working_3-way'!Y446/3)</f>
        <v>1.3082682682682615E-2</v>
      </c>
      <c r="AD446" s="11">
        <f>'OddsRatio_working_3-way'!X446^(1/3)*SIN(('OddsRatio_working_3-way'!Y446+2*PI())/3)</f>
        <v>0.44409153445551652</v>
      </c>
      <c r="AE446" s="11">
        <f>'OddsRatio_working_3-way'!X446^(1/3)*SIN(('OddsRatio_working_3-way'!Y446+4*PI())/3)</f>
        <v>-0.45717421713819911</v>
      </c>
      <c r="AF446" s="11">
        <f>-'OddsRatio_working_3-way'!U446/(3*'OddsRatio_working_3-way'!X446^(1/3))*COS(('OddsRatio_working_3-way'!Y446)/3)</f>
        <v>0.5203460242940221</v>
      </c>
      <c r="AG446" s="11">
        <f>-'OddsRatio_working_3-way'!U446/(3*'OddsRatio_working_3-way'!X446^(1/3))*COS(('OddsRatio_working_3-way'!Y446+2*PI())/3)</f>
        <v>-0.27150294769986488</v>
      </c>
      <c r="AH446" s="11">
        <f>-'OddsRatio_working_3-way'!U446/(3*'OddsRatio_working_3-way'!X446^(1/3))*COS(('OddsRatio_working_3-way'!Y446+4*PI())/3)</f>
        <v>-0.24884307659415708</v>
      </c>
      <c r="AI446" s="11">
        <f>'OddsRatio_working_3-way'!U446/(3*'OddsRatio_working_3-way'!X446^(1/3))*SIN(('OddsRatio_working_3-way'!Y446)/3)</f>
        <v>-1.3082682682682615E-2</v>
      </c>
      <c r="AJ446" s="11">
        <f>'OddsRatio_working_3-way'!U446/(3*'OddsRatio_working_3-way'!X446^(1/3))*SIN(('OddsRatio_working_3-way'!Y446+2*PI())/3)</f>
        <v>-0.44409153445551652</v>
      </c>
      <c r="AK446" s="11">
        <f>'OddsRatio_working_3-way'!U446/(3*'OddsRatio_working_3-way'!X446^(1/3))*SIN(('OddsRatio_working_3-way'!Y446+4*PI())/3)</f>
        <v>0.45717421713819911</v>
      </c>
      <c r="AL446" s="11">
        <f>'OddsRatio_working_3-way'!Z446+'OddsRatio_working_3-way'!AF446</f>
        <v>1.0406920485880442</v>
      </c>
      <c r="AM446" s="11">
        <f>'OddsRatio_working_3-way'!AA446+'OddsRatio_working_3-way'!AG446</f>
        <v>-0.54300589539972977</v>
      </c>
      <c r="AN446" s="11">
        <f>'OddsRatio_working_3-way'!AB446+'OddsRatio_working_3-way'!AH446</f>
        <v>-0.49768615318831416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1.0406920485880442</v>
      </c>
      <c r="AS446" s="11">
        <f>IF(('OddsRatio_working_3-way'!X446=0),IF(Q446&gt;0,-Q446^(1/3),(-Q446)^(1/3)),'OddsRatio_working_3-way'!AM446-'OddsRatio_working_3-way'!R446/3)</f>
        <v>-0.54300589539972977</v>
      </c>
      <c r="AT446" s="11">
        <f>IF(('OddsRatio_working_3-way'!X446=0),IF(Q446&gt;0,-Q446^(1/3),(-Q446)^(1/3)),'OddsRatio_working_3-way'!AN446-'OddsRatio_working_3-way'!R446/3)</f>
        <v>-0.49768615318831416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9">
        <f t="shared" si="91"/>
        <v>0.10471119623801382</v>
      </c>
      <c r="E447" s="9">
        <f t="shared" si="92"/>
        <v>0.20103403540561932</v>
      </c>
      <c r="F447" s="9">
        <f t="shared" si="93"/>
        <v>0.69425476835636679</v>
      </c>
      <c r="G447" s="9">
        <f t="shared" si="94"/>
        <v>1.0741302921765583</v>
      </c>
      <c r="H447" s="9">
        <f t="shared" si="95"/>
        <v>9.5500771257254051</v>
      </c>
      <c r="I447" s="9">
        <f t="shared" si="96"/>
        <v>4.974282081053266</v>
      </c>
      <c r="J447" s="9">
        <f t="shared" si="97"/>
        <v>1.4403934197923889</v>
      </c>
      <c r="K447" s="11">
        <f t="shared" si="98"/>
        <v>0.11160714285714285</v>
      </c>
      <c r="L447" s="11">
        <f t="shared" si="99"/>
        <v>0.21276595744680851</v>
      </c>
      <c r="M447" s="11">
        <f t="shared" si="100"/>
        <v>0.70921985815602839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-0.20336380930824116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0.20327421371445814</v>
      </c>
      <c r="Q447" s="11">
        <f>2*'OddsRatio_working_3-way'!K447*'OddsRatio_working_3-way'!L447*'OddsRatio_working_3-way'!M447</f>
        <v>3.3682554053762741E-2</v>
      </c>
      <c r="R447" s="11">
        <f t="shared" si="101"/>
        <v>0</v>
      </c>
      <c r="S447" s="11">
        <f t="shared" si="102"/>
        <v>-0.99955943196536401</v>
      </c>
      <c r="T447" s="11">
        <f t="shared" si="103"/>
        <v>-0.16562708069020116</v>
      </c>
      <c r="U447" s="11">
        <f>'OddsRatio_working_3-way'!S447-'OddsRatio_working_3-way'!R447^2/3</f>
        <v>-0.99955943196536401</v>
      </c>
      <c r="V447" s="11">
        <f>'OddsRatio_working_3-way'!S447*'OddsRatio_working_3-way'!R447/3-2*'OddsRatio_working_3-way'!R447^3/27-'OddsRatio_working_3-way'!T447</f>
        <v>0.16562708069020116</v>
      </c>
      <c r="W447" s="11">
        <f>'OddsRatio_working_3-way'!V447^2+4*'OddsRatio_working_3-way'!U447^3/27</f>
        <v>-0.12052009652887968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0.19232292270218213</v>
      </c>
      <c r="Y447" s="11">
        <f>IF('OddsRatio_working_3-way'!W447&gt;=0,IF('OddsRatio_working_3-way'!V447+SQRT('OddsRatio_working_3-way'!W447)&gt;0,0,PI()),ACOS('OddsRatio_working_3-way'!V447/(2*'OddsRatio_working_3-way'!X447)))</f>
        <v>1.1256429581570084</v>
      </c>
      <c r="Z447" s="11">
        <f>'OddsRatio_working_3-way'!X447^(1/3)*COS('OddsRatio_working_3-way'!Y447/3)</f>
        <v>0.53706514608827904</v>
      </c>
      <c r="AA447" s="11">
        <f>'OddsRatio_working_3-way'!X447^(1/3)*COS(('OddsRatio_working_3-way'!Y447+2*PI())/3)</f>
        <v>-0.45172817788831293</v>
      </c>
      <c r="AB447" s="11">
        <f>'OddsRatio_working_3-way'!X447^(1/3)*COS(('OddsRatio_working_3-way'!Y447+4*PI())/3)</f>
        <v>-8.5336968199966307E-2</v>
      </c>
      <c r="AC447" s="11">
        <f>'OddsRatio_working_3-way'!X447^(1/3)*SIN('OddsRatio_working_3-way'!Y447/3)</f>
        <v>0.21153606354227966</v>
      </c>
      <c r="AD447" s="11">
        <f>'OddsRatio_working_3-way'!X447^(1/3)*SIN(('OddsRatio_working_3-way'!Y447+2*PI())/3)</f>
        <v>0.35934402822851064</v>
      </c>
      <c r="AE447" s="11">
        <f>'OddsRatio_working_3-way'!X447^(1/3)*SIN(('OddsRatio_working_3-way'!Y447+4*PI())/3)</f>
        <v>-0.57088009177079024</v>
      </c>
      <c r="AF447" s="11">
        <f>-'OddsRatio_working_3-way'!U447/(3*'OddsRatio_working_3-way'!X447^(1/3))*COS(('OddsRatio_working_3-way'!Y447)/3)</f>
        <v>0.53706514608827916</v>
      </c>
      <c r="AG447" s="11">
        <f>-'OddsRatio_working_3-way'!U447/(3*'OddsRatio_working_3-way'!X447^(1/3))*COS(('OddsRatio_working_3-way'!Y447+2*PI())/3)</f>
        <v>-0.45172817788831304</v>
      </c>
      <c r="AH447" s="11">
        <f>-'OddsRatio_working_3-way'!U447/(3*'OddsRatio_working_3-way'!X447^(1/3))*COS(('OddsRatio_working_3-way'!Y447+4*PI())/3)</f>
        <v>-8.5336968199966334E-2</v>
      </c>
      <c r="AI447" s="11">
        <f>'OddsRatio_working_3-way'!U447/(3*'OddsRatio_working_3-way'!X447^(1/3))*SIN(('OddsRatio_working_3-way'!Y447)/3)</f>
        <v>-0.21153606354227969</v>
      </c>
      <c r="AJ447" s="11">
        <f>'OddsRatio_working_3-way'!U447/(3*'OddsRatio_working_3-way'!X447^(1/3))*SIN(('OddsRatio_working_3-way'!Y447+2*PI())/3)</f>
        <v>-0.35934402822851069</v>
      </c>
      <c r="AK447" s="11">
        <f>'OddsRatio_working_3-way'!U447/(3*'OddsRatio_working_3-way'!X447^(1/3))*SIN(('OddsRatio_working_3-way'!Y447+4*PI())/3)</f>
        <v>0.57088009177079035</v>
      </c>
      <c r="AL447" s="11">
        <f>'OddsRatio_working_3-way'!Z447+'OddsRatio_working_3-way'!AF447</f>
        <v>1.0741302921765583</v>
      </c>
      <c r="AM447" s="11">
        <f>'OddsRatio_working_3-way'!AA447+'OddsRatio_working_3-way'!AG447</f>
        <v>-0.90345635577662597</v>
      </c>
      <c r="AN447" s="11">
        <f>'OddsRatio_working_3-way'!AB447+'OddsRatio_working_3-way'!AH447</f>
        <v>-0.17067393639993264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1.0741302921765583</v>
      </c>
      <c r="AS447" s="11">
        <f>IF(('OddsRatio_working_3-way'!X447=0),IF(Q447&gt;0,-Q447^(1/3),(-Q447)^(1/3)),'OddsRatio_working_3-way'!AM447-'OddsRatio_working_3-way'!R447/3)</f>
        <v>-0.90345635577662597</v>
      </c>
      <c r="AT447" s="11">
        <f>IF(('OddsRatio_working_3-way'!X447=0),IF(Q447&gt;0,-Q447^(1/3),(-Q447)^(1/3)),'OddsRatio_working_3-way'!AN447-'OddsRatio_working_3-way'!R447/3)</f>
        <v>-0.17067393639993264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9">
        <f t="shared" si="91"/>
        <v>0.68940473672195124</v>
      </c>
      <c r="E448" s="9">
        <f t="shared" si="92"/>
        <v>0.192921236958945</v>
      </c>
      <c r="F448" s="9">
        <f t="shared" si="93"/>
        <v>0.11767402631910392</v>
      </c>
      <c r="G448" s="9">
        <f t="shared" si="94"/>
        <v>1.0726826959888736</v>
      </c>
      <c r="H448" s="9">
        <f t="shared" si="95"/>
        <v>1.4505267323153266</v>
      </c>
      <c r="I448" s="9">
        <f t="shared" si="96"/>
        <v>5.1834625143566075</v>
      </c>
      <c r="J448" s="9">
        <f t="shared" si="97"/>
        <v>8.4980520449622272</v>
      </c>
      <c r="K448" s="11">
        <f t="shared" si="98"/>
        <v>0.70422535211267612</v>
      </c>
      <c r="L448" s="11">
        <f t="shared" si="99"/>
        <v>0.2040816326530612</v>
      </c>
      <c r="M448" s="11">
        <f t="shared" si="100"/>
        <v>0.12515644555694619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-0.20594908625721797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0.20343768313438654</v>
      </c>
      <c r="Q448" s="11">
        <f>2*'OddsRatio_working_3-way'!K448*'OddsRatio_working_3-way'!L448*'OddsRatio_working_3-way'!M448</f>
        <v>3.5974833445514859E-2</v>
      </c>
      <c r="R448" s="11">
        <f t="shared" si="101"/>
        <v>0</v>
      </c>
      <c r="S448" s="11">
        <f t="shared" si="102"/>
        <v>-0.98780570883575158</v>
      </c>
      <c r="T448" s="11">
        <f t="shared" si="103"/>
        <v>-0.17467828626626905</v>
      </c>
      <c r="U448" s="11">
        <f>'OddsRatio_working_3-way'!S448-'OddsRatio_working_3-way'!R448^2/3</f>
        <v>-0.98780570883575158</v>
      </c>
      <c r="V448" s="11">
        <f>'OddsRatio_working_3-way'!S448*'OddsRatio_working_3-way'!R448/3-2*'OddsRatio_working_3-way'!R448^3/27-'OddsRatio_working_3-way'!T448</f>
        <v>0.17467828626626905</v>
      </c>
      <c r="W448" s="11">
        <f>'OddsRatio_working_3-way'!V448^2+4*'OddsRatio_working_3-way'!U448^3/27</f>
        <v>-0.11228178007273371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0.1889406545490239</v>
      </c>
      <c r="Y448" s="11">
        <f>IF('OddsRatio_working_3-way'!W448&gt;=0,IF('OddsRatio_working_3-way'!V448+SQRT('OddsRatio_working_3-way'!W448)&gt;0,0,PI()),ACOS('OddsRatio_working_3-way'!V448/(2*'OddsRatio_working_3-way'!X448)))</f>
        <v>1.0902575330704423</v>
      </c>
      <c r="Z448" s="11">
        <f>'OddsRatio_working_3-way'!X448^(1/3)*COS('OddsRatio_working_3-way'!Y448/3)</f>
        <v>0.53634134799443689</v>
      </c>
      <c r="AA448" s="11">
        <f>'OddsRatio_working_3-way'!X448^(1/3)*COS(('OddsRatio_working_3-way'!Y448+2*PI())/3)</f>
        <v>-0.44481974994320428</v>
      </c>
      <c r="AB448" s="11">
        <f>'OddsRatio_working_3-way'!X448^(1/3)*COS(('OddsRatio_working_3-way'!Y448+4*PI())/3)</f>
        <v>-9.1521598051232791E-2</v>
      </c>
      <c r="AC448" s="11">
        <f>'OddsRatio_working_3-way'!X448^(1/3)*SIN('OddsRatio_working_3-way'!Y448/3)</f>
        <v>0.20397678309902725</v>
      </c>
      <c r="AD448" s="11">
        <f>'OddsRatio_working_3-way'!X448^(1/3)*SIN(('OddsRatio_working_3-way'!Y448+2*PI())/3)</f>
        <v>0.36249684091365886</v>
      </c>
      <c r="AE448" s="11">
        <f>'OddsRatio_working_3-way'!X448^(1/3)*SIN(('OddsRatio_working_3-way'!Y448+4*PI())/3)</f>
        <v>-0.56647362401268597</v>
      </c>
      <c r="AF448" s="11">
        <f>-'OddsRatio_working_3-way'!U448/(3*'OddsRatio_working_3-way'!X448^(1/3))*COS(('OddsRatio_working_3-way'!Y448)/3)</f>
        <v>0.53634134799443678</v>
      </c>
      <c r="AG448" s="11">
        <f>-'OddsRatio_working_3-way'!U448/(3*'OddsRatio_working_3-way'!X448^(1/3))*COS(('OddsRatio_working_3-way'!Y448+2*PI())/3)</f>
        <v>-0.44481974994320411</v>
      </c>
      <c r="AH448" s="11">
        <f>-'OddsRatio_working_3-way'!U448/(3*'OddsRatio_working_3-way'!X448^(1/3))*COS(('OddsRatio_working_3-way'!Y448+4*PI())/3)</f>
        <v>-9.152159805123275E-2</v>
      </c>
      <c r="AI448" s="11">
        <f>'OddsRatio_working_3-way'!U448/(3*'OddsRatio_working_3-way'!X448^(1/3))*SIN(('OddsRatio_working_3-way'!Y448)/3)</f>
        <v>-0.20397678309902717</v>
      </c>
      <c r="AJ448" s="11">
        <f>'OddsRatio_working_3-way'!U448/(3*'OddsRatio_working_3-way'!X448^(1/3))*SIN(('OddsRatio_working_3-way'!Y448+2*PI())/3)</f>
        <v>-0.36249684091365875</v>
      </c>
      <c r="AK448" s="11">
        <f>'OddsRatio_working_3-way'!U448/(3*'OddsRatio_working_3-way'!X448^(1/3))*SIN(('OddsRatio_working_3-way'!Y448+4*PI())/3)</f>
        <v>0.56647362401268575</v>
      </c>
      <c r="AL448" s="11">
        <f>'OddsRatio_working_3-way'!Z448+'OddsRatio_working_3-way'!AF448</f>
        <v>1.0726826959888736</v>
      </c>
      <c r="AM448" s="11">
        <f>'OddsRatio_working_3-way'!AA448+'OddsRatio_working_3-way'!AG448</f>
        <v>-0.88963949988640834</v>
      </c>
      <c r="AN448" s="11">
        <f>'OddsRatio_working_3-way'!AB448+'OddsRatio_working_3-way'!AH448</f>
        <v>-0.18304319610246556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1.0726826959888736</v>
      </c>
      <c r="AS448" s="11">
        <f>IF(('OddsRatio_working_3-way'!X448=0),IF(Q448&gt;0,-Q448^(1/3),(-Q448)^(1/3)),'OddsRatio_working_3-way'!AM448-'OddsRatio_working_3-way'!R448/3)</f>
        <v>-0.88963949988640834</v>
      </c>
      <c r="AT448" s="11">
        <f>IF(('OddsRatio_working_3-way'!X448=0),IF(Q448&gt;0,-Q448^(1/3),(-Q448)^(1/3)),'OddsRatio_working_3-way'!AN448-'OddsRatio_working_3-way'!R448/3)</f>
        <v>-0.18304319610246556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9">
        <f t="shared" si="91"/>
        <v>0.45843753636796453</v>
      </c>
      <c r="E449" s="9">
        <f t="shared" si="92"/>
        <v>0.30400077920845797</v>
      </c>
      <c r="F449" s="9">
        <f t="shared" si="93"/>
        <v>0.23756168442357758</v>
      </c>
      <c r="G449" s="9">
        <f t="shared" si="94"/>
        <v>1.0454179236073855</v>
      </c>
      <c r="H449" s="9">
        <f t="shared" si="95"/>
        <v>2.1813222536763455</v>
      </c>
      <c r="I449" s="9">
        <f t="shared" si="96"/>
        <v>3.289465252700174</v>
      </c>
      <c r="J449" s="9">
        <f t="shared" si="97"/>
        <v>4.2094330254746746</v>
      </c>
      <c r="K449" s="11">
        <f t="shared" si="98"/>
        <v>0.46948356807511737</v>
      </c>
      <c r="L449" s="11">
        <f t="shared" si="99"/>
        <v>0.31347962382445144</v>
      </c>
      <c r="M449" s="11">
        <f t="shared" si="100"/>
        <v>0.24570024570024568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-0.27472377028648831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0.23106606178706493</v>
      </c>
      <c r="Q449" s="11">
        <f>2*'OddsRatio_working_3-way'!K449*'OddsRatio_working_3-way'!L449*'OddsRatio_working_3-way'!M449</f>
        <v>7.2321146099237857E-2</v>
      </c>
      <c r="R449" s="11">
        <f t="shared" si="101"/>
        <v>0</v>
      </c>
      <c r="S449" s="11">
        <f t="shared" si="102"/>
        <v>-0.84108507081896799</v>
      </c>
      <c r="T449" s="11">
        <f t="shared" si="103"/>
        <v>-0.26325041340186794</v>
      </c>
      <c r="U449" s="11">
        <f>'OddsRatio_working_3-way'!S449-'OddsRatio_working_3-way'!R449^2/3</f>
        <v>-0.84108507081896799</v>
      </c>
      <c r="V449" s="11">
        <f>'OddsRatio_working_3-way'!S449*'OddsRatio_working_3-way'!R449/3-2*'OddsRatio_working_3-way'!R449^3/27-'OddsRatio_working_3-way'!T449</f>
        <v>0.26325041340186794</v>
      </c>
      <c r="W449" s="11">
        <f>'OddsRatio_working_3-way'!V449^2+4*'OddsRatio_working_3-way'!U449^3/27</f>
        <v>-1.8847937796547073E-2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0.14844924886371222</v>
      </c>
      <c r="Y449" s="11">
        <f>IF('OddsRatio_working_3-way'!W449&gt;=0,IF('OddsRatio_working_3-way'!V449+SQRT('OddsRatio_working_3-way'!W449)&gt;0,0,PI()),ACOS('OddsRatio_working_3-way'!V449/(2*'OddsRatio_working_3-way'!X449)))</f>
        <v>0.48070736465742669</v>
      </c>
      <c r="Z449" s="11">
        <f>'OddsRatio_working_3-way'!X449^(1/3)*COS('OddsRatio_working_3-way'!Y449/3)</f>
        <v>0.52270896180369275</v>
      </c>
      <c r="AA449" s="11">
        <f>'OddsRatio_working_3-way'!X449^(1/3)*COS(('OddsRatio_working_3-way'!Y449+2*PI())/3)</f>
        <v>-0.33451713286527113</v>
      </c>
      <c r="AB449" s="11">
        <f>'OddsRatio_working_3-way'!X449^(1/3)*COS(('OddsRatio_working_3-way'!Y449+4*PI())/3)</f>
        <v>-0.18819182893842179</v>
      </c>
      <c r="AC449" s="11">
        <f>'OddsRatio_working_3-way'!X449^(1/3)*SIN('OddsRatio_working_3-way'!Y449/3)</f>
        <v>8.4480953611420301E-2</v>
      </c>
      <c r="AD449" s="11">
        <f>'OddsRatio_working_3-way'!X449^(1/3)*SIN(('OddsRatio_working_3-way'!Y449+2*PI())/3)</f>
        <v>0.41043876290207759</v>
      </c>
      <c r="AE449" s="11">
        <f>'OddsRatio_working_3-way'!X449^(1/3)*SIN(('OddsRatio_working_3-way'!Y449+4*PI())/3)</f>
        <v>-0.49491971651349792</v>
      </c>
      <c r="AF449" s="11">
        <f>-'OddsRatio_working_3-way'!U449/(3*'OddsRatio_working_3-way'!X449^(1/3))*COS(('OddsRatio_working_3-way'!Y449)/3)</f>
        <v>0.52270896180369275</v>
      </c>
      <c r="AG449" s="11">
        <f>-'OddsRatio_working_3-way'!U449/(3*'OddsRatio_working_3-way'!X449^(1/3))*COS(('OddsRatio_working_3-way'!Y449+2*PI())/3)</f>
        <v>-0.33451713286527113</v>
      </c>
      <c r="AH449" s="11">
        <f>-'OddsRatio_working_3-way'!U449/(3*'OddsRatio_working_3-way'!X449^(1/3))*COS(('OddsRatio_working_3-way'!Y449+4*PI())/3)</f>
        <v>-0.18819182893842179</v>
      </c>
      <c r="AI449" s="11">
        <f>'OddsRatio_working_3-way'!U449/(3*'OddsRatio_working_3-way'!X449^(1/3))*SIN(('OddsRatio_working_3-way'!Y449)/3)</f>
        <v>-8.4480953611420301E-2</v>
      </c>
      <c r="AJ449" s="11">
        <f>'OddsRatio_working_3-way'!U449/(3*'OddsRatio_working_3-way'!X449^(1/3))*SIN(('OddsRatio_working_3-way'!Y449+2*PI())/3)</f>
        <v>-0.41043876290207759</v>
      </c>
      <c r="AK449" s="11">
        <f>'OddsRatio_working_3-way'!U449/(3*'OddsRatio_working_3-way'!X449^(1/3))*SIN(('OddsRatio_working_3-way'!Y449+4*PI())/3)</f>
        <v>0.49491971651349792</v>
      </c>
      <c r="AL449" s="11">
        <f>'OddsRatio_working_3-way'!Z449+'OddsRatio_working_3-way'!AF449</f>
        <v>1.0454179236073855</v>
      </c>
      <c r="AM449" s="11">
        <f>'OddsRatio_working_3-way'!AA449+'OddsRatio_working_3-way'!AG449</f>
        <v>-0.66903426573054225</v>
      </c>
      <c r="AN449" s="11">
        <f>'OddsRatio_working_3-way'!AB449+'OddsRatio_working_3-way'!AH449</f>
        <v>-0.37638365787684358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1.0454179236073855</v>
      </c>
      <c r="AS449" s="11">
        <f>IF(('OddsRatio_working_3-way'!X449=0),IF(Q449&gt;0,-Q449^(1/3),(-Q449)^(1/3)),'OddsRatio_working_3-way'!AM449-'OddsRatio_working_3-way'!R449/3)</f>
        <v>-0.66903426573054225</v>
      </c>
      <c r="AT449" s="11">
        <f>IF(('OddsRatio_working_3-way'!X449=0),IF(Q449&gt;0,-Q449^(1/3),(-Q449)^(1/3)),'OddsRatio_working_3-way'!AN449-'OddsRatio_working_3-way'!R449/3)</f>
        <v>-0.37638365787684358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9">
        <f t="shared" si="91"/>
        <v>0.40585372022525307</v>
      </c>
      <c r="E450" s="9">
        <f t="shared" si="92"/>
        <v>0.27703627326116387</v>
      </c>
      <c r="F450" s="9">
        <f t="shared" si="93"/>
        <v>0.31711000651358329</v>
      </c>
      <c r="G450" s="9">
        <f t="shared" si="94"/>
        <v>1.060827487811407</v>
      </c>
      <c r="H450" s="9">
        <f t="shared" si="95"/>
        <v>2.4639419331797416</v>
      </c>
      <c r="I450" s="9">
        <f t="shared" si="96"/>
        <v>3.6096356200160606</v>
      </c>
      <c r="J450" s="9">
        <f t="shared" si="97"/>
        <v>3.153479800257156</v>
      </c>
      <c r="K450" s="11">
        <f t="shared" si="98"/>
        <v>0.42016806722689076</v>
      </c>
      <c r="L450" s="11">
        <f t="shared" si="99"/>
        <v>0.28901734104046245</v>
      </c>
      <c r="M450" s="11">
        <f t="shared" si="100"/>
        <v>0.33003300330033003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-0.27619419541410117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0.23525692541080989</v>
      </c>
      <c r="Q450" s="11">
        <f>2*'OddsRatio_working_3-way'!K450*'OddsRatio_working_3-way'!L450*'OddsRatio_working_3-way'!M450</f>
        <v>8.0155681570974413E-2</v>
      </c>
      <c r="R450" s="11">
        <f t="shared" si="101"/>
        <v>0</v>
      </c>
      <c r="S450" s="11">
        <f t="shared" si="102"/>
        <v>-0.8517808459301125</v>
      </c>
      <c r="T450" s="11">
        <f t="shared" si="103"/>
        <v>-0.29021493898811329</v>
      </c>
      <c r="U450" s="11">
        <f>'OddsRatio_working_3-way'!S450-'OddsRatio_working_3-way'!R450^2/3</f>
        <v>-0.8517808459301125</v>
      </c>
      <c r="V450" s="11">
        <f>'OddsRatio_working_3-way'!S450*'OddsRatio_working_3-way'!R450/3-2*'OddsRatio_working_3-way'!R450^3/27-'OddsRatio_working_3-way'!T450</f>
        <v>0.29021493898811329</v>
      </c>
      <c r="W450" s="11">
        <f>'OddsRatio_working_3-way'!V450^2+4*'OddsRatio_working_3-way'!U450^3/27</f>
        <v>-7.329819010717345E-3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0.15128989541819346</v>
      </c>
      <c r="Y450" s="11">
        <f>IF('OddsRatio_working_3-way'!W450&gt;=0,IF('OddsRatio_working_3-way'!V450+SQRT('OddsRatio_working_3-way'!W450)&gt;0,0,PI()),ACOS('OddsRatio_working_3-way'!V450/(2*'OddsRatio_working_3-way'!X450)))</f>
        <v>0.28686637729217912</v>
      </c>
      <c r="Z450" s="11">
        <f>'OddsRatio_working_3-way'!X450^(1/3)*COS('OddsRatio_working_3-way'!Y450/3)</f>
        <v>0.53041374390570339</v>
      </c>
      <c r="AA450" s="11">
        <f>'OddsRatio_working_3-way'!X450^(1/3)*COS(('OddsRatio_working_3-way'!Y450+2*PI())/3)</f>
        <v>-0.30926543172821447</v>
      </c>
      <c r="AB450" s="11">
        <f>'OddsRatio_working_3-way'!X450^(1/3)*COS(('OddsRatio_working_3-way'!Y450+4*PI())/3)</f>
        <v>-0.22114831217748909</v>
      </c>
      <c r="AC450" s="11">
        <f>'OddsRatio_working_3-way'!X450^(1/3)*SIN('OddsRatio_working_3-way'!Y450/3)</f>
        <v>5.0874442692825664E-2</v>
      </c>
      <c r="AD450" s="11">
        <f>'OddsRatio_working_3-way'!X450^(1/3)*SIN(('OddsRatio_working_3-way'!Y450+2*PI())/3)</f>
        <v>0.43391455539233975</v>
      </c>
      <c r="AE450" s="11">
        <f>'OddsRatio_working_3-way'!X450^(1/3)*SIN(('OddsRatio_working_3-way'!Y450+4*PI())/3)</f>
        <v>-0.48478899808516551</v>
      </c>
      <c r="AF450" s="11">
        <f>-'OddsRatio_working_3-way'!U450/(3*'OddsRatio_working_3-way'!X450^(1/3))*COS(('OddsRatio_working_3-way'!Y450)/3)</f>
        <v>0.53041374390570351</v>
      </c>
      <c r="AG450" s="11">
        <f>-'OddsRatio_working_3-way'!U450/(3*'OddsRatio_working_3-way'!X450^(1/3))*COS(('OddsRatio_working_3-way'!Y450+2*PI())/3)</f>
        <v>-0.30926543172821452</v>
      </c>
      <c r="AH450" s="11">
        <f>-'OddsRatio_working_3-way'!U450/(3*'OddsRatio_working_3-way'!X450^(1/3))*COS(('OddsRatio_working_3-way'!Y450+4*PI())/3)</f>
        <v>-0.22114831217748915</v>
      </c>
      <c r="AI450" s="11">
        <f>'OddsRatio_working_3-way'!U450/(3*'OddsRatio_working_3-way'!X450^(1/3))*SIN(('OddsRatio_working_3-way'!Y450)/3)</f>
        <v>-5.0874442692825671E-2</v>
      </c>
      <c r="AJ450" s="11">
        <f>'OddsRatio_working_3-way'!U450/(3*'OddsRatio_working_3-way'!X450^(1/3))*SIN(('OddsRatio_working_3-way'!Y450+2*PI())/3)</f>
        <v>-0.43391455539233986</v>
      </c>
      <c r="AK450" s="11">
        <f>'OddsRatio_working_3-way'!U450/(3*'OddsRatio_working_3-way'!X450^(1/3))*SIN(('OddsRatio_working_3-way'!Y450+4*PI())/3)</f>
        <v>0.48478899808516557</v>
      </c>
      <c r="AL450" s="11">
        <f>'OddsRatio_working_3-way'!Z450+'OddsRatio_working_3-way'!AF450</f>
        <v>1.060827487811407</v>
      </c>
      <c r="AM450" s="11">
        <f>'OddsRatio_working_3-way'!AA450+'OddsRatio_working_3-way'!AG450</f>
        <v>-0.61853086345642905</v>
      </c>
      <c r="AN450" s="11">
        <f>'OddsRatio_working_3-way'!AB450+'OddsRatio_working_3-way'!AH450</f>
        <v>-0.44229662435497824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1.060827487811407</v>
      </c>
      <c r="AS450" s="11">
        <f>IF(('OddsRatio_working_3-way'!X450=0),IF(Q450&gt;0,-Q450^(1/3),(-Q450)^(1/3)),'OddsRatio_working_3-way'!AM450-'OddsRatio_working_3-way'!R450/3)</f>
        <v>-0.61853086345642905</v>
      </c>
      <c r="AT450" s="11">
        <f>IF(('OddsRatio_working_3-way'!X450=0),IF(Q450&gt;0,-Q450^(1/3),(-Q450)^(1/3)),'OddsRatio_working_3-way'!AN450-'OddsRatio_working_3-way'!R450/3)</f>
        <v>-0.44229662435497824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9">
        <f t="shared" si="91"/>
        <v>0.61836892797147203</v>
      </c>
      <c r="E451" s="9">
        <f t="shared" si="92"/>
        <v>0.24282041436695195</v>
      </c>
      <c r="F451" s="9">
        <f t="shared" si="93"/>
        <v>0.13881065766157605</v>
      </c>
      <c r="G451" s="9">
        <f t="shared" si="94"/>
        <v>1.0827325990289167</v>
      </c>
      <c r="H451" s="9">
        <f t="shared" si="95"/>
        <v>1.6171575814464827</v>
      </c>
      <c r="I451" s="9">
        <f t="shared" si="96"/>
        <v>4.1182698852032793</v>
      </c>
      <c r="J451" s="9">
        <f t="shared" si="97"/>
        <v>7.204057792435691</v>
      </c>
      <c r="K451" s="11">
        <f t="shared" si="98"/>
        <v>0.63694267515923564</v>
      </c>
      <c r="L451" s="11">
        <f t="shared" si="99"/>
        <v>0.25773195876288663</v>
      </c>
      <c r="M451" s="11">
        <f t="shared" si="100"/>
        <v>0.14858841010401189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-0.22944337546346671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0.22392172906212315</v>
      </c>
      <c r="Q451" s="11">
        <f>2*'OddsRatio_working_3-way'!K451*'OddsRatio_working_3-way'!L451*'OddsRatio_working_3-way'!M451</f>
        <v>4.8784690427477802E-2</v>
      </c>
      <c r="R451" s="11">
        <f t="shared" si="101"/>
        <v>0</v>
      </c>
      <c r="S451" s="11">
        <f t="shared" si="102"/>
        <v>-0.97593460090015649</v>
      </c>
      <c r="T451" s="11">
        <f t="shared" si="103"/>
        <v>-0.21262191740744146</v>
      </c>
      <c r="U451" s="11">
        <f>'OddsRatio_working_3-way'!S451-'OddsRatio_working_3-way'!R451^2/3</f>
        <v>-0.97593460090015649</v>
      </c>
      <c r="V451" s="11">
        <f>'OddsRatio_working_3-way'!S451*'OddsRatio_working_3-way'!R451/3-2*'OddsRatio_working_3-way'!R451^3/27-'OddsRatio_working_3-way'!T451</f>
        <v>0.21262191740744146</v>
      </c>
      <c r="W451" s="11">
        <f>'OddsRatio_working_3-way'!V451^2+4*'OddsRatio_working_3-way'!U451^3/27</f>
        <v>-9.2499667746739067E-2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0.18554497265404143</v>
      </c>
      <c r="Y451" s="11">
        <f>IF('OddsRatio_working_3-way'!W451&gt;=0,IF('OddsRatio_working_3-way'!V451+SQRT('OddsRatio_working_3-way'!W451)&gt;0,0,PI()),ACOS('OddsRatio_working_3-way'!V451/(2*'OddsRatio_working_3-way'!X451)))</f>
        <v>0.96067611332539671</v>
      </c>
      <c r="Z451" s="11">
        <f>'OddsRatio_working_3-way'!X451^(1/3)*COS('OddsRatio_working_3-way'!Y451/3)</f>
        <v>0.54136629951445847</v>
      </c>
      <c r="AA451" s="11">
        <f>'OddsRatio_working_3-way'!X451^(1/3)*COS(('OddsRatio_working_3-way'!Y451+2*PI())/3)</f>
        <v>-0.42616802856399716</v>
      </c>
      <c r="AB451" s="11">
        <f>'OddsRatio_working_3-way'!X451^(1/3)*COS(('OddsRatio_working_3-way'!Y451+4*PI())/3)</f>
        <v>-0.11519827095046153</v>
      </c>
      <c r="AC451" s="11">
        <f>'OddsRatio_working_3-way'!X451^(1/3)*SIN('OddsRatio_working_3-way'!Y451/3)</f>
        <v>0.1795384732680077</v>
      </c>
      <c r="AD451" s="11">
        <f>'OddsRatio_working_3-way'!X451^(1/3)*SIN(('OddsRatio_working_3-way'!Y451+2*PI())/3)</f>
        <v>0.37906773149829259</v>
      </c>
      <c r="AE451" s="11">
        <f>'OddsRatio_working_3-way'!X451^(1/3)*SIN(('OddsRatio_working_3-way'!Y451+4*PI())/3)</f>
        <v>-0.55860620476630019</v>
      </c>
      <c r="AF451" s="11">
        <f>-'OddsRatio_working_3-way'!U451/(3*'OddsRatio_working_3-way'!X451^(1/3))*COS(('OddsRatio_working_3-way'!Y451)/3)</f>
        <v>0.54136629951445836</v>
      </c>
      <c r="AG451" s="11">
        <f>-'OddsRatio_working_3-way'!U451/(3*'OddsRatio_working_3-way'!X451^(1/3))*COS(('OddsRatio_working_3-way'!Y451+2*PI())/3)</f>
        <v>-0.4261680285639971</v>
      </c>
      <c r="AH451" s="11">
        <f>-'OddsRatio_working_3-way'!U451/(3*'OddsRatio_working_3-way'!X451^(1/3))*COS(('OddsRatio_working_3-way'!Y451+4*PI())/3)</f>
        <v>-0.11519827095046151</v>
      </c>
      <c r="AI451" s="11">
        <f>'OddsRatio_working_3-way'!U451/(3*'OddsRatio_working_3-way'!X451^(1/3))*SIN(('OddsRatio_working_3-way'!Y451)/3)</f>
        <v>-0.17953847326800768</v>
      </c>
      <c r="AJ451" s="11">
        <f>'OddsRatio_working_3-way'!U451/(3*'OddsRatio_working_3-way'!X451^(1/3))*SIN(('OddsRatio_working_3-way'!Y451+2*PI())/3)</f>
        <v>-0.37906773149829248</v>
      </c>
      <c r="AK451" s="11">
        <f>'OddsRatio_working_3-way'!U451/(3*'OddsRatio_working_3-way'!X451^(1/3))*SIN(('OddsRatio_working_3-way'!Y451+4*PI())/3)</f>
        <v>0.55860620476630007</v>
      </c>
      <c r="AL451" s="11">
        <f>'OddsRatio_working_3-way'!Z451+'OddsRatio_working_3-way'!AF451</f>
        <v>1.0827325990289167</v>
      </c>
      <c r="AM451" s="11">
        <f>'OddsRatio_working_3-way'!AA451+'OddsRatio_working_3-way'!AG451</f>
        <v>-0.85233605712799432</v>
      </c>
      <c r="AN451" s="11">
        <f>'OddsRatio_working_3-way'!AB451+'OddsRatio_working_3-way'!AH451</f>
        <v>-0.23039654190092304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1.0827325990289167</v>
      </c>
      <c r="AS451" s="11">
        <f>IF(('OddsRatio_working_3-way'!X451=0),IF(Q451&gt;0,-Q451^(1/3),(-Q451)^(1/3)),'OddsRatio_working_3-way'!AM451-'OddsRatio_working_3-way'!R451/3)</f>
        <v>-0.85233605712799432</v>
      </c>
      <c r="AT451" s="11">
        <f>IF(('OddsRatio_working_3-way'!X451=0),IF(Q451&gt;0,-Q451^(1/3),(-Q451)^(1/3)),'OddsRatio_working_3-way'!AN451-'OddsRatio_working_3-way'!R451/3)</f>
        <v>-0.23039654190092304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9">
        <f t="shared" ref="D452:D515" si="104">(K452/(AR452+K452-(AR452*K452)))</f>
        <v>0.51648851056143719</v>
      </c>
      <c r="E452" s="9">
        <f t="shared" ref="E452:E515" si="105">(L452/(AR452+L452-(AR452*L452)))</f>
        <v>0.29283903223197993</v>
      </c>
      <c r="F452" s="9">
        <f t="shared" ref="F452:F515" si="106">(M452/(AR452+M452-(AR452*M452)))</f>
        <v>0.19067245720658291</v>
      </c>
      <c r="G452" s="9">
        <f t="shared" ref="G452:G515" si="107">AR452</f>
        <v>1.063808512922662</v>
      </c>
      <c r="H452" s="9">
        <f t="shared" ref="H452:H515" si="108">IF(A452="","",1/D452)</f>
        <v>1.9361514913719426</v>
      </c>
      <c r="I452" s="9">
        <f t="shared" ref="I452:I515" si="109">IF(B452="","",1/E452)</f>
        <v>3.4148453243344434</v>
      </c>
      <c r="J452" s="9">
        <f t="shared" ref="J452:J515" si="110">IF(C452="","",1/F452)</f>
        <v>5.2445959665614215</v>
      </c>
      <c r="K452" s="11">
        <f t="shared" ref="K452:K515" si="111">1/A452</f>
        <v>0.53191489361702127</v>
      </c>
      <c r="L452" s="11">
        <f t="shared" ref="L452:L515" si="112">1/B452</f>
        <v>0.3058103975535168</v>
      </c>
      <c r="M452" s="11">
        <f t="shared" ref="M452:M515" si="113">1/C452</f>
        <v>0.20040080160320639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-0.25982161473053478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0.23275127260181105</v>
      </c>
      <c r="Q452" s="11">
        <f>2*'OddsRatio_working_3-way'!K452*'OddsRatio_working_3-way'!L452*'OddsRatio_working_3-way'!M452</f>
        <v>6.5196434902468084E-2</v>
      </c>
      <c r="R452" s="11">
        <f t="shared" ref="R452:R515" si="114">O452/N452</f>
        <v>0</v>
      </c>
      <c r="S452" s="11">
        <f t="shared" ref="S452:S515" si="115">P452/N452</f>
        <v>-0.89581181628480444</v>
      </c>
      <c r="T452" s="11">
        <f t="shared" ref="T452:T515" si="116">Q452/N452</f>
        <v>-0.2509276796315979</v>
      </c>
      <c r="U452" s="11">
        <f>'OddsRatio_working_3-way'!S452-'OddsRatio_working_3-way'!R452^2/3</f>
        <v>-0.89581181628480444</v>
      </c>
      <c r="V452" s="11">
        <f>'OddsRatio_working_3-way'!S452*'OddsRatio_working_3-way'!R452/3-2*'OddsRatio_working_3-way'!R452^3/27-'OddsRatio_working_3-way'!T452</f>
        <v>0.2509276796315979</v>
      </c>
      <c r="W452" s="11">
        <f>'OddsRatio_working_3-way'!V452^2+4*'OddsRatio_working_3-way'!U452^3/27</f>
        <v>-4.3534558926743933E-2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0.16317112132056469</v>
      </c>
      <c r="Y452" s="11">
        <f>IF('OddsRatio_working_3-way'!W452&gt;=0,IF('OddsRatio_working_3-way'!V452+SQRT('OddsRatio_working_3-way'!W452)&gt;0,0,PI()),ACOS('OddsRatio_working_3-way'!V452/(2*'OddsRatio_working_3-way'!X452)))</f>
        <v>0.69366240798407142</v>
      </c>
      <c r="Z452" s="11">
        <f>'OddsRatio_working_3-way'!X452^(1/3)*COS('OddsRatio_working_3-way'!Y452/3)</f>
        <v>0.53190425646133099</v>
      </c>
      <c r="AA452" s="11">
        <f>'OddsRatio_working_3-way'!X452^(1/3)*COS(('OddsRatio_working_3-way'!Y452+2*PI())/3)</f>
        <v>-0.37440188867272489</v>
      </c>
      <c r="AB452" s="11">
        <f>'OddsRatio_working_3-way'!X452^(1/3)*COS(('OddsRatio_working_3-way'!Y452+4*PI())/3)</f>
        <v>-0.15750236778860616</v>
      </c>
      <c r="AC452" s="11">
        <f>'OddsRatio_working_3-way'!X452^(1/3)*SIN('OddsRatio_working_3-way'!Y452/3)</f>
        <v>0.12522699676954688</v>
      </c>
      <c r="AD452" s="11">
        <f>'OddsRatio_working_3-way'!X452^(1/3)*SIN(('OddsRatio_working_3-way'!Y452+2*PI())/3)</f>
        <v>0.3980291000918123</v>
      </c>
      <c r="AE452" s="11">
        <f>'OddsRatio_working_3-way'!X452^(1/3)*SIN(('OddsRatio_working_3-way'!Y452+4*PI())/3)</f>
        <v>-0.52325609686135921</v>
      </c>
      <c r="AF452" s="11">
        <f>-'OddsRatio_working_3-way'!U452/(3*'OddsRatio_working_3-way'!X452^(1/3))*COS(('OddsRatio_working_3-way'!Y452)/3)</f>
        <v>0.53190425646133099</v>
      </c>
      <c r="AG452" s="11">
        <f>-'OddsRatio_working_3-way'!U452/(3*'OddsRatio_working_3-way'!X452^(1/3))*COS(('OddsRatio_working_3-way'!Y452+2*PI())/3)</f>
        <v>-0.37440188867272489</v>
      </c>
      <c r="AH452" s="11">
        <f>-'OddsRatio_working_3-way'!U452/(3*'OddsRatio_working_3-way'!X452^(1/3))*COS(('OddsRatio_working_3-way'!Y452+4*PI())/3)</f>
        <v>-0.15750236778860616</v>
      </c>
      <c r="AI452" s="11">
        <f>'OddsRatio_working_3-way'!U452/(3*'OddsRatio_working_3-way'!X452^(1/3))*SIN(('OddsRatio_working_3-way'!Y452)/3)</f>
        <v>-0.12522699676954688</v>
      </c>
      <c r="AJ452" s="11">
        <f>'OddsRatio_working_3-way'!U452/(3*'OddsRatio_working_3-way'!X452^(1/3))*SIN(('OddsRatio_working_3-way'!Y452+2*PI())/3)</f>
        <v>-0.3980291000918123</v>
      </c>
      <c r="AK452" s="11">
        <f>'OddsRatio_working_3-way'!U452/(3*'OddsRatio_working_3-way'!X452^(1/3))*SIN(('OddsRatio_working_3-way'!Y452+4*PI())/3)</f>
        <v>0.52325609686135921</v>
      </c>
      <c r="AL452" s="11">
        <f>'OddsRatio_working_3-way'!Z452+'OddsRatio_working_3-way'!AF452</f>
        <v>1.063808512922662</v>
      </c>
      <c r="AM452" s="11">
        <f>'OddsRatio_working_3-way'!AA452+'OddsRatio_working_3-way'!AG452</f>
        <v>-0.74880377734544978</v>
      </c>
      <c r="AN452" s="11">
        <f>'OddsRatio_working_3-way'!AB452+'OddsRatio_working_3-way'!AH452</f>
        <v>-0.31500473557721231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1.063808512922662</v>
      </c>
      <c r="AS452" s="11">
        <f>IF(('OddsRatio_working_3-way'!X452=0),IF(Q452&gt;0,-Q452^(1/3),(-Q452)^(1/3)),'OddsRatio_working_3-way'!AM452-'OddsRatio_working_3-way'!R452/3)</f>
        <v>-0.74880377734544978</v>
      </c>
      <c r="AT452" s="11">
        <f>IF(('OddsRatio_working_3-way'!X452=0),IF(Q452&gt;0,-Q452^(1/3),(-Q452)^(1/3)),'OddsRatio_working_3-way'!AN452-'OddsRatio_working_3-way'!R452/3)</f>
        <v>-0.31500473557721231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9">
        <f t="shared" si="104"/>
        <v>0.67243210366918837</v>
      </c>
      <c r="E453" s="9">
        <f t="shared" si="105"/>
        <v>0.20021864981092211</v>
      </c>
      <c r="F453" s="9">
        <f t="shared" si="106"/>
        <v>0.12734924651988941</v>
      </c>
      <c r="G453" s="9">
        <f t="shared" si="107"/>
        <v>1.0825310905605252</v>
      </c>
      <c r="H453" s="9">
        <f t="shared" si="108"/>
        <v>1.4871389907522363</v>
      </c>
      <c r="I453" s="9">
        <f t="shared" si="109"/>
        <v>4.9945397241683382</v>
      </c>
      <c r="J453" s="9">
        <f t="shared" si="110"/>
        <v>7.8524218032481254</v>
      </c>
      <c r="K453" s="11">
        <f t="shared" si="111"/>
        <v>0.68965517241379315</v>
      </c>
      <c r="L453" s="11">
        <f t="shared" si="112"/>
        <v>0.21321961620469082</v>
      </c>
      <c r="M453" s="11">
        <f t="shared" si="113"/>
        <v>0.13642564802182811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-0.21086173244022555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0.21003992865061985</v>
      </c>
      <c r="Q453" s="11">
        <f>2*'OddsRatio_working_3-way'!K453*'OddsRatio_working_3-way'!L453*'OddsRatio_working_3-way'!M453</f>
        <v>4.0122240429917834E-2</v>
      </c>
      <c r="R453" s="11">
        <f t="shared" si="114"/>
        <v>0</v>
      </c>
      <c r="S453" s="11">
        <f t="shared" si="115"/>
        <v>-0.99610264138449744</v>
      </c>
      <c r="T453" s="11">
        <f t="shared" si="116"/>
        <v>-0.19027748641537681</v>
      </c>
      <c r="U453" s="11">
        <f>'OddsRatio_working_3-way'!S453-'OddsRatio_working_3-way'!R453^2/3</f>
        <v>-0.99610264138449744</v>
      </c>
      <c r="V453" s="11">
        <f>'OddsRatio_working_3-way'!S453*'OddsRatio_working_3-way'!R453/3-2*'OddsRatio_working_3-way'!R453^3/27-'OddsRatio_working_3-way'!T453</f>
        <v>0.19027748641537681</v>
      </c>
      <c r="W453" s="11">
        <f>'OddsRatio_working_3-way'!V453^2+4*'OddsRatio_working_3-way'!U453^3/27</f>
        <v>-0.11021720900307139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0.19132611612089531</v>
      </c>
      <c r="Y453" s="11">
        <f>IF('OddsRatio_working_3-way'!W453&gt;=0,IF('OddsRatio_working_3-way'!V453+SQRT('OddsRatio_working_3-way'!W453)&gt;0,0,PI()),ACOS('OddsRatio_working_3-way'!V453/(2*'OddsRatio_working_3-way'!X453)))</f>
        <v>1.0503590412600969</v>
      </c>
      <c r="Z453" s="11">
        <f>'OddsRatio_working_3-way'!X453^(1/3)*COS('OddsRatio_working_3-way'!Y453/3)</f>
        <v>0.54126554528026272</v>
      </c>
      <c r="AA453" s="11">
        <f>'OddsRatio_working_3-way'!X453^(1/3)*COS(('OddsRatio_working_3-way'!Y453+2*PI())/3)</f>
        <v>-0.44180335266330395</v>
      </c>
      <c r="AB453" s="11">
        <f>'OddsRatio_working_3-way'!X453^(1/3)*COS(('OddsRatio_working_3-way'!Y453+4*PI())/3)</f>
        <v>-9.946219261695885E-2</v>
      </c>
      <c r="AC453" s="11">
        <f>'OddsRatio_working_3-way'!X453^(1/3)*SIN('OddsRatio_working_3-way'!Y453/3)</f>
        <v>0.19765076090744613</v>
      </c>
      <c r="AD453" s="11">
        <f>'OddsRatio_working_3-way'!X453^(1/3)*SIN(('OddsRatio_working_3-way'!Y453+2*PI())/3)</f>
        <v>0.36992433195222074</v>
      </c>
      <c r="AE453" s="11">
        <f>'OddsRatio_working_3-way'!X453^(1/3)*SIN(('OddsRatio_working_3-way'!Y453+4*PI())/3)</f>
        <v>-0.5675750928596669</v>
      </c>
      <c r="AF453" s="11">
        <f>-'OddsRatio_working_3-way'!U453/(3*'OddsRatio_working_3-way'!X453^(1/3))*COS(('OddsRatio_working_3-way'!Y453)/3)</f>
        <v>0.54126554528026261</v>
      </c>
      <c r="AG453" s="11">
        <f>-'OddsRatio_working_3-way'!U453/(3*'OddsRatio_working_3-way'!X453^(1/3))*COS(('OddsRatio_working_3-way'!Y453+2*PI())/3)</f>
        <v>-0.44180335266330389</v>
      </c>
      <c r="AH453" s="11">
        <f>-'OddsRatio_working_3-way'!U453/(3*'OddsRatio_working_3-way'!X453^(1/3))*COS(('OddsRatio_working_3-way'!Y453+4*PI())/3)</f>
        <v>-9.9462192616958836E-2</v>
      </c>
      <c r="AI453" s="11">
        <f>'OddsRatio_working_3-way'!U453/(3*'OddsRatio_working_3-way'!X453^(1/3))*SIN(('OddsRatio_working_3-way'!Y453)/3)</f>
        <v>-0.1976507609074461</v>
      </c>
      <c r="AJ453" s="11">
        <f>'OddsRatio_working_3-way'!U453/(3*'OddsRatio_working_3-way'!X453^(1/3))*SIN(('OddsRatio_working_3-way'!Y453+2*PI())/3)</f>
        <v>-0.36992433195222069</v>
      </c>
      <c r="AK453" s="11">
        <f>'OddsRatio_working_3-way'!U453/(3*'OddsRatio_working_3-way'!X453^(1/3))*SIN(('OddsRatio_working_3-way'!Y453+4*PI())/3)</f>
        <v>0.56757509285966679</v>
      </c>
      <c r="AL453" s="11">
        <f>'OddsRatio_working_3-way'!Z453+'OddsRatio_working_3-way'!AF453</f>
        <v>1.0825310905605252</v>
      </c>
      <c r="AM453" s="11">
        <f>'OddsRatio_working_3-way'!AA453+'OddsRatio_working_3-way'!AG453</f>
        <v>-0.8836067053266079</v>
      </c>
      <c r="AN453" s="11">
        <f>'OddsRatio_working_3-way'!AB453+'OddsRatio_working_3-way'!AH453</f>
        <v>-0.1989243852339177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1.0825310905605252</v>
      </c>
      <c r="AS453" s="11">
        <f>IF(('OddsRatio_working_3-way'!X453=0),IF(Q453&gt;0,-Q453^(1/3),(-Q453)^(1/3)),'OddsRatio_working_3-way'!AM453-'OddsRatio_working_3-way'!R453/3)</f>
        <v>-0.8836067053266079</v>
      </c>
      <c r="AT453" s="11">
        <f>IF(('OddsRatio_working_3-way'!X453=0),IF(Q453&gt;0,-Q453^(1/3),(-Q453)^(1/3)),'OddsRatio_working_3-way'!AN453-'OddsRatio_working_3-way'!R453/3)</f>
        <v>-0.1989243852339177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9">
        <f t="shared" si="104"/>
        <v>0.11916067142912645</v>
      </c>
      <c r="E454" s="9">
        <f t="shared" si="105"/>
        <v>0.24434439084597542</v>
      </c>
      <c r="F454" s="9">
        <f t="shared" si="106"/>
        <v>0.63649493772489829</v>
      </c>
      <c r="G454" s="9">
        <f t="shared" si="107"/>
        <v>1.0775554798876765</v>
      </c>
      <c r="H454" s="9">
        <f t="shared" si="108"/>
        <v>8.3920305920294602</v>
      </c>
      <c r="I454" s="9">
        <f t="shared" si="109"/>
        <v>4.0925842272776318</v>
      </c>
      <c r="J454" s="9">
        <f t="shared" si="110"/>
        <v>1.5711044043404687</v>
      </c>
      <c r="K454" s="11">
        <f t="shared" si="111"/>
        <v>0.1272264631043257</v>
      </c>
      <c r="L454" s="11">
        <f t="shared" si="112"/>
        <v>0.25839793281653745</v>
      </c>
      <c r="M454" s="11">
        <f t="shared" si="113"/>
        <v>0.65359477124183007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-0.22421101264494969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0.22045625161716265</v>
      </c>
      <c r="Q454" s="11">
        <f>2*'OddsRatio_working_3-way'!K454*'OddsRatio_working_3-way'!L454*'OddsRatio_working_3-way'!M454</f>
        <v>4.2973928190480043E-2</v>
      </c>
      <c r="R454" s="11">
        <f t="shared" si="114"/>
        <v>0</v>
      </c>
      <c r="S454" s="11">
        <f t="shared" si="115"/>
        <v>-0.98325344958085126</v>
      </c>
      <c r="T454" s="11">
        <f t="shared" si="116"/>
        <v>-0.19166733909958111</v>
      </c>
      <c r="U454" s="11">
        <f>'OddsRatio_working_3-way'!S454-'OddsRatio_working_3-way'!R454^2/3</f>
        <v>-0.98325344958085126</v>
      </c>
      <c r="V454" s="11">
        <f>'OddsRatio_working_3-way'!S454*'OddsRatio_working_3-way'!R454/3-2*'OddsRatio_working_3-way'!R454^3/27-'OddsRatio_working_3-way'!T454</f>
        <v>0.19166733909958111</v>
      </c>
      <c r="W454" s="11">
        <f>'OddsRatio_working_3-way'!V454^2+4*'OddsRatio_working_3-way'!U454^3/27</f>
        <v>-0.10409281528194887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0.18763607339705676</v>
      </c>
      <c r="Y454" s="11">
        <f>IF('OddsRatio_working_3-way'!W454&gt;=0,IF('OddsRatio_working_3-way'!V454+SQRT('OddsRatio_working_3-way'!W454)&gt;0,0,PI()),ACOS('OddsRatio_working_3-way'!V454/(2*'OddsRatio_working_3-way'!X454)))</f>
        <v>1.0347484138540204</v>
      </c>
      <c r="Z454" s="11">
        <f>'OddsRatio_working_3-way'!X454^(1/3)*COS('OddsRatio_working_3-way'!Y454/3)</f>
        <v>0.53877773994383826</v>
      </c>
      <c r="AA454" s="11">
        <f>'OddsRatio_working_3-way'!X454^(1/3)*COS(('OddsRatio_working_3-way'!Y454+2*PI())/3)</f>
        <v>-0.43702619457765901</v>
      </c>
      <c r="AB454" s="11">
        <f>'OddsRatio_working_3-way'!X454^(1/3)*COS(('OddsRatio_working_3-way'!Y454+4*PI())/3)</f>
        <v>-0.10175154536617918</v>
      </c>
      <c r="AC454" s="11">
        <f>'OddsRatio_working_3-way'!X454^(1/3)*SIN('OddsRatio_working_3-way'!Y454/3)</f>
        <v>0.19357090897470527</v>
      </c>
      <c r="AD454" s="11">
        <f>'OddsRatio_working_3-way'!X454^(1/3)*SIN(('OddsRatio_working_3-way'!Y454+2*PI())/3)</f>
        <v>0.36980975529757726</v>
      </c>
      <c r="AE454" s="11">
        <f>'OddsRatio_working_3-way'!X454^(1/3)*SIN(('OddsRatio_working_3-way'!Y454+4*PI())/3)</f>
        <v>-0.56338066427228239</v>
      </c>
      <c r="AF454" s="11">
        <f>-'OddsRatio_working_3-way'!U454/(3*'OddsRatio_working_3-way'!X454^(1/3))*COS(('OddsRatio_working_3-way'!Y454)/3)</f>
        <v>0.53877773994383815</v>
      </c>
      <c r="AG454" s="11">
        <f>-'OddsRatio_working_3-way'!U454/(3*'OddsRatio_working_3-way'!X454^(1/3))*COS(('OddsRatio_working_3-way'!Y454+2*PI())/3)</f>
        <v>-0.4370261945776589</v>
      </c>
      <c r="AH454" s="11">
        <f>-'OddsRatio_working_3-way'!U454/(3*'OddsRatio_working_3-way'!X454^(1/3))*COS(('OddsRatio_working_3-way'!Y454+4*PI())/3)</f>
        <v>-0.10175154536617917</v>
      </c>
      <c r="AI454" s="11">
        <f>'OddsRatio_working_3-way'!U454/(3*'OddsRatio_working_3-way'!X454^(1/3))*SIN(('OddsRatio_working_3-way'!Y454)/3)</f>
        <v>-0.19357090897470522</v>
      </c>
      <c r="AJ454" s="11">
        <f>'OddsRatio_working_3-way'!U454/(3*'OddsRatio_working_3-way'!X454^(1/3))*SIN(('OddsRatio_working_3-way'!Y454+2*PI())/3)</f>
        <v>-0.3698097552975772</v>
      </c>
      <c r="AK454" s="11">
        <f>'OddsRatio_working_3-way'!U454/(3*'OddsRatio_working_3-way'!X454^(1/3))*SIN(('OddsRatio_working_3-way'!Y454+4*PI())/3)</f>
        <v>0.56338066427228228</v>
      </c>
      <c r="AL454" s="11">
        <f>'OddsRatio_working_3-way'!Z454+'OddsRatio_working_3-way'!AF454</f>
        <v>1.0775554798876765</v>
      </c>
      <c r="AM454" s="11">
        <f>'OddsRatio_working_3-way'!AA454+'OddsRatio_working_3-way'!AG454</f>
        <v>-0.87405238915531791</v>
      </c>
      <c r="AN454" s="11">
        <f>'OddsRatio_working_3-way'!AB454+'OddsRatio_working_3-way'!AH454</f>
        <v>-0.20350309073235834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1.0775554798876765</v>
      </c>
      <c r="AS454" s="11">
        <f>IF(('OddsRatio_working_3-way'!X454=0),IF(Q454&gt;0,-Q454^(1/3),(-Q454)^(1/3)),'OddsRatio_working_3-way'!AM454-'OddsRatio_working_3-way'!R454/3)</f>
        <v>-0.87405238915531791</v>
      </c>
      <c r="AT454" s="11">
        <f>IF(('OddsRatio_working_3-way'!X454=0),IF(Q454&gt;0,-Q454^(1/3),(-Q454)^(1/3)),'OddsRatio_working_3-way'!AN454-'OddsRatio_working_3-way'!R454/3)</f>
        <v>-0.20350309073235834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9">
        <f t="shared" si="104"/>
        <v>0.39941773989858614</v>
      </c>
      <c r="E455" s="9">
        <f t="shared" si="105"/>
        <v>0.33124875888420358</v>
      </c>
      <c r="F455" s="9">
        <f t="shared" si="106"/>
        <v>0.26933350121721006</v>
      </c>
      <c r="G455" s="9">
        <f t="shared" si="107"/>
        <v>1.0514996018533123</v>
      </c>
      <c r="H455" s="9">
        <f t="shared" si="108"/>
        <v>2.5036444306502368</v>
      </c>
      <c r="I455" s="9">
        <f t="shared" si="109"/>
        <v>3.01887923555836</v>
      </c>
      <c r="J455" s="9">
        <f t="shared" si="110"/>
        <v>3.7128689727815463</v>
      </c>
      <c r="K455" s="11">
        <f t="shared" si="111"/>
        <v>0.41152263374485593</v>
      </c>
      <c r="L455" s="11">
        <f t="shared" si="112"/>
        <v>0.34246575342465752</v>
      </c>
      <c r="M455" s="11">
        <f t="shared" si="113"/>
        <v>0.27932960893854747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-0.27885909939939157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0.23344390622436245</v>
      </c>
      <c r="Q455" s="11">
        <f>2*'OddsRatio_working_3-way'!K455*'OddsRatio_working_3-way'!L455*'OddsRatio_working_3-way'!M455</f>
        <v>7.8733189283090199E-2</v>
      </c>
      <c r="R455" s="11">
        <f t="shared" si="114"/>
        <v>0</v>
      </c>
      <c r="S455" s="11">
        <f t="shared" si="115"/>
        <v>-0.83713928190672404</v>
      </c>
      <c r="T455" s="11">
        <f t="shared" si="116"/>
        <v>-0.28234039861946847</v>
      </c>
      <c r="U455" s="11">
        <f>'OddsRatio_working_3-way'!S455-'OddsRatio_working_3-way'!R455^2/3</f>
        <v>-0.83713928190672404</v>
      </c>
      <c r="V455" s="11">
        <f>'OddsRatio_working_3-way'!S455*'OddsRatio_working_3-way'!R455/3-2*'OddsRatio_working_3-way'!R455^3/27-'OddsRatio_working_3-way'!T455</f>
        <v>0.28234039861946847</v>
      </c>
      <c r="W455" s="11">
        <f>'OddsRatio_working_3-way'!V455^2+4*'OddsRatio_working_3-way'!U455^3/27</f>
        <v>-7.1978298960004017E-3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0.14740584332769915</v>
      </c>
      <c r="Y455" s="11">
        <f>IF('OddsRatio_working_3-way'!W455&gt;=0,IF('OddsRatio_working_3-way'!V455+SQRT('OddsRatio_working_3-way'!W455)&gt;0,0,PI()),ACOS('OddsRatio_working_3-way'!V455/(2*'OddsRatio_working_3-way'!X455)))</f>
        <v>0.29190484231917679</v>
      </c>
      <c r="Z455" s="11">
        <f>'OddsRatio_working_3-way'!X455^(1/3)*COS('OddsRatio_working_3-way'!Y455/3)</f>
        <v>0.52574980092665624</v>
      </c>
      <c r="AA455" s="11">
        <f>'OddsRatio_working_3-way'!X455^(1/3)*COS(('OddsRatio_working_3-way'!Y455+2*PI())/3)</f>
        <v>-0.30731790436570977</v>
      </c>
      <c r="AB455" s="11">
        <f>'OddsRatio_working_3-way'!X455^(1/3)*COS(('OddsRatio_working_3-way'!Y455+4*PI())/3)</f>
        <v>-0.21843189656094655</v>
      </c>
      <c r="AC455" s="11">
        <f>'OddsRatio_working_3-way'!X455^(1/3)*SIN('OddsRatio_working_3-way'!Y455/3)</f>
        <v>5.1318360533271407E-2</v>
      </c>
      <c r="AD455" s="11">
        <f>'OddsRatio_working_3-way'!X455^(1/3)*SIN(('OddsRatio_working_3-way'!Y455+2*PI())/3)</f>
        <v>0.42965350337046004</v>
      </c>
      <c r="AE455" s="11">
        <f>'OddsRatio_working_3-way'!X455^(1/3)*SIN(('OddsRatio_working_3-way'!Y455+4*PI())/3)</f>
        <v>-0.48097186390373126</v>
      </c>
      <c r="AF455" s="11">
        <f>-'OddsRatio_working_3-way'!U455/(3*'OddsRatio_working_3-way'!X455^(1/3))*COS(('OddsRatio_working_3-way'!Y455)/3)</f>
        <v>0.52574980092665613</v>
      </c>
      <c r="AG455" s="11">
        <f>-'OddsRatio_working_3-way'!U455/(3*'OddsRatio_working_3-way'!X455^(1/3))*COS(('OddsRatio_working_3-way'!Y455+2*PI())/3)</f>
        <v>-0.30731790436570972</v>
      </c>
      <c r="AH455" s="11">
        <f>-'OddsRatio_working_3-way'!U455/(3*'OddsRatio_working_3-way'!X455^(1/3))*COS(('OddsRatio_working_3-way'!Y455+4*PI())/3)</f>
        <v>-0.2184318965609465</v>
      </c>
      <c r="AI455" s="11">
        <f>'OddsRatio_working_3-way'!U455/(3*'OddsRatio_working_3-way'!X455^(1/3))*SIN(('OddsRatio_working_3-way'!Y455)/3)</f>
        <v>-5.1318360533271393E-2</v>
      </c>
      <c r="AJ455" s="11">
        <f>'OddsRatio_working_3-way'!U455/(3*'OddsRatio_working_3-way'!X455^(1/3))*SIN(('OddsRatio_working_3-way'!Y455+2*PI())/3)</f>
        <v>-0.42965350337045993</v>
      </c>
      <c r="AK455" s="11">
        <f>'OddsRatio_working_3-way'!U455/(3*'OddsRatio_working_3-way'!X455^(1/3))*SIN(('OddsRatio_working_3-way'!Y455+4*PI())/3)</f>
        <v>0.48097186390373114</v>
      </c>
      <c r="AL455" s="11">
        <f>'OddsRatio_working_3-way'!Z455+'OddsRatio_working_3-way'!AF455</f>
        <v>1.0514996018533123</v>
      </c>
      <c r="AM455" s="11">
        <f>'OddsRatio_working_3-way'!AA455+'OddsRatio_working_3-way'!AG455</f>
        <v>-0.61463580873141943</v>
      </c>
      <c r="AN455" s="11">
        <f>'OddsRatio_working_3-way'!AB455+'OddsRatio_working_3-way'!AH455</f>
        <v>-0.43686379312189305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1.0514996018533123</v>
      </c>
      <c r="AS455" s="11">
        <f>IF(('OddsRatio_working_3-way'!X455=0),IF(Q455&gt;0,-Q455^(1/3),(-Q455)^(1/3)),'OddsRatio_working_3-way'!AM455-'OddsRatio_working_3-way'!R455/3)</f>
        <v>-0.61463580873141943</v>
      </c>
      <c r="AT455" s="11">
        <f>IF(('OddsRatio_working_3-way'!X455=0),IF(Q455&gt;0,-Q455^(1/3),(-Q455)^(1/3)),'OddsRatio_working_3-way'!AN455-'OddsRatio_working_3-way'!R455/3)</f>
        <v>-0.43686379312189305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9">
        <f t="shared" si="104"/>
        <v>0.5729102502579636</v>
      </c>
      <c r="E456" s="9">
        <f t="shared" si="105"/>
        <v>0.24717026165699324</v>
      </c>
      <c r="F456" s="9">
        <f t="shared" si="106"/>
        <v>0.17991948808504332</v>
      </c>
      <c r="G456" s="9">
        <f t="shared" si="107"/>
        <v>1.0649629913978207</v>
      </c>
      <c r="H456" s="9">
        <f t="shared" si="108"/>
        <v>1.7454740939784743</v>
      </c>
      <c r="I456" s="9">
        <f t="shared" si="109"/>
        <v>4.0457941553977665</v>
      </c>
      <c r="J456" s="9">
        <f t="shared" si="110"/>
        <v>5.5580416031826729</v>
      </c>
      <c r="K456" s="11">
        <f t="shared" si="111"/>
        <v>0.58823529411764708</v>
      </c>
      <c r="L456" s="11">
        <f t="shared" si="112"/>
        <v>0.2590673575129534</v>
      </c>
      <c r="M456" s="11">
        <f t="shared" si="113"/>
        <v>0.18939393939393939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-0.24730773138270856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0.22627986663341743</v>
      </c>
      <c r="Q456" s="11">
        <f>2*'OddsRatio_working_3-way'!K456*'OddsRatio_working_3-way'!L456*'OddsRatio_working_3-way'!M456</f>
        <v>5.7724455773830979E-2</v>
      </c>
      <c r="R456" s="11">
        <f t="shared" si="114"/>
        <v>0</v>
      </c>
      <c r="S456" s="11">
        <f t="shared" si="115"/>
        <v>-0.91497287758970003</v>
      </c>
      <c r="T456" s="11">
        <f t="shared" si="116"/>
        <v>-0.23341144836471941</v>
      </c>
      <c r="U456" s="11">
        <f>'OddsRatio_working_3-way'!S456-'OddsRatio_working_3-way'!R456^2/3</f>
        <v>-0.91497287758970003</v>
      </c>
      <c r="V456" s="11">
        <f>'OddsRatio_working_3-way'!S456*'OddsRatio_working_3-way'!R456/3-2*'OddsRatio_working_3-way'!R456^3/27-'OddsRatio_working_3-way'!T456</f>
        <v>0.23341144836471941</v>
      </c>
      <c r="W456" s="11">
        <f>'OddsRatio_working_3-way'!V456^2+4*'OddsRatio_working_3-way'!U456^3/27</f>
        <v>-5.8999503822562568E-2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0.16843426614727083</v>
      </c>
      <c r="Y456" s="11">
        <f>IF('OddsRatio_working_3-way'!W456&gt;=0,IF('OddsRatio_working_3-way'!V456+SQRT('OddsRatio_working_3-way'!W456)&gt;0,0,PI()),ACOS('OddsRatio_working_3-way'!V456/(2*'OddsRatio_working_3-way'!X456)))</f>
        <v>0.80531258988006849</v>
      </c>
      <c r="Z456" s="11">
        <f>'OddsRatio_working_3-way'!X456^(1/3)*COS('OddsRatio_working_3-way'!Y456/3)</f>
        <v>0.53248149569891046</v>
      </c>
      <c r="AA456" s="11">
        <f>'OddsRatio_working_3-way'!X456^(1/3)*COS(('OddsRatio_working_3-way'!Y456+2*PI())/3)</f>
        <v>-0.39309031210220868</v>
      </c>
      <c r="AB456" s="11">
        <f>'OddsRatio_working_3-way'!X456^(1/3)*COS(('OddsRatio_working_3-way'!Y456+4*PI())/3)</f>
        <v>-0.13939118359670194</v>
      </c>
      <c r="AC456" s="11">
        <f>'OddsRatio_working_3-way'!X456^(1/3)*SIN('OddsRatio_working_3-way'!Y456/3)</f>
        <v>0.14647326013582784</v>
      </c>
      <c r="AD456" s="11">
        <f>'OddsRatio_working_3-way'!X456^(1/3)*SIN(('OddsRatio_working_3-way'!Y456+2*PI())/3)</f>
        <v>0.38790587225247691</v>
      </c>
      <c r="AE456" s="11">
        <f>'OddsRatio_working_3-way'!X456^(1/3)*SIN(('OddsRatio_working_3-way'!Y456+4*PI())/3)</f>
        <v>-0.5343791323883047</v>
      </c>
      <c r="AF456" s="11">
        <f>-'OddsRatio_working_3-way'!U456/(3*'OddsRatio_working_3-way'!X456^(1/3))*COS(('OddsRatio_working_3-way'!Y456)/3)</f>
        <v>0.53248149569891035</v>
      </c>
      <c r="AG456" s="11">
        <f>-'OddsRatio_working_3-way'!U456/(3*'OddsRatio_working_3-way'!X456^(1/3))*COS(('OddsRatio_working_3-way'!Y456+2*PI())/3)</f>
        <v>-0.39309031210220857</v>
      </c>
      <c r="AH456" s="11">
        <f>-'OddsRatio_working_3-way'!U456/(3*'OddsRatio_working_3-way'!X456^(1/3))*COS(('OddsRatio_working_3-way'!Y456+4*PI())/3)</f>
        <v>-0.13939118359670191</v>
      </c>
      <c r="AI456" s="11">
        <f>'OddsRatio_working_3-way'!U456/(3*'OddsRatio_working_3-way'!X456^(1/3))*SIN(('OddsRatio_working_3-way'!Y456)/3)</f>
        <v>-0.14647326013582782</v>
      </c>
      <c r="AJ456" s="11">
        <f>'OddsRatio_working_3-way'!U456/(3*'OddsRatio_working_3-way'!X456^(1/3))*SIN(('OddsRatio_working_3-way'!Y456+2*PI())/3)</f>
        <v>-0.3879058722524768</v>
      </c>
      <c r="AK456" s="11">
        <f>'OddsRatio_working_3-way'!U456/(3*'OddsRatio_working_3-way'!X456^(1/3))*SIN(('OddsRatio_working_3-way'!Y456+4*PI())/3)</f>
        <v>0.53437913238830459</v>
      </c>
      <c r="AL456" s="11">
        <f>'OddsRatio_working_3-way'!Z456+'OddsRatio_working_3-way'!AF456</f>
        <v>1.0649629913978207</v>
      </c>
      <c r="AM456" s="11">
        <f>'OddsRatio_working_3-way'!AA456+'OddsRatio_working_3-way'!AG456</f>
        <v>-0.78618062420441726</v>
      </c>
      <c r="AN456" s="11">
        <f>'OddsRatio_working_3-way'!AB456+'OddsRatio_working_3-way'!AH456</f>
        <v>-0.27878236719340388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1.0649629913978207</v>
      </c>
      <c r="AS456" s="11">
        <f>IF(('OddsRatio_working_3-way'!X456=0),IF(Q456&gt;0,-Q456^(1/3),(-Q456)^(1/3)),'OddsRatio_working_3-way'!AM456-'OddsRatio_working_3-way'!R456/3)</f>
        <v>-0.78618062420441726</v>
      </c>
      <c r="AT456" s="11">
        <f>IF(('OddsRatio_working_3-way'!X456=0),IF(Q456&gt;0,-Q456^(1/3),(-Q456)^(1/3)),'OddsRatio_working_3-way'!AN456-'OddsRatio_working_3-way'!R456/3)</f>
        <v>-0.27878236719340388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9">
        <f t="shared" si="104"/>
        <v>0.30349666802718794</v>
      </c>
      <c r="E457" s="9">
        <f t="shared" si="105"/>
        <v>0.2852682042849522</v>
      </c>
      <c r="F457" s="9">
        <f t="shared" si="106"/>
        <v>0.4112351276878598</v>
      </c>
      <c r="G457" s="9">
        <f t="shared" si="107"/>
        <v>1.0527197657514673</v>
      </c>
      <c r="H457" s="9">
        <f t="shared" si="108"/>
        <v>3.2949290893381988</v>
      </c>
      <c r="I457" s="9">
        <f t="shared" si="109"/>
        <v>3.5054730424884917</v>
      </c>
      <c r="J457" s="9">
        <f t="shared" si="110"/>
        <v>2.4316988814219949</v>
      </c>
      <c r="K457" s="11">
        <f t="shared" si="111"/>
        <v>0.31446540880503143</v>
      </c>
      <c r="L457" s="11">
        <f t="shared" si="112"/>
        <v>0.29585798816568049</v>
      </c>
      <c r="M457" s="11">
        <f t="shared" si="113"/>
        <v>0.42372881355932207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-0.27817400019805849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0.23338120801897835</v>
      </c>
      <c r="Q457" s="11">
        <f>2*'OddsRatio_working_3-way'!K457*'OddsRatio_working_3-way'!L457*'OddsRatio_working_3-way'!M457</f>
        <v>7.8845002709114306E-2</v>
      </c>
      <c r="R457" s="11">
        <f t="shared" si="114"/>
        <v>0</v>
      </c>
      <c r="S457" s="11">
        <f t="shared" si="115"/>
        <v>-0.83897563342660386</v>
      </c>
      <c r="T457" s="11">
        <f t="shared" si="116"/>
        <v>-0.28343771399547429</v>
      </c>
      <c r="U457" s="11">
        <f>'OddsRatio_working_3-way'!S457-'OddsRatio_working_3-way'!R457^2/3</f>
        <v>-0.83897563342660386</v>
      </c>
      <c r="V457" s="11">
        <f>'OddsRatio_working_3-way'!S457*'OddsRatio_working_3-way'!R457/3-2*'OddsRatio_working_3-way'!R457^3/27-'OddsRatio_working_3-way'!T457</f>
        <v>0.28343771399547429</v>
      </c>
      <c r="W457" s="11">
        <f>'OddsRatio_working_3-way'!V457^2+4*'OddsRatio_working_3-way'!U457^3/27</f>
        <v>-7.1502125170595648E-3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0.14789113414268606</v>
      </c>
      <c r="Y457" s="11">
        <f>IF('OddsRatio_working_3-way'!W457&gt;=0,IF('OddsRatio_working_3-way'!V457+SQRT('OddsRatio_working_3-way'!W457)&gt;0,0,PI()),ACOS('OddsRatio_working_3-way'!V457/(2*'OddsRatio_working_3-way'!X457)))</f>
        <v>0.28992707840290532</v>
      </c>
      <c r="Z457" s="11">
        <f>'OddsRatio_working_3-way'!X457^(1/3)*COS('OddsRatio_working_3-way'!Y457/3)</f>
        <v>0.52635988287573376</v>
      </c>
      <c r="AA457" s="11">
        <f>'OddsRatio_working_3-way'!X457^(1/3)*COS(('OddsRatio_working_3-way'!Y457+2*PI())/3)</f>
        <v>-0.30737115810966592</v>
      </c>
      <c r="AB457" s="11">
        <f>'OddsRatio_working_3-way'!X457^(1/3)*COS(('OddsRatio_working_3-way'!Y457+4*PI())/3)</f>
        <v>-0.21898872476606795</v>
      </c>
      <c r="AC457" s="11">
        <f>'OddsRatio_working_3-way'!X457^(1/3)*SIN('OddsRatio_working_3-way'!Y457/3)</f>
        <v>5.1027621682560503E-2</v>
      </c>
      <c r="AD457" s="11">
        <f>'OddsRatio_working_3-way'!X457^(1/3)*SIN(('OddsRatio_working_3-way'!Y457+2*PI())/3)</f>
        <v>0.43032721926210687</v>
      </c>
      <c r="AE457" s="11">
        <f>'OddsRatio_working_3-way'!X457^(1/3)*SIN(('OddsRatio_working_3-way'!Y457+4*PI())/3)</f>
        <v>-0.48135484094466735</v>
      </c>
      <c r="AF457" s="11">
        <f>-'OddsRatio_working_3-way'!U457/(3*'OddsRatio_working_3-way'!X457^(1/3))*COS(('OddsRatio_working_3-way'!Y457)/3)</f>
        <v>0.52635988287573365</v>
      </c>
      <c r="AG457" s="11">
        <f>-'OddsRatio_working_3-way'!U457/(3*'OddsRatio_working_3-way'!X457^(1/3))*COS(('OddsRatio_working_3-way'!Y457+2*PI())/3)</f>
        <v>-0.30737115810966587</v>
      </c>
      <c r="AH457" s="11">
        <f>-'OddsRatio_working_3-way'!U457/(3*'OddsRatio_working_3-way'!X457^(1/3))*COS(('OddsRatio_working_3-way'!Y457+4*PI())/3)</f>
        <v>-0.2189887247660679</v>
      </c>
      <c r="AI457" s="11">
        <f>'OddsRatio_working_3-way'!U457/(3*'OddsRatio_working_3-way'!X457^(1/3))*SIN(('OddsRatio_working_3-way'!Y457)/3)</f>
        <v>-5.1027621682560489E-2</v>
      </c>
      <c r="AJ457" s="11">
        <f>'OddsRatio_working_3-way'!U457/(3*'OddsRatio_working_3-way'!X457^(1/3))*SIN(('OddsRatio_working_3-way'!Y457+2*PI())/3)</f>
        <v>-0.43032721926210682</v>
      </c>
      <c r="AK457" s="11">
        <f>'OddsRatio_working_3-way'!U457/(3*'OddsRatio_working_3-way'!X457^(1/3))*SIN(('OddsRatio_working_3-way'!Y457+4*PI())/3)</f>
        <v>0.48135484094466724</v>
      </c>
      <c r="AL457" s="11">
        <f>'OddsRatio_working_3-way'!Z457+'OddsRatio_working_3-way'!AF457</f>
        <v>1.0527197657514673</v>
      </c>
      <c r="AM457" s="11">
        <f>'OddsRatio_working_3-way'!AA457+'OddsRatio_working_3-way'!AG457</f>
        <v>-0.61474231621933173</v>
      </c>
      <c r="AN457" s="11">
        <f>'OddsRatio_working_3-way'!AB457+'OddsRatio_working_3-way'!AH457</f>
        <v>-0.43797744953213585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1.0527197657514673</v>
      </c>
      <c r="AS457" s="11">
        <f>IF(('OddsRatio_working_3-way'!X457=0),IF(Q457&gt;0,-Q457^(1/3),(-Q457)^(1/3)),'OddsRatio_working_3-way'!AM457-'OddsRatio_working_3-way'!R457/3)</f>
        <v>-0.61474231621933173</v>
      </c>
      <c r="AT457" s="11">
        <f>IF(('OddsRatio_working_3-way'!X457=0),IF(Q457&gt;0,-Q457^(1/3),(-Q457)^(1/3)),'OddsRatio_working_3-way'!AN457-'OddsRatio_working_3-way'!R457/3)</f>
        <v>-0.43797744953213585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9">
        <f t="shared" si="104"/>
        <v>0.12882558582970152</v>
      </c>
      <c r="E458" s="9">
        <f t="shared" si="105"/>
        <v>0.16858851171712694</v>
      </c>
      <c r="F458" s="9">
        <f t="shared" si="106"/>
        <v>0.70258590245317154</v>
      </c>
      <c r="G458" s="9">
        <f t="shared" si="107"/>
        <v>1.0582837504580138</v>
      </c>
      <c r="H458" s="9">
        <f t="shared" si="108"/>
        <v>7.7624331654267076</v>
      </c>
      <c r="I458" s="9">
        <f t="shared" si="109"/>
        <v>5.9316022771343428</v>
      </c>
      <c r="J458" s="9">
        <f t="shared" si="110"/>
        <v>1.4233135001832058</v>
      </c>
      <c r="K458" s="11">
        <f t="shared" si="111"/>
        <v>0.13531799729364005</v>
      </c>
      <c r="L458" s="11">
        <f t="shared" si="112"/>
        <v>0.17667844522968199</v>
      </c>
      <c r="M458" s="11">
        <f t="shared" si="113"/>
        <v>0.7142857142857143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-0.20340323738574662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0.19553143223273328</v>
      </c>
      <c r="Q458" s="11">
        <f>2*'OddsRatio_working_3-way'!K458*'OddsRatio_working_3-way'!L458*'OddsRatio_working_3-way'!M458</f>
        <v>3.4153961962049485E-2</v>
      </c>
      <c r="R458" s="11">
        <f t="shared" si="114"/>
        <v>0</v>
      </c>
      <c r="S458" s="11">
        <f t="shared" si="115"/>
        <v>-0.96129950902362116</v>
      </c>
      <c r="T458" s="11">
        <f t="shared" si="116"/>
        <v>-0.16791257799539236</v>
      </c>
      <c r="U458" s="11">
        <f>'OddsRatio_working_3-way'!S458-'OddsRatio_working_3-way'!R458^2/3</f>
        <v>-0.96129950902362116</v>
      </c>
      <c r="V458" s="11">
        <f>'OddsRatio_working_3-way'!S458*'OddsRatio_working_3-way'!R458/3-2*'OddsRatio_working_3-way'!R458^3/27-'OddsRatio_working_3-way'!T458</f>
        <v>0.16791257799539236</v>
      </c>
      <c r="W458" s="11">
        <f>'OddsRatio_working_3-way'!V458^2+4*'OddsRatio_working_3-way'!U458^3/27</f>
        <v>-0.10341036589424239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0.18138701699908205</v>
      </c>
      <c r="Y458" s="11">
        <f>IF('OddsRatio_working_3-way'!W458&gt;=0,IF('OddsRatio_working_3-way'!V458+SQRT('OddsRatio_working_3-way'!W458)&gt;0,0,PI()),ACOS('OddsRatio_working_3-way'!V458/(2*'OddsRatio_working_3-way'!X458)))</f>
        <v>1.0895805609971405</v>
      </c>
      <c r="Z458" s="11">
        <f>'OddsRatio_working_3-way'!X458^(1/3)*COS('OddsRatio_working_3-way'!Y458/3)</f>
        <v>0.52914187522900691</v>
      </c>
      <c r="AA458" s="11">
        <f>'OddsRatio_working_3-way'!X458^(1/3)*COS(('OddsRatio_working_3-way'!Y458+2*PI())/3)</f>
        <v>-0.43873044543779999</v>
      </c>
      <c r="AB458" s="11">
        <f>'OddsRatio_working_3-way'!X458^(1/3)*COS(('OddsRatio_working_3-way'!Y458+4*PI())/3)</f>
        <v>-9.041142979120681E-2</v>
      </c>
      <c r="AC458" s="11">
        <f>'OddsRatio_working_3-way'!X458^(1/3)*SIN('OddsRatio_working_3-way'!Y458/3)</f>
        <v>0.20110207744742611</v>
      </c>
      <c r="AD458" s="11">
        <f>'OddsRatio_working_3-way'!X458^(1/3)*SIN(('OddsRatio_working_3-way'!Y458+2*PI())/3)</f>
        <v>0.35769926743074282</v>
      </c>
      <c r="AE458" s="11">
        <f>'OddsRatio_working_3-way'!X458^(1/3)*SIN(('OddsRatio_working_3-way'!Y458+4*PI())/3)</f>
        <v>-0.55880134487816879</v>
      </c>
      <c r="AF458" s="11">
        <f>-'OddsRatio_working_3-way'!U458/(3*'OddsRatio_working_3-way'!X458^(1/3))*COS(('OddsRatio_working_3-way'!Y458)/3)</f>
        <v>0.5291418752290068</v>
      </c>
      <c r="AG458" s="11">
        <f>-'OddsRatio_working_3-way'!U458/(3*'OddsRatio_working_3-way'!X458^(1/3))*COS(('OddsRatio_working_3-way'!Y458+2*PI())/3)</f>
        <v>-0.43873044543779993</v>
      </c>
      <c r="AH458" s="11">
        <f>-'OddsRatio_working_3-way'!U458/(3*'OddsRatio_working_3-way'!X458^(1/3))*COS(('OddsRatio_working_3-way'!Y458+4*PI())/3)</f>
        <v>-9.0411429791206796E-2</v>
      </c>
      <c r="AI458" s="11">
        <f>'OddsRatio_working_3-way'!U458/(3*'OddsRatio_working_3-way'!X458^(1/3))*SIN(('OddsRatio_working_3-way'!Y458)/3)</f>
        <v>-0.20110207744742609</v>
      </c>
      <c r="AJ458" s="11">
        <f>'OddsRatio_working_3-way'!U458/(3*'OddsRatio_working_3-way'!X458^(1/3))*SIN(('OddsRatio_working_3-way'!Y458+2*PI())/3)</f>
        <v>-0.35769926743074276</v>
      </c>
      <c r="AK458" s="11">
        <f>'OddsRatio_working_3-way'!U458/(3*'OddsRatio_working_3-way'!X458^(1/3))*SIN(('OddsRatio_working_3-way'!Y458+4*PI())/3)</f>
        <v>0.55880134487816868</v>
      </c>
      <c r="AL458" s="11">
        <f>'OddsRatio_working_3-way'!Z458+'OddsRatio_working_3-way'!AF458</f>
        <v>1.0582837504580138</v>
      </c>
      <c r="AM458" s="11">
        <f>'OddsRatio_working_3-way'!AA458+'OddsRatio_working_3-way'!AG458</f>
        <v>-0.87746089087559986</v>
      </c>
      <c r="AN458" s="11">
        <f>'OddsRatio_working_3-way'!AB458+'OddsRatio_working_3-way'!AH458</f>
        <v>-0.18082285958241362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1.0582837504580138</v>
      </c>
      <c r="AS458" s="11">
        <f>IF(('OddsRatio_working_3-way'!X458=0),IF(Q458&gt;0,-Q458^(1/3),(-Q458)^(1/3)),'OddsRatio_working_3-way'!AM458-'OddsRatio_working_3-way'!R458/3)</f>
        <v>-0.87746089087559986</v>
      </c>
      <c r="AT458" s="11">
        <f>IF(('OddsRatio_working_3-way'!X458=0),IF(Q458&gt;0,-Q458^(1/3),(-Q458)^(1/3)),'OddsRatio_working_3-way'!AN458-'OddsRatio_working_3-way'!R458/3)</f>
        <v>-0.18082285958241362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9">
        <f t="shared" si="104"/>
        <v>0.19031871722510518</v>
      </c>
      <c r="E459" s="9">
        <f t="shared" si="105"/>
        <v>0.23051110861105406</v>
      </c>
      <c r="F459" s="9">
        <f t="shared" si="106"/>
        <v>0.57917017416384087</v>
      </c>
      <c r="G459" s="9">
        <f t="shared" si="107"/>
        <v>1.0530554326175312</v>
      </c>
      <c r="H459" s="9">
        <f t="shared" si="108"/>
        <v>5.2543439477748262</v>
      </c>
      <c r="I459" s="9">
        <f t="shared" si="109"/>
        <v>4.3381857213975739</v>
      </c>
      <c r="J459" s="9">
        <f t="shared" si="110"/>
        <v>1.7266082485060963</v>
      </c>
      <c r="K459" s="11">
        <f t="shared" si="111"/>
        <v>0.1984126984126984</v>
      </c>
      <c r="L459" s="11">
        <f t="shared" si="112"/>
        <v>0.23980815347721823</v>
      </c>
      <c r="M459" s="11">
        <f t="shared" si="113"/>
        <v>0.59171597633136097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-0.24879200612460162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0.22241997892246923</v>
      </c>
      <c r="Q459" s="11">
        <f>2*'OddsRatio_working_3-way'!K459*'OddsRatio_working_3-way'!L459*'OddsRatio_working_3-way'!M459</f>
        <v>5.6308855423409937E-2</v>
      </c>
      <c r="R459" s="11">
        <f t="shared" si="114"/>
        <v>0</v>
      </c>
      <c r="S459" s="11">
        <f t="shared" si="115"/>
        <v>-0.89399970034035348</v>
      </c>
      <c r="T459" s="11">
        <f t="shared" si="116"/>
        <v>-0.226329038060849</v>
      </c>
      <c r="U459" s="11">
        <f>'OddsRatio_working_3-way'!S459-'OddsRatio_working_3-way'!R459^2/3</f>
        <v>-0.89399970034035348</v>
      </c>
      <c r="V459" s="11">
        <f>'OddsRatio_working_3-way'!S459*'OddsRatio_working_3-way'!R459/3-2*'OddsRatio_working_3-way'!R459^3/27-'OddsRatio_working_3-way'!T459</f>
        <v>0.226329038060849</v>
      </c>
      <c r="W459" s="11">
        <f>'OddsRatio_working_3-way'!V459^2+4*'OddsRatio_working_3-way'!U459^3/27</f>
        <v>-5.4629428086585434E-2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0.16267625945119857</v>
      </c>
      <c r="Y459" s="11">
        <f>IF('OddsRatio_working_3-way'!W459&gt;=0,IF('OddsRatio_working_3-way'!V459+SQRT('OddsRatio_working_3-way'!W459)&gt;0,0,PI()),ACOS('OddsRatio_working_3-way'!V459/(2*'OddsRatio_working_3-way'!X459)))</f>
        <v>0.80148245621248815</v>
      </c>
      <c r="Z459" s="11">
        <f>'OddsRatio_working_3-way'!X459^(1/3)*COS('OddsRatio_working_3-way'!Y459/3)</f>
        <v>0.5265277163087656</v>
      </c>
      <c r="AA459" s="11">
        <f>'OddsRatio_working_3-way'!X459^(1/3)*COS(('OddsRatio_working_3-way'!Y459+2*PI())/3)</f>
        <v>-0.3880690986456995</v>
      </c>
      <c r="AB459" s="11">
        <f>'OddsRatio_working_3-way'!X459^(1/3)*COS(('OddsRatio_working_3-way'!Y459+4*PI())/3)</f>
        <v>-0.13845861766306619</v>
      </c>
      <c r="AC459" s="11">
        <f>'OddsRatio_working_3-way'!X459^(1/3)*SIN('OddsRatio_working_3-way'!Y459/3)</f>
        <v>0.14411267838787545</v>
      </c>
      <c r="AD459" s="11">
        <f>'OddsRatio_working_3-way'!X459^(1/3)*SIN(('OddsRatio_working_3-way'!Y459+2*PI())/3)</f>
        <v>0.38393003892605942</v>
      </c>
      <c r="AE459" s="11">
        <f>'OddsRatio_working_3-way'!X459^(1/3)*SIN(('OddsRatio_working_3-way'!Y459+4*PI())/3)</f>
        <v>-0.52804271731393471</v>
      </c>
      <c r="AF459" s="11">
        <f>-'OddsRatio_working_3-way'!U459/(3*'OddsRatio_working_3-way'!X459^(1/3))*COS(('OddsRatio_working_3-way'!Y459)/3)</f>
        <v>0.52652771630876571</v>
      </c>
      <c r="AG459" s="11">
        <f>-'OddsRatio_working_3-way'!U459/(3*'OddsRatio_working_3-way'!X459^(1/3))*COS(('OddsRatio_working_3-way'!Y459+2*PI())/3)</f>
        <v>-0.38806909864569961</v>
      </c>
      <c r="AH459" s="11">
        <f>-'OddsRatio_working_3-way'!U459/(3*'OddsRatio_working_3-way'!X459^(1/3))*COS(('OddsRatio_working_3-way'!Y459+4*PI())/3)</f>
        <v>-0.13845861766306622</v>
      </c>
      <c r="AI459" s="11">
        <f>'OddsRatio_working_3-way'!U459/(3*'OddsRatio_working_3-way'!X459^(1/3))*SIN(('OddsRatio_working_3-way'!Y459)/3)</f>
        <v>-0.14411267838787548</v>
      </c>
      <c r="AJ459" s="11">
        <f>'OddsRatio_working_3-way'!U459/(3*'OddsRatio_working_3-way'!X459^(1/3))*SIN(('OddsRatio_working_3-way'!Y459+2*PI())/3)</f>
        <v>-0.38393003892605948</v>
      </c>
      <c r="AK459" s="11">
        <f>'OddsRatio_working_3-way'!U459/(3*'OddsRatio_working_3-way'!X459^(1/3))*SIN(('OddsRatio_working_3-way'!Y459+4*PI())/3)</f>
        <v>0.52804271731393482</v>
      </c>
      <c r="AL459" s="11">
        <f>'OddsRatio_working_3-way'!Z459+'OddsRatio_working_3-way'!AF459</f>
        <v>1.0530554326175312</v>
      </c>
      <c r="AM459" s="11">
        <f>'OddsRatio_working_3-way'!AA459+'OddsRatio_working_3-way'!AG459</f>
        <v>-0.7761381972913991</v>
      </c>
      <c r="AN459" s="11">
        <f>'OddsRatio_working_3-way'!AB459+'OddsRatio_working_3-way'!AH459</f>
        <v>-0.27691723532613244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1.0530554326175312</v>
      </c>
      <c r="AS459" s="11">
        <f>IF(('OddsRatio_working_3-way'!X459=0),IF(Q459&gt;0,-Q459^(1/3),(-Q459)^(1/3)),'OddsRatio_working_3-way'!AM459-'OddsRatio_working_3-way'!R459/3)</f>
        <v>-0.7761381972913991</v>
      </c>
      <c r="AT459" s="11">
        <f>IF(('OddsRatio_working_3-way'!X459=0),IF(Q459&gt;0,-Q459^(1/3),(-Q459)^(1/3)),'OddsRatio_working_3-way'!AN459-'OddsRatio_working_3-way'!R459/3)</f>
        <v>-0.27691723532613244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9">
        <f t="shared" si="104"/>
        <v>0.46559051120832051</v>
      </c>
      <c r="E460" s="9">
        <f t="shared" si="105"/>
        <v>0.26124757764895473</v>
      </c>
      <c r="F460" s="9">
        <f t="shared" si="106"/>
        <v>0.27316191114272476</v>
      </c>
      <c r="G460" s="9">
        <f t="shared" si="107"/>
        <v>1.0434637225135819</v>
      </c>
      <c r="H460" s="9">
        <f t="shared" si="108"/>
        <v>2.1478100947649406</v>
      </c>
      <c r="I460" s="9">
        <f t="shared" si="109"/>
        <v>3.8277866880118077</v>
      </c>
      <c r="J460" s="9">
        <f t="shared" si="110"/>
        <v>3.660832492409634</v>
      </c>
      <c r="K460" s="11">
        <f t="shared" si="111"/>
        <v>0.47619047619047616</v>
      </c>
      <c r="L460" s="11">
        <f t="shared" si="112"/>
        <v>0.26954177897574122</v>
      </c>
      <c r="M460" s="11">
        <f t="shared" si="113"/>
        <v>0.28169014084507044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-0.27484041716606933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0.22995113538373091</v>
      </c>
      <c r="Q460" s="11">
        <f>2*'OddsRatio_working_3-way'!K460*'OddsRatio_working_3-way'!L460*'OddsRatio_working_3-way'!M460</f>
        <v>7.2311677793626086E-2</v>
      </c>
      <c r="R460" s="11">
        <f t="shared" si="114"/>
        <v>0</v>
      </c>
      <c r="S460" s="11">
        <f t="shared" si="115"/>
        <v>-0.83667146831896066</v>
      </c>
      <c r="T460" s="11">
        <f t="shared" si="116"/>
        <v>-0.26310423532042793</v>
      </c>
      <c r="U460" s="11">
        <f>'OddsRatio_working_3-way'!S460-'OddsRatio_working_3-way'!R460^2/3</f>
        <v>-0.83667146831896066</v>
      </c>
      <c r="V460" s="11">
        <f>'OddsRatio_working_3-way'!S460*'OddsRatio_working_3-way'!R460/3-2*'OddsRatio_working_3-way'!R460^3/27-'OddsRatio_working_3-way'!T460</f>
        <v>0.26310423532042793</v>
      </c>
      <c r="W460" s="11">
        <f>'OddsRatio_working_3-way'!V460^2+4*'OddsRatio_working_3-way'!U460^3/27</f>
        <v>-1.7544464563964857E-2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0.14728229968967077</v>
      </c>
      <c r="Y460" s="11">
        <f>IF('OddsRatio_working_3-way'!W460&gt;=0,IF('OddsRatio_working_3-way'!V460+SQRT('OddsRatio_working_3-way'!W460)&gt;0,0,PI()),ACOS('OddsRatio_working_3-way'!V460/(2*'OddsRatio_working_3-way'!X460)))</f>
        <v>0.46639073532333475</v>
      </c>
      <c r="Z460" s="11">
        <f>'OddsRatio_working_3-way'!X460^(1/3)*COS('OddsRatio_working_3-way'!Y460/3)</f>
        <v>0.52173186125679094</v>
      </c>
      <c r="AA460" s="11">
        <f>'OddsRatio_working_3-way'!X460^(1/3)*COS(('OddsRatio_working_3-way'!Y460+2*PI())/3)</f>
        <v>-0.33168094169161344</v>
      </c>
      <c r="AB460" s="11">
        <f>'OddsRatio_working_3-way'!X460^(1/3)*COS(('OddsRatio_working_3-way'!Y460+4*PI())/3)</f>
        <v>-0.19005091956517758</v>
      </c>
      <c r="AC460" s="11">
        <f>'OddsRatio_working_3-way'!X460^(1/3)*SIN('OddsRatio_working_3-way'!Y460/3)</f>
        <v>8.1770131400030366E-2</v>
      </c>
      <c r="AD460" s="11">
        <f>'OddsRatio_working_3-way'!X460^(1/3)*SIN(('OddsRatio_working_3-way'!Y460+2*PI())/3)</f>
        <v>0.41094798011210387</v>
      </c>
      <c r="AE460" s="11">
        <f>'OddsRatio_working_3-way'!X460^(1/3)*SIN(('OddsRatio_working_3-way'!Y460+4*PI())/3)</f>
        <v>-0.49271811151213429</v>
      </c>
      <c r="AF460" s="11">
        <f>-'OddsRatio_working_3-way'!U460/(3*'OddsRatio_working_3-way'!X460^(1/3))*COS(('OddsRatio_working_3-way'!Y460)/3)</f>
        <v>0.52173186125679094</v>
      </c>
      <c r="AG460" s="11">
        <f>-'OddsRatio_working_3-way'!U460/(3*'OddsRatio_working_3-way'!X460^(1/3))*COS(('OddsRatio_working_3-way'!Y460+2*PI())/3)</f>
        <v>-0.33168094169161344</v>
      </c>
      <c r="AH460" s="11">
        <f>-'OddsRatio_working_3-way'!U460/(3*'OddsRatio_working_3-way'!X460^(1/3))*COS(('OddsRatio_working_3-way'!Y460+4*PI())/3)</f>
        <v>-0.19005091956517758</v>
      </c>
      <c r="AI460" s="11">
        <f>'OddsRatio_working_3-way'!U460/(3*'OddsRatio_working_3-way'!X460^(1/3))*SIN(('OddsRatio_working_3-way'!Y460)/3)</f>
        <v>-8.1770131400030366E-2</v>
      </c>
      <c r="AJ460" s="11">
        <f>'OddsRatio_working_3-way'!U460/(3*'OddsRatio_working_3-way'!X460^(1/3))*SIN(('OddsRatio_working_3-way'!Y460+2*PI())/3)</f>
        <v>-0.41094798011210387</v>
      </c>
      <c r="AK460" s="11">
        <f>'OddsRatio_working_3-way'!U460/(3*'OddsRatio_working_3-way'!X460^(1/3))*SIN(('OddsRatio_working_3-way'!Y460+4*PI())/3)</f>
        <v>0.49271811151213429</v>
      </c>
      <c r="AL460" s="11">
        <f>'OddsRatio_working_3-way'!Z460+'OddsRatio_working_3-way'!AF460</f>
        <v>1.0434637225135819</v>
      </c>
      <c r="AM460" s="11">
        <f>'OddsRatio_working_3-way'!AA460+'OddsRatio_working_3-way'!AG460</f>
        <v>-0.66336188338322688</v>
      </c>
      <c r="AN460" s="11">
        <f>'OddsRatio_working_3-way'!AB460+'OddsRatio_working_3-way'!AH460</f>
        <v>-0.38010183913035517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1.0434637225135819</v>
      </c>
      <c r="AS460" s="11">
        <f>IF(('OddsRatio_working_3-way'!X460=0),IF(Q460&gt;0,-Q460^(1/3),(-Q460)^(1/3)),'OddsRatio_working_3-way'!AM460-'OddsRatio_working_3-way'!R460/3)</f>
        <v>-0.66336188338322688</v>
      </c>
      <c r="AT460" s="11">
        <f>IF(('OddsRatio_working_3-way'!X460=0),IF(Q460&gt;0,-Q460^(1/3),(-Q460)^(1/3)),'OddsRatio_working_3-way'!AN460-'OddsRatio_working_3-way'!R460/3)</f>
        <v>-0.38010183913035517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9">
        <f t="shared" si="104"/>
        <v>0.33692020212399643</v>
      </c>
      <c r="E461" s="9">
        <f t="shared" si="105"/>
        <v>0.30875627969121577</v>
      </c>
      <c r="F461" s="9">
        <f t="shared" si="106"/>
        <v>0.3543235181847878</v>
      </c>
      <c r="G461" s="9">
        <f t="shared" si="107"/>
        <v>1.0413025686211226</v>
      </c>
      <c r="H461" s="9">
        <f t="shared" si="108"/>
        <v>2.9680618546939224</v>
      </c>
      <c r="I461" s="9">
        <f t="shared" si="109"/>
        <v>3.238800522535414</v>
      </c>
      <c r="J461" s="9">
        <f t="shared" si="110"/>
        <v>2.8222794950869652</v>
      </c>
      <c r="K461" s="11">
        <f t="shared" si="111"/>
        <v>0.34602076124567471</v>
      </c>
      <c r="L461" s="11">
        <f t="shared" si="112"/>
        <v>0.31746031746031744</v>
      </c>
      <c r="M461" s="11">
        <f t="shared" si="113"/>
        <v>0.36363636363636365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-0.28405158854985868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0.23127967764645965</v>
      </c>
      <c r="Q461" s="11">
        <f>2*'OddsRatio_working_3-way'!K461*'OddsRatio_working_3-way'!L461*'OddsRatio_working_3-way'!M461</f>
        <v>7.9889353245754621E-2</v>
      </c>
      <c r="R461" s="11">
        <f t="shared" si="114"/>
        <v>0</v>
      </c>
      <c r="S461" s="11">
        <f t="shared" si="115"/>
        <v>-0.81421715973210917</v>
      </c>
      <c r="T461" s="11">
        <f t="shared" si="116"/>
        <v>-0.28124945068466639</v>
      </c>
      <c r="U461" s="11">
        <f>'OddsRatio_working_3-way'!S461-'OddsRatio_working_3-way'!R461^2/3</f>
        <v>-0.81421715973210917</v>
      </c>
      <c r="V461" s="11">
        <f>'OddsRatio_working_3-way'!S461*'OddsRatio_working_3-way'!R461/3-2*'OddsRatio_working_3-way'!R461^3/27-'OddsRatio_working_3-way'!T461</f>
        <v>0.28124945068466639</v>
      </c>
      <c r="W461" s="11">
        <f>'OddsRatio_working_3-way'!V461^2+4*'OddsRatio_working_3-way'!U461^3/27</f>
        <v>-8.6688377557335439E-4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0.14139319050612015</v>
      </c>
      <c r="Y461" s="11">
        <f>IF('OddsRatio_working_3-way'!W461&gt;=0,IF('OddsRatio_working_3-way'!V461+SQRT('OddsRatio_working_3-way'!W461)&gt;0,0,PI()),ACOS('OddsRatio_working_3-way'!V461/(2*'OddsRatio_working_3-way'!X461)))</f>
        <v>0.10430610704360088</v>
      </c>
      <c r="Z461" s="11">
        <f>'OddsRatio_working_3-way'!X461^(1/3)*COS('OddsRatio_working_3-way'!Y461/3)</f>
        <v>0.52065128431056118</v>
      </c>
      <c r="AA461" s="11">
        <f>'OddsRatio_working_3-way'!X461^(1/3)*COS(('OddsRatio_working_3-way'!Y461+2*PI())/3)</f>
        <v>-0.27600907425255006</v>
      </c>
      <c r="AB461" s="11">
        <f>'OddsRatio_working_3-way'!X461^(1/3)*COS(('OddsRatio_working_3-way'!Y461+4*PI())/3)</f>
        <v>-0.24464221005801107</v>
      </c>
      <c r="AC461" s="11">
        <f>'OddsRatio_working_3-way'!X461^(1/3)*SIN('OddsRatio_working_3-way'!Y461/3)</f>
        <v>1.8109667486351493E-2</v>
      </c>
      <c r="AD461" s="11">
        <f>'OddsRatio_working_3-way'!X461^(1/3)*SIN(('OddsRatio_working_3-way'!Y461+2*PI())/3)</f>
        <v>0.44184240498276461</v>
      </c>
      <c r="AE461" s="11">
        <f>'OddsRatio_working_3-way'!X461^(1/3)*SIN(('OddsRatio_working_3-way'!Y461+4*PI())/3)</f>
        <v>-0.45995207246911607</v>
      </c>
      <c r="AF461" s="11">
        <f>-'OddsRatio_working_3-way'!U461/(3*'OddsRatio_working_3-way'!X461^(1/3))*COS(('OddsRatio_working_3-way'!Y461)/3)</f>
        <v>0.52065128431056129</v>
      </c>
      <c r="AG461" s="11">
        <f>-'OddsRatio_working_3-way'!U461/(3*'OddsRatio_working_3-way'!X461^(1/3))*COS(('OddsRatio_working_3-way'!Y461+2*PI())/3)</f>
        <v>-0.27600907425255011</v>
      </c>
      <c r="AH461" s="11">
        <f>-'OddsRatio_working_3-way'!U461/(3*'OddsRatio_working_3-way'!X461^(1/3))*COS(('OddsRatio_working_3-way'!Y461+4*PI())/3)</f>
        <v>-0.24464221005801112</v>
      </c>
      <c r="AI461" s="11">
        <f>'OddsRatio_working_3-way'!U461/(3*'OddsRatio_working_3-way'!X461^(1/3))*SIN(('OddsRatio_working_3-way'!Y461)/3)</f>
        <v>-1.8109667486351497E-2</v>
      </c>
      <c r="AJ461" s="11">
        <f>'OddsRatio_working_3-way'!U461/(3*'OddsRatio_working_3-way'!X461^(1/3))*SIN(('OddsRatio_working_3-way'!Y461+2*PI())/3)</f>
        <v>-0.44184240498276472</v>
      </c>
      <c r="AK461" s="11">
        <f>'OddsRatio_working_3-way'!U461/(3*'OddsRatio_working_3-way'!X461^(1/3))*SIN(('OddsRatio_working_3-way'!Y461+4*PI())/3)</f>
        <v>0.45995207246911618</v>
      </c>
      <c r="AL461" s="11">
        <f>'OddsRatio_working_3-way'!Z461+'OddsRatio_working_3-way'!AF461</f>
        <v>1.0413025686211226</v>
      </c>
      <c r="AM461" s="11">
        <f>'OddsRatio_working_3-way'!AA461+'OddsRatio_working_3-way'!AG461</f>
        <v>-0.55201814850510011</v>
      </c>
      <c r="AN461" s="11">
        <f>'OddsRatio_working_3-way'!AB461+'OddsRatio_working_3-way'!AH461</f>
        <v>-0.48928442011602219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1.0413025686211226</v>
      </c>
      <c r="AS461" s="11">
        <f>IF(('OddsRatio_working_3-way'!X461=0),IF(Q461&gt;0,-Q461^(1/3),(-Q461)^(1/3)),'OddsRatio_working_3-way'!AM461-'OddsRatio_working_3-way'!R461/3)</f>
        <v>-0.55201814850510011</v>
      </c>
      <c r="AT461" s="11">
        <f>IF(('OddsRatio_working_3-way'!X461=0),IF(Q461&gt;0,-Q461^(1/3),(-Q461)^(1/3)),'OddsRatio_working_3-way'!AN461-'OddsRatio_working_3-way'!R461/3)</f>
        <v>-0.48928442011602219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9">
        <f t="shared" si="104"/>
        <v>0.22976179823769996</v>
      </c>
      <c r="E462" s="9">
        <f t="shared" si="105"/>
        <v>0.26717833671416569</v>
      </c>
      <c r="F462" s="9">
        <f t="shared" si="106"/>
        <v>0.50305986504813449</v>
      </c>
      <c r="G462" s="9">
        <f t="shared" si="107"/>
        <v>1.0508882834119864</v>
      </c>
      <c r="H462" s="9">
        <f t="shared" si="108"/>
        <v>4.3523336240842374</v>
      </c>
      <c r="I462" s="9">
        <f t="shared" si="109"/>
        <v>3.7428184197052845</v>
      </c>
      <c r="J462" s="9">
        <f t="shared" si="110"/>
        <v>1.9878349864072671</v>
      </c>
      <c r="K462" s="11">
        <f t="shared" si="111"/>
        <v>0.2386634844868735</v>
      </c>
      <c r="L462" s="11">
        <f t="shared" si="112"/>
        <v>0.2770083102493075</v>
      </c>
      <c r="M462" s="11">
        <f t="shared" si="113"/>
        <v>0.51546391752577325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-0.26670802855183262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0.22968727838500264</v>
      </c>
      <c r="Q462" s="11">
        <f>2*'OddsRatio_working_3-way'!K462*'OddsRatio_working_3-way'!L462*'OddsRatio_working_3-way'!M462</f>
        <v>6.8156462428784176E-2</v>
      </c>
      <c r="R462" s="11">
        <f t="shared" si="114"/>
        <v>0</v>
      </c>
      <c r="S462" s="11">
        <f t="shared" si="115"/>
        <v>-0.86119371671019906</v>
      </c>
      <c r="T462" s="11">
        <f t="shared" si="116"/>
        <v>-0.25554709694664668</v>
      </c>
      <c r="U462" s="11">
        <f>'OddsRatio_working_3-way'!S462-'OddsRatio_working_3-way'!R462^2/3</f>
        <v>-0.86119371671019906</v>
      </c>
      <c r="V462" s="11">
        <f>'OddsRatio_working_3-way'!S462*'OddsRatio_working_3-way'!R462/3-2*'OddsRatio_working_3-way'!R462^3/27-'OddsRatio_working_3-way'!T462</f>
        <v>0.25554709694664668</v>
      </c>
      <c r="W462" s="11">
        <f>'OddsRatio_working_3-way'!V462^2+4*'OddsRatio_working_3-way'!U462^3/27</f>
        <v>-2.9319132610039683E-2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0.15380462555454771</v>
      </c>
      <c r="Y462" s="11">
        <f>IF('OddsRatio_working_3-way'!W462&gt;=0,IF('OddsRatio_working_3-way'!V462+SQRT('OddsRatio_working_3-way'!W462)&gt;0,0,PI()),ACOS('OddsRatio_working_3-way'!V462/(2*'OddsRatio_working_3-way'!X462)))</f>
        <v>0.59033848204826522</v>
      </c>
      <c r="Z462" s="11">
        <f>'OddsRatio_working_3-way'!X462^(1/3)*COS('OddsRatio_working_3-way'!Y462/3)</f>
        <v>0.5254441417059933</v>
      </c>
      <c r="AA462" s="11">
        <f>'OddsRatio_working_3-way'!X462^(1/3)*COS(('OddsRatio_working_3-way'!Y462+2*PI())/3)</f>
        <v>-0.35344014864176376</v>
      </c>
      <c r="AB462" s="11">
        <f>'OddsRatio_working_3-way'!X462^(1/3)*COS(('OddsRatio_working_3-way'!Y462+4*PI())/3)</f>
        <v>-0.17200399306422967</v>
      </c>
      <c r="AC462" s="11">
        <f>'OddsRatio_working_3-way'!X462^(1/3)*SIN('OddsRatio_working_3-way'!Y462/3)</f>
        <v>0.10475221326342013</v>
      </c>
      <c r="AD462" s="11">
        <f>'OddsRatio_working_3-way'!X462^(1/3)*SIN(('OddsRatio_working_3-way'!Y462+2*PI())/3)</f>
        <v>0.40267186835539054</v>
      </c>
      <c r="AE462" s="11">
        <f>'OddsRatio_working_3-way'!X462^(1/3)*SIN(('OddsRatio_working_3-way'!Y462+4*PI())/3)</f>
        <v>-0.5074240816188107</v>
      </c>
      <c r="AF462" s="11">
        <f>-'OddsRatio_working_3-way'!U462/(3*'OddsRatio_working_3-way'!X462^(1/3))*COS(('OddsRatio_working_3-way'!Y462)/3)</f>
        <v>0.52544414170599318</v>
      </c>
      <c r="AG462" s="11">
        <f>-'OddsRatio_working_3-way'!U462/(3*'OddsRatio_working_3-way'!X462^(1/3))*COS(('OddsRatio_working_3-way'!Y462+2*PI())/3)</f>
        <v>-0.35344014864176365</v>
      </c>
      <c r="AH462" s="11">
        <f>-'OddsRatio_working_3-way'!U462/(3*'OddsRatio_working_3-way'!X462^(1/3))*COS(('OddsRatio_working_3-way'!Y462+4*PI())/3)</f>
        <v>-0.17200399306422962</v>
      </c>
      <c r="AI462" s="11">
        <f>'OddsRatio_working_3-way'!U462/(3*'OddsRatio_working_3-way'!X462^(1/3))*SIN(('OddsRatio_working_3-way'!Y462)/3)</f>
        <v>-0.10475221326342012</v>
      </c>
      <c r="AJ462" s="11">
        <f>'OddsRatio_working_3-way'!U462/(3*'OddsRatio_working_3-way'!X462^(1/3))*SIN(('OddsRatio_working_3-way'!Y462+2*PI())/3)</f>
        <v>-0.40267186835539048</v>
      </c>
      <c r="AK462" s="11">
        <f>'OddsRatio_working_3-way'!U462/(3*'OddsRatio_working_3-way'!X462^(1/3))*SIN(('OddsRatio_working_3-way'!Y462+4*PI())/3)</f>
        <v>0.50742408161881059</v>
      </c>
      <c r="AL462" s="11">
        <f>'OddsRatio_working_3-way'!Z462+'OddsRatio_working_3-way'!AF462</f>
        <v>1.0508882834119864</v>
      </c>
      <c r="AM462" s="11">
        <f>'OddsRatio_working_3-way'!AA462+'OddsRatio_working_3-way'!AG462</f>
        <v>-0.70688029728352741</v>
      </c>
      <c r="AN462" s="11">
        <f>'OddsRatio_working_3-way'!AB462+'OddsRatio_working_3-way'!AH462</f>
        <v>-0.34400798612845929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1.0508882834119864</v>
      </c>
      <c r="AS462" s="11">
        <f>IF(('OddsRatio_working_3-way'!X462=0),IF(Q462&gt;0,-Q462^(1/3),(-Q462)^(1/3)),'OddsRatio_working_3-way'!AM462-'OddsRatio_working_3-way'!R462/3)</f>
        <v>-0.70688029728352741</v>
      </c>
      <c r="AT462" s="11">
        <f>IF(('OddsRatio_working_3-way'!X462=0),IF(Q462&gt;0,-Q462^(1/3),(-Q462)^(1/3)),'OddsRatio_working_3-way'!AN462-'OddsRatio_working_3-way'!R462/3)</f>
        <v>-0.34400798612845929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9">
        <f t="shared" si="104"/>
        <v>0.38173004608270522</v>
      </c>
      <c r="E463" s="9">
        <f t="shared" si="105"/>
        <v>0.31064254977574313</v>
      </c>
      <c r="F463" s="9">
        <f t="shared" si="106"/>
        <v>0.30762740414155171</v>
      </c>
      <c r="G463" s="9">
        <f t="shared" si="107"/>
        <v>1.0517222842951388</v>
      </c>
      <c r="H463" s="9">
        <f t="shared" si="108"/>
        <v>2.6196523178145141</v>
      </c>
      <c r="I463" s="9">
        <f t="shared" si="109"/>
        <v>3.2191340198627425</v>
      </c>
      <c r="J463" s="9">
        <f t="shared" si="110"/>
        <v>3.2506856883915969</v>
      </c>
      <c r="K463" s="11">
        <f t="shared" si="111"/>
        <v>0.39370078740157477</v>
      </c>
      <c r="L463" s="11">
        <f t="shared" si="112"/>
        <v>0.32154340836012862</v>
      </c>
      <c r="M463" s="11">
        <f t="shared" si="113"/>
        <v>0.31847133757961782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-0.28034524592611965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0.23342900025140995</v>
      </c>
      <c r="Q463" s="11">
        <f>2*'OddsRatio_working_3-way'!K463*'OddsRatio_working_3-way'!L463*'OddsRatio_working_3-way'!M463</f>
        <v>8.0631779016031038E-2</v>
      </c>
      <c r="R463" s="11">
        <f t="shared" si="114"/>
        <v>0</v>
      </c>
      <c r="S463" s="11">
        <f t="shared" si="115"/>
        <v>-0.83264832788684529</v>
      </c>
      <c r="T463" s="11">
        <f t="shared" si="116"/>
        <v>-0.28761600272429877</v>
      </c>
      <c r="U463" s="11">
        <f>'OddsRatio_working_3-way'!S463-'OddsRatio_working_3-way'!R463^2/3</f>
        <v>-0.83264832788684529</v>
      </c>
      <c r="V463" s="11">
        <f>'OddsRatio_working_3-way'!S463*'OddsRatio_working_3-way'!R463/3-2*'OddsRatio_working_3-way'!R463^3/27-'OddsRatio_working_3-way'!T463</f>
        <v>0.28761600272429877</v>
      </c>
      <c r="W463" s="11">
        <f>'OddsRatio_working_3-way'!V463^2+4*'OddsRatio_working_3-way'!U463^3/27</f>
        <v>-2.7996693151550872E-3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0.14622126584243733</v>
      </c>
      <c r="Y463" s="11">
        <f>IF('OddsRatio_working_3-way'!W463&gt;=0,IF('OddsRatio_working_3-way'!V463+SQRT('OddsRatio_working_3-way'!W463)&gt;0,0,PI()),ACOS('OddsRatio_working_3-way'!V463/(2*'OddsRatio_working_3-way'!X463)))</f>
        <v>0.18193292879291767</v>
      </c>
      <c r="Z463" s="11">
        <f>'OddsRatio_working_3-way'!X463^(1/3)*COS('OddsRatio_working_3-way'!Y463/3)</f>
        <v>0.52586114214756952</v>
      </c>
      <c r="AA463" s="11">
        <f>'OddsRatio_working_3-way'!X463^(1/3)*COS(('OddsRatio_working_3-way'!Y463+2*PI())/3)</f>
        <v>-0.2905824490597661</v>
      </c>
      <c r="AB463" s="11">
        <f>'OddsRatio_working_3-way'!X463^(1/3)*COS(('OddsRatio_working_3-way'!Y463+4*PI())/3)</f>
        <v>-0.23527869308780339</v>
      </c>
      <c r="AC463" s="11">
        <f>'OddsRatio_working_3-way'!X463^(1/3)*SIN('OddsRatio_working_3-way'!Y463/3)</f>
        <v>3.192963839760999E-2</v>
      </c>
      <c r="AD463" s="11">
        <f>'OddsRatio_working_3-way'!X463^(1/3)*SIN(('OddsRatio_working_3-way'!Y463+2*PI())/3)</f>
        <v>0.43944428876409003</v>
      </c>
      <c r="AE463" s="11">
        <f>'OddsRatio_working_3-way'!X463^(1/3)*SIN(('OddsRatio_working_3-way'!Y463+4*PI())/3)</f>
        <v>-0.47137392716170001</v>
      </c>
      <c r="AF463" s="11">
        <f>-'OddsRatio_working_3-way'!U463/(3*'OddsRatio_working_3-way'!X463^(1/3))*COS(('OddsRatio_working_3-way'!Y463)/3)</f>
        <v>0.5258611421475694</v>
      </c>
      <c r="AG463" s="11">
        <f>-'OddsRatio_working_3-way'!U463/(3*'OddsRatio_working_3-way'!X463^(1/3))*COS(('OddsRatio_working_3-way'!Y463+2*PI())/3)</f>
        <v>-0.29058244905976599</v>
      </c>
      <c r="AH463" s="11">
        <f>-'OddsRatio_working_3-way'!U463/(3*'OddsRatio_working_3-way'!X463^(1/3))*COS(('OddsRatio_working_3-way'!Y463+4*PI())/3)</f>
        <v>-0.23527869308780333</v>
      </c>
      <c r="AI463" s="11">
        <f>'OddsRatio_working_3-way'!U463/(3*'OddsRatio_working_3-way'!X463^(1/3))*SIN(('OddsRatio_working_3-way'!Y463)/3)</f>
        <v>-3.1929638397609983E-2</v>
      </c>
      <c r="AJ463" s="11">
        <f>'OddsRatio_working_3-way'!U463/(3*'OddsRatio_working_3-way'!X463^(1/3))*SIN(('OddsRatio_working_3-way'!Y463+2*PI())/3)</f>
        <v>-0.43944428876408997</v>
      </c>
      <c r="AK463" s="11">
        <f>'OddsRatio_working_3-way'!U463/(3*'OddsRatio_working_3-way'!X463^(1/3))*SIN(('OddsRatio_working_3-way'!Y463+4*PI())/3)</f>
        <v>0.47137392716169996</v>
      </c>
      <c r="AL463" s="11">
        <f>'OddsRatio_working_3-way'!Z463+'OddsRatio_working_3-way'!AF463</f>
        <v>1.0517222842951388</v>
      </c>
      <c r="AM463" s="11">
        <f>'OddsRatio_working_3-way'!AA463+'OddsRatio_working_3-way'!AG463</f>
        <v>-0.58116489811953209</v>
      </c>
      <c r="AN463" s="11">
        <f>'OddsRatio_working_3-way'!AB463+'OddsRatio_working_3-way'!AH463</f>
        <v>-0.47055738617560672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1.0517222842951388</v>
      </c>
      <c r="AS463" s="11">
        <f>IF(('OddsRatio_working_3-way'!X463=0),IF(Q463&gt;0,-Q463^(1/3),(-Q463)^(1/3)),'OddsRatio_working_3-way'!AM463-'OddsRatio_working_3-way'!R463/3)</f>
        <v>-0.58116489811953209</v>
      </c>
      <c r="AT463" s="11">
        <f>IF(('OddsRatio_working_3-way'!X463=0),IF(Q463&gt;0,-Q463^(1/3),(-Q463)^(1/3)),'OddsRatio_working_3-way'!AN463-'OddsRatio_working_3-way'!R463/3)</f>
        <v>-0.47055738617560672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9">
        <f t="shared" si="104"/>
        <v>0.43563468574322789</v>
      </c>
      <c r="E464" s="9">
        <f t="shared" si="105"/>
        <v>0.30632616907548116</v>
      </c>
      <c r="F464" s="9">
        <f t="shared" si="106"/>
        <v>0.25803914518129112</v>
      </c>
      <c r="G464" s="9">
        <f t="shared" si="107"/>
        <v>1.0532531128549529</v>
      </c>
      <c r="H464" s="9">
        <f t="shared" si="108"/>
        <v>2.2955013288115924</v>
      </c>
      <c r="I464" s="9">
        <f t="shared" si="109"/>
        <v>3.264494192638149</v>
      </c>
      <c r="J464" s="9">
        <f t="shared" si="110"/>
        <v>3.875380998094021</v>
      </c>
      <c r="K464" s="11">
        <f t="shared" si="111"/>
        <v>0.44843049327354262</v>
      </c>
      <c r="L464" s="11">
        <f t="shared" si="112"/>
        <v>0.31746031746031744</v>
      </c>
      <c r="M464" s="11">
        <f t="shared" si="113"/>
        <v>0.26809651474530832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-0.27553829692590692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0.23319377964180141</v>
      </c>
      <c r="Q464" s="11">
        <f>2*'OddsRatio_working_3-way'!K464*'OddsRatio_working_3-way'!L464*'OddsRatio_working_3-way'!M464</f>
        <v>7.6331842763273774E-2</v>
      </c>
      <c r="R464" s="11">
        <f t="shared" si="114"/>
        <v>0</v>
      </c>
      <c r="S464" s="11">
        <f t="shared" si="115"/>
        <v>-0.84632075556635933</v>
      </c>
      <c r="T464" s="11">
        <f t="shared" si="116"/>
        <v>-0.27702807056181972</v>
      </c>
      <c r="U464" s="11">
        <f>'OddsRatio_working_3-way'!S464-'OddsRatio_working_3-way'!R464^2/3</f>
        <v>-0.84632075556635933</v>
      </c>
      <c r="V464" s="11">
        <f>'OddsRatio_working_3-way'!S464*'OddsRatio_working_3-way'!R464/3-2*'OddsRatio_working_3-way'!R464^3/27-'OddsRatio_working_3-way'!T464</f>
        <v>0.27702807056181972</v>
      </c>
      <c r="W464" s="11">
        <f>'OddsRatio_working_3-way'!V464^2+4*'OddsRatio_working_3-way'!U464^3/27</f>
        <v>-1.3060589872755199E-2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0.14983753013844675</v>
      </c>
      <c r="Y464" s="11">
        <f>IF('OddsRatio_working_3-way'!W464&gt;=0,IF('OddsRatio_working_3-way'!V464+SQRT('OddsRatio_working_3-way'!W464)&gt;0,0,PI()),ACOS('OddsRatio_working_3-way'!V464/(2*'OddsRatio_working_3-way'!X464)))</f>
        <v>0.3912629064604507</v>
      </c>
      <c r="Z464" s="11">
        <f>'OddsRatio_working_3-way'!X464^(1/3)*COS('OddsRatio_working_3-way'!Y464/3)</f>
        <v>0.52662655642747647</v>
      </c>
      <c r="AA464" s="11">
        <f>'OddsRatio_working_3-way'!X464^(1/3)*COS(('OddsRatio_working_3-way'!Y464+2*PI())/3)</f>
        <v>-0.32313418961262319</v>
      </c>
      <c r="AB464" s="11">
        <f>'OddsRatio_working_3-way'!X464^(1/3)*COS(('OddsRatio_working_3-way'!Y464+4*PI())/3)</f>
        <v>-0.20349236681485344</v>
      </c>
      <c r="AC464" s="11">
        <f>'OddsRatio_working_3-way'!X464^(1/3)*SIN('OddsRatio_working_3-way'!Y464/3)</f>
        <v>6.907523859862999E-2</v>
      </c>
      <c r="AD464" s="11">
        <f>'OddsRatio_working_3-way'!X464^(1/3)*SIN(('OddsRatio_working_3-way'!Y464+2*PI())/3)</f>
        <v>0.42153435687439889</v>
      </c>
      <c r="AE464" s="11">
        <f>'OddsRatio_working_3-way'!X464^(1/3)*SIN(('OddsRatio_working_3-way'!Y464+4*PI())/3)</f>
        <v>-0.49060959547302868</v>
      </c>
      <c r="AF464" s="11">
        <f>-'OddsRatio_working_3-way'!U464/(3*'OddsRatio_working_3-way'!X464^(1/3))*COS(('OddsRatio_working_3-way'!Y464)/3)</f>
        <v>0.52662655642747647</v>
      </c>
      <c r="AG464" s="11">
        <f>-'OddsRatio_working_3-way'!U464/(3*'OddsRatio_working_3-way'!X464^(1/3))*COS(('OddsRatio_working_3-way'!Y464+2*PI())/3)</f>
        <v>-0.32313418961262319</v>
      </c>
      <c r="AH464" s="11">
        <f>-'OddsRatio_working_3-way'!U464/(3*'OddsRatio_working_3-way'!X464^(1/3))*COS(('OddsRatio_working_3-way'!Y464+4*PI())/3)</f>
        <v>-0.20349236681485344</v>
      </c>
      <c r="AI464" s="11">
        <f>'OddsRatio_working_3-way'!U464/(3*'OddsRatio_working_3-way'!X464^(1/3))*SIN(('OddsRatio_working_3-way'!Y464)/3)</f>
        <v>-6.907523859862999E-2</v>
      </c>
      <c r="AJ464" s="11">
        <f>'OddsRatio_working_3-way'!U464/(3*'OddsRatio_working_3-way'!X464^(1/3))*SIN(('OddsRatio_working_3-way'!Y464+2*PI())/3)</f>
        <v>-0.42153435687439889</v>
      </c>
      <c r="AK464" s="11">
        <f>'OddsRatio_working_3-way'!U464/(3*'OddsRatio_working_3-way'!X464^(1/3))*SIN(('OddsRatio_working_3-way'!Y464+4*PI())/3)</f>
        <v>0.49060959547302868</v>
      </c>
      <c r="AL464" s="11">
        <f>'OddsRatio_working_3-way'!Z464+'OddsRatio_working_3-way'!AF464</f>
        <v>1.0532531128549529</v>
      </c>
      <c r="AM464" s="11">
        <f>'OddsRatio_working_3-way'!AA464+'OddsRatio_working_3-way'!AG464</f>
        <v>-0.64626837922524638</v>
      </c>
      <c r="AN464" s="11">
        <f>'OddsRatio_working_3-way'!AB464+'OddsRatio_working_3-way'!AH464</f>
        <v>-0.40698473362970689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1.0532531128549529</v>
      </c>
      <c r="AS464" s="11">
        <f>IF(('OddsRatio_working_3-way'!X464=0),IF(Q464&gt;0,-Q464^(1/3),(-Q464)^(1/3)),'OddsRatio_working_3-way'!AM464-'OddsRatio_working_3-way'!R464/3)</f>
        <v>-0.64626837922524638</v>
      </c>
      <c r="AT464" s="11">
        <f>IF(('OddsRatio_working_3-way'!X464=0),IF(Q464&gt;0,-Q464^(1/3),(-Q464)^(1/3)),'OddsRatio_working_3-way'!AN464-'OddsRatio_working_3-way'!R464/3)</f>
        <v>-0.40698473362970689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9">
        <f t="shared" si="104"/>
        <v>0.26915448735742381</v>
      </c>
      <c r="E465" s="9">
        <f t="shared" si="105"/>
        <v>0.31776176230182285</v>
      </c>
      <c r="F465" s="9">
        <f t="shared" si="106"/>
        <v>0.4130837503407534</v>
      </c>
      <c r="G465" s="9">
        <f t="shared" si="107"/>
        <v>1.0524567407135714</v>
      </c>
      <c r="H465" s="9">
        <f t="shared" si="108"/>
        <v>3.7153383910410143</v>
      </c>
      <c r="I465" s="9">
        <f t="shared" si="109"/>
        <v>3.1470117510556852</v>
      </c>
      <c r="J465" s="9">
        <f t="shared" si="110"/>
        <v>2.4208165999633211</v>
      </c>
      <c r="K465" s="11">
        <f t="shared" si="111"/>
        <v>0.27932960893854747</v>
      </c>
      <c r="L465" s="11">
        <f t="shared" si="112"/>
        <v>0.32894736842105265</v>
      </c>
      <c r="M465" s="11">
        <f t="shared" si="113"/>
        <v>0.42553191489361702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-0.27781722522161822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0.23342633893660816</v>
      </c>
      <c r="Q465" s="11">
        <f>2*'OddsRatio_working_3-way'!K465*'OddsRatio_working_3-way'!L465*'OddsRatio_working_3-way'!M465</f>
        <v>7.8199778538227183E-2</v>
      </c>
      <c r="R465" s="11">
        <f t="shared" si="114"/>
        <v>0</v>
      </c>
      <c r="S465" s="11">
        <f t="shared" si="115"/>
        <v>-0.84021550049821814</v>
      </c>
      <c r="T465" s="11">
        <f t="shared" si="116"/>
        <v>-0.28147922964764427</v>
      </c>
      <c r="U465" s="11">
        <f>'OddsRatio_working_3-way'!S465-'OddsRatio_working_3-way'!R465^2/3</f>
        <v>-0.84021550049821814</v>
      </c>
      <c r="V465" s="11">
        <f>'OddsRatio_working_3-way'!S465*'OddsRatio_working_3-way'!R465/3-2*'OddsRatio_working_3-way'!R465^3/27-'OddsRatio_working_3-way'!T465</f>
        <v>0.28147922964764427</v>
      </c>
      <c r="W465" s="11">
        <f>'OddsRatio_working_3-way'!V465^2+4*'OddsRatio_working_3-way'!U465^3/27</f>
        <v>-8.6450415724661084E-3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0.14821909314887316</v>
      </c>
      <c r="Y465" s="11">
        <f>IF('OddsRatio_working_3-way'!W465&gt;=0,IF('OddsRatio_working_3-way'!V465+SQRT('OddsRatio_working_3-way'!W465)&gt;0,0,PI()),ACOS('OddsRatio_working_3-way'!V465/(2*'OddsRatio_working_3-way'!X465)))</f>
        <v>0.31903769775304225</v>
      </c>
      <c r="Z465" s="11">
        <f>'OddsRatio_working_3-way'!X465^(1/3)*COS('OddsRatio_working_3-way'!Y465/3)</f>
        <v>0.52622837035678571</v>
      </c>
      <c r="AA465" s="11">
        <f>'OddsRatio_working_3-way'!X465^(1/3)*COS(('OddsRatio_working_3-way'!Y465+2*PI())/3)</f>
        <v>-0.31176243076120652</v>
      </c>
      <c r="AB465" s="11">
        <f>'OddsRatio_working_3-way'!X465^(1/3)*COS(('OddsRatio_working_3-way'!Y465+4*PI())/3)</f>
        <v>-0.21446593959557925</v>
      </c>
      <c r="AC465" s="11">
        <f>'OddsRatio_working_3-way'!X465^(1/3)*SIN('OddsRatio_working_3-way'!Y465/3)</f>
        <v>5.6174155365681072E-2</v>
      </c>
      <c r="AD465" s="11">
        <f>'OddsRatio_working_3-way'!X465^(1/3)*SIN(('OddsRatio_working_3-way'!Y465+2*PI())/3)</f>
        <v>0.4276400592382219</v>
      </c>
      <c r="AE465" s="11">
        <f>'OddsRatio_working_3-way'!X465^(1/3)*SIN(('OddsRatio_working_3-way'!Y465+4*PI())/3)</f>
        <v>-0.48381421460390289</v>
      </c>
      <c r="AF465" s="11">
        <f>-'OddsRatio_working_3-way'!U465/(3*'OddsRatio_working_3-way'!X465^(1/3))*COS(('OddsRatio_working_3-way'!Y465)/3)</f>
        <v>0.52622837035678571</v>
      </c>
      <c r="AG465" s="11">
        <f>-'OddsRatio_working_3-way'!U465/(3*'OddsRatio_working_3-way'!X465^(1/3))*COS(('OddsRatio_working_3-way'!Y465+2*PI())/3)</f>
        <v>-0.31176243076120652</v>
      </c>
      <c r="AH465" s="11">
        <f>-'OddsRatio_working_3-way'!U465/(3*'OddsRatio_working_3-way'!X465^(1/3))*COS(('OddsRatio_working_3-way'!Y465+4*PI())/3)</f>
        <v>-0.21446593959557925</v>
      </c>
      <c r="AI465" s="11">
        <f>'OddsRatio_working_3-way'!U465/(3*'OddsRatio_working_3-way'!X465^(1/3))*SIN(('OddsRatio_working_3-way'!Y465)/3)</f>
        <v>-5.6174155365681072E-2</v>
      </c>
      <c r="AJ465" s="11">
        <f>'OddsRatio_working_3-way'!U465/(3*'OddsRatio_working_3-way'!X465^(1/3))*SIN(('OddsRatio_working_3-way'!Y465+2*PI())/3)</f>
        <v>-0.4276400592382219</v>
      </c>
      <c r="AK465" s="11">
        <f>'OddsRatio_working_3-way'!U465/(3*'OddsRatio_working_3-way'!X465^(1/3))*SIN(('OddsRatio_working_3-way'!Y465+4*PI())/3)</f>
        <v>0.48381421460390289</v>
      </c>
      <c r="AL465" s="11">
        <f>'OddsRatio_working_3-way'!Z465+'OddsRatio_working_3-way'!AF465</f>
        <v>1.0524567407135714</v>
      </c>
      <c r="AM465" s="11">
        <f>'OddsRatio_working_3-way'!AA465+'OddsRatio_working_3-way'!AG465</f>
        <v>-0.62352486152241304</v>
      </c>
      <c r="AN465" s="11">
        <f>'OddsRatio_working_3-way'!AB465+'OddsRatio_working_3-way'!AH465</f>
        <v>-0.42893187919115849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1.0524567407135714</v>
      </c>
      <c r="AS465" s="11">
        <f>IF(('OddsRatio_working_3-way'!X465=0),IF(Q465&gt;0,-Q465^(1/3),(-Q465)^(1/3)),'OddsRatio_working_3-way'!AM465-'OddsRatio_working_3-way'!R465/3)</f>
        <v>-0.62352486152241304</v>
      </c>
      <c r="AT465" s="11">
        <f>IF(('OddsRatio_working_3-way'!X465=0),IF(Q465&gt;0,-Q465^(1/3),(-Q465)^(1/3)),'OddsRatio_working_3-way'!AN465-'OddsRatio_working_3-way'!R465/3)</f>
        <v>-0.42893187919115849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9">
        <f t="shared" si="104"/>
        <v>0.52291442193310445</v>
      </c>
      <c r="E466" s="9">
        <f t="shared" si="105"/>
        <v>0.27621414761160146</v>
      </c>
      <c r="F466" s="9">
        <f t="shared" si="106"/>
        <v>0.20087143045529407</v>
      </c>
      <c r="G466" s="9">
        <f t="shared" si="107"/>
        <v>1.0608823335183843</v>
      </c>
      <c r="H466" s="9">
        <f t="shared" si="108"/>
        <v>1.9123588068258104</v>
      </c>
      <c r="I466" s="9">
        <f t="shared" si="109"/>
        <v>3.6203793637904096</v>
      </c>
      <c r="J466" s="9">
        <f t="shared" si="110"/>
        <v>4.9783087506939419</v>
      </c>
      <c r="K466" s="11">
        <f t="shared" si="111"/>
        <v>0.5376344086021505</v>
      </c>
      <c r="L466" s="11">
        <f t="shared" si="112"/>
        <v>0.28818443804034583</v>
      </c>
      <c r="M466" s="11">
        <f t="shared" si="113"/>
        <v>0.21052631578947367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-0.25983080784605372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0.23093897241942829</v>
      </c>
      <c r="Q466" s="11">
        <f>2*'OddsRatio_working_3-way'!K466*'OddsRatio_working_3-way'!L466*'OddsRatio_working_3-way'!M466</f>
        <v>6.5236997858595547E-2</v>
      </c>
      <c r="R466" s="11">
        <f t="shared" si="114"/>
        <v>0</v>
      </c>
      <c r="S466" s="11">
        <f t="shared" si="115"/>
        <v>-0.88880519725072993</v>
      </c>
      <c r="T466" s="11">
        <f t="shared" si="116"/>
        <v>-0.25107491447760727</v>
      </c>
      <c r="U466" s="11">
        <f>'OddsRatio_working_3-way'!S466-'OddsRatio_working_3-way'!R466^2/3</f>
        <v>-0.88880519725072993</v>
      </c>
      <c r="V466" s="11">
        <f>'OddsRatio_working_3-way'!S466*'OddsRatio_working_3-way'!R466/3-2*'OddsRatio_working_3-way'!R466^3/27-'OddsRatio_working_3-way'!T466</f>
        <v>0.25107491447760727</v>
      </c>
      <c r="W466" s="11">
        <f>'OddsRatio_working_3-way'!V466^2+4*'OddsRatio_working_3-way'!U466^3/27</f>
        <v>-4.0981179925899572E-2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0.16126049780234261</v>
      </c>
      <c r="Y466" s="11">
        <f>IF('OddsRatio_working_3-way'!W466&gt;=0,IF('OddsRatio_working_3-way'!V466+SQRT('OddsRatio_working_3-way'!W466)&gt;0,0,PI()),ACOS('OddsRatio_working_3-way'!V466/(2*'OddsRatio_working_3-way'!X466)))</f>
        <v>0.67856189345428541</v>
      </c>
      <c r="Z466" s="11">
        <f>'OddsRatio_working_3-way'!X466^(1/3)*COS('OddsRatio_working_3-way'!Y466/3)</f>
        <v>0.53044116675919217</v>
      </c>
      <c r="AA466" s="11">
        <f>'OddsRatio_working_3-way'!X466^(1/3)*COS(('OddsRatio_working_3-way'!Y466+2*PI())/3)</f>
        <v>-0.37093446973348332</v>
      </c>
      <c r="AB466" s="11">
        <f>'OddsRatio_working_3-way'!X466^(1/3)*COS(('OddsRatio_working_3-way'!Y466+4*PI())/3)</f>
        <v>-0.15950669702570905</v>
      </c>
      <c r="AC466" s="11">
        <f>'OddsRatio_working_3-way'!X466^(1/3)*SIN('OddsRatio_working_3-way'!Y466/3)</f>
        <v>0.12206788148699672</v>
      </c>
      <c r="AD466" s="11">
        <f>'OddsRatio_working_3-way'!X466^(1/3)*SIN(('OddsRatio_working_3-way'!Y466+2*PI())/3)</f>
        <v>0.39834158488301991</v>
      </c>
      <c r="AE466" s="11">
        <f>'OddsRatio_working_3-way'!X466^(1/3)*SIN(('OddsRatio_working_3-way'!Y466+4*PI())/3)</f>
        <v>-0.52040946637001639</v>
      </c>
      <c r="AF466" s="11">
        <f>-'OddsRatio_working_3-way'!U466/(3*'OddsRatio_working_3-way'!X466^(1/3))*COS(('OddsRatio_working_3-way'!Y466)/3)</f>
        <v>0.53044116675919228</v>
      </c>
      <c r="AG466" s="11">
        <f>-'OddsRatio_working_3-way'!U466/(3*'OddsRatio_working_3-way'!X466^(1/3))*COS(('OddsRatio_working_3-way'!Y466+2*PI())/3)</f>
        <v>-0.37093446973348337</v>
      </c>
      <c r="AH466" s="11">
        <f>-'OddsRatio_working_3-way'!U466/(3*'OddsRatio_working_3-way'!X466^(1/3))*COS(('OddsRatio_working_3-way'!Y466+4*PI())/3)</f>
        <v>-0.15950669702570908</v>
      </c>
      <c r="AI466" s="11">
        <f>'OddsRatio_working_3-way'!U466/(3*'OddsRatio_working_3-way'!X466^(1/3))*SIN(('OddsRatio_working_3-way'!Y466)/3)</f>
        <v>-0.12206788148699675</v>
      </c>
      <c r="AJ466" s="11">
        <f>'OddsRatio_working_3-way'!U466/(3*'OddsRatio_working_3-way'!X466^(1/3))*SIN(('OddsRatio_working_3-way'!Y466+2*PI())/3)</f>
        <v>-0.39834158488302002</v>
      </c>
      <c r="AK466" s="11">
        <f>'OddsRatio_working_3-way'!U466/(3*'OddsRatio_working_3-way'!X466^(1/3))*SIN(('OddsRatio_working_3-way'!Y466+4*PI())/3)</f>
        <v>0.5204094663700165</v>
      </c>
      <c r="AL466" s="11">
        <f>'OddsRatio_working_3-way'!Z466+'OddsRatio_working_3-way'!AF466</f>
        <v>1.0608823335183843</v>
      </c>
      <c r="AM466" s="11">
        <f>'OddsRatio_working_3-way'!AA466+'OddsRatio_working_3-way'!AG466</f>
        <v>-0.74186893946696664</v>
      </c>
      <c r="AN466" s="11">
        <f>'OddsRatio_working_3-way'!AB466+'OddsRatio_working_3-way'!AH466</f>
        <v>-0.31901339405141815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1.0608823335183843</v>
      </c>
      <c r="AS466" s="11">
        <f>IF(('OddsRatio_working_3-way'!X466=0),IF(Q466&gt;0,-Q466^(1/3),(-Q466)^(1/3)),'OddsRatio_working_3-way'!AM466-'OddsRatio_working_3-way'!R466/3)</f>
        <v>-0.74186893946696664</v>
      </c>
      <c r="AT466" s="11">
        <f>IF(('OddsRatio_working_3-way'!X466=0),IF(Q466&gt;0,-Q466^(1/3),(-Q466)^(1/3)),'OddsRatio_working_3-way'!AN466-'OddsRatio_working_3-way'!R466/3)</f>
        <v>-0.31901339405141815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9">
        <f t="shared" si="104"/>
        <v>0.44783162178211622</v>
      </c>
      <c r="E467" s="9">
        <f t="shared" si="105"/>
        <v>0.30039355681164048</v>
      </c>
      <c r="F467" s="9">
        <f t="shared" si="106"/>
        <v>0.2517748214062433</v>
      </c>
      <c r="G467" s="9">
        <f t="shared" si="107"/>
        <v>1.0538308637598233</v>
      </c>
      <c r="H467" s="9">
        <f t="shared" si="108"/>
        <v>2.2329821105989933</v>
      </c>
      <c r="I467" s="9">
        <f t="shared" si="109"/>
        <v>3.3289662089092094</v>
      </c>
      <c r="J467" s="9">
        <f t="shared" si="110"/>
        <v>3.9718030358027008</v>
      </c>
      <c r="K467" s="11">
        <f t="shared" si="111"/>
        <v>0.46082949308755761</v>
      </c>
      <c r="L467" s="11">
        <f t="shared" si="112"/>
        <v>0.3115264797507788</v>
      </c>
      <c r="M467" s="11">
        <f t="shared" si="113"/>
        <v>0.26178010471204188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-0.2740306334246484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0.23300409854209334</v>
      </c>
      <c r="Q467" s="11">
        <f>2*'OddsRatio_working_3-way'!K467*'OddsRatio_working_3-way'!L467*'OddsRatio_working_3-way'!M467</f>
        <v>7.5162612432933332E-2</v>
      </c>
      <c r="R467" s="11">
        <f t="shared" si="114"/>
        <v>0</v>
      </c>
      <c r="S467" s="11">
        <f t="shared" si="115"/>
        <v>-0.8502848591420844</v>
      </c>
      <c r="T467" s="11">
        <f t="shared" si="116"/>
        <v>-0.27428543843293046</v>
      </c>
      <c r="U467" s="11">
        <f>'OddsRatio_working_3-way'!S467-'OddsRatio_working_3-way'!R467^2/3</f>
        <v>-0.8502848591420844</v>
      </c>
      <c r="V467" s="11">
        <f>'OddsRatio_working_3-way'!S467*'OddsRatio_working_3-way'!R467/3-2*'OddsRatio_working_3-way'!R467^3/27-'OddsRatio_working_3-way'!T467</f>
        <v>0.27428543843293046</v>
      </c>
      <c r="W467" s="11">
        <f>'OddsRatio_working_3-way'!V467^2+4*'OddsRatio_working_3-way'!U467^3/27</f>
        <v>-1.5840481838861983E-2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0.15089150371641777</v>
      </c>
      <c r="Y467" s="11">
        <f>IF('OddsRatio_working_3-way'!W467&gt;=0,IF('OddsRatio_working_3-way'!V467+SQRT('OddsRatio_working_3-way'!W467)&gt;0,0,PI()),ACOS('OddsRatio_working_3-way'!V467/(2*'OddsRatio_working_3-way'!X467)))</f>
        <v>0.43019851235693851</v>
      </c>
      <c r="Z467" s="11">
        <f>'OddsRatio_working_3-way'!X467^(1/3)*COS('OddsRatio_working_3-way'!Y467/3)</f>
        <v>0.52691543187991152</v>
      </c>
      <c r="AA467" s="11">
        <f>'OddsRatio_working_3-way'!X467^(1/3)*COS(('OddsRatio_working_3-way'!Y467+2*PI())/3)</f>
        <v>-0.32934633802773189</v>
      </c>
      <c r="AB467" s="11">
        <f>'OddsRatio_working_3-way'!X467^(1/3)*COS(('OddsRatio_working_3-way'!Y467+4*PI())/3)</f>
        <v>-0.19756909385217955</v>
      </c>
      <c r="AC467" s="11">
        <f>'OddsRatio_working_3-way'!X467^(1/3)*SIN('OddsRatio_working_3-way'!Y467/3)</f>
        <v>7.6081627397822246E-2</v>
      </c>
      <c r="AD467" s="11">
        <f>'OddsRatio_working_3-way'!X467^(1/3)*SIN(('OddsRatio_working_3-way'!Y467+2*PI())/3)</f>
        <v>0.41828133595514122</v>
      </c>
      <c r="AE467" s="11">
        <f>'OddsRatio_working_3-way'!X467^(1/3)*SIN(('OddsRatio_working_3-way'!Y467+4*PI())/3)</f>
        <v>-0.49436296335296342</v>
      </c>
      <c r="AF467" s="11">
        <f>-'OddsRatio_working_3-way'!U467/(3*'OddsRatio_working_3-way'!X467^(1/3))*COS(('OddsRatio_working_3-way'!Y467)/3)</f>
        <v>0.52691543187991163</v>
      </c>
      <c r="AG467" s="11">
        <f>-'OddsRatio_working_3-way'!U467/(3*'OddsRatio_working_3-way'!X467^(1/3))*COS(('OddsRatio_working_3-way'!Y467+2*PI())/3)</f>
        <v>-0.32934633802773194</v>
      </c>
      <c r="AH467" s="11">
        <f>-'OddsRatio_working_3-way'!U467/(3*'OddsRatio_working_3-way'!X467^(1/3))*COS(('OddsRatio_working_3-way'!Y467+4*PI())/3)</f>
        <v>-0.19756909385217961</v>
      </c>
      <c r="AI467" s="11">
        <f>'OddsRatio_working_3-way'!U467/(3*'OddsRatio_working_3-way'!X467^(1/3))*SIN(('OddsRatio_working_3-way'!Y467)/3)</f>
        <v>-7.608162739782226E-2</v>
      </c>
      <c r="AJ467" s="11">
        <f>'OddsRatio_working_3-way'!U467/(3*'OddsRatio_working_3-way'!X467^(1/3))*SIN(('OddsRatio_working_3-way'!Y467+2*PI())/3)</f>
        <v>-0.41828133595514133</v>
      </c>
      <c r="AK467" s="11">
        <f>'OddsRatio_working_3-way'!U467/(3*'OddsRatio_working_3-way'!X467^(1/3))*SIN(('OddsRatio_working_3-way'!Y467+4*PI())/3)</f>
        <v>0.49436296335296354</v>
      </c>
      <c r="AL467" s="11">
        <f>'OddsRatio_working_3-way'!Z467+'OddsRatio_working_3-way'!AF467</f>
        <v>1.0538308637598233</v>
      </c>
      <c r="AM467" s="11">
        <f>'OddsRatio_working_3-way'!AA467+'OddsRatio_working_3-way'!AG467</f>
        <v>-0.65869267605546389</v>
      </c>
      <c r="AN467" s="11">
        <f>'OddsRatio_working_3-way'!AB467+'OddsRatio_working_3-way'!AH467</f>
        <v>-0.39513818770435916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1.0538308637598233</v>
      </c>
      <c r="AS467" s="11">
        <f>IF(('OddsRatio_working_3-way'!X467=0),IF(Q467&gt;0,-Q467^(1/3),(-Q467)^(1/3)),'OddsRatio_working_3-way'!AM467-'OddsRatio_working_3-way'!R467/3)</f>
        <v>-0.65869267605546389</v>
      </c>
      <c r="AT467" s="11">
        <f>IF(('OddsRatio_working_3-way'!X467=0),IF(Q467&gt;0,-Q467^(1/3),(-Q467)^(1/3)),'OddsRatio_working_3-way'!AN467-'OddsRatio_working_3-way'!R467/3)</f>
        <v>-0.39513818770435916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9">
        <f t="shared" si="104"/>
        <v>0.33472059647245445</v>
      </c>
      <c r="E468" s="9">
        <f t="shared" si="105"/>
        <v>0.29250614716237355</v>
      </c>
      <c r="F468" s="9">
        <f t="shared" si="106"/>
        <v>0.37277325636517211</v>
      </c>
      <c r="G468" s="9">
        <f t="shared" si="107"/>
        <v>1.0516224221507571</v>
      </c>
      <c r="H468" s="9">
        <f t="shared" si="108"/>
        <v>2.9875663778649311</v>
      </c>
      <c r="I468" s="9">
        <f t="shared" si="109"/>
        <v>3.4187315709467412</v>
      </c>
      <c r="J468" s="9">
        <f t="shared" si="110"/>
        <v>2.6825958754412116</v>
      </c>
      <c r="K468" s="11">
        <f t="shared" si="111"/>
        <v>0.34602076124567471</v>
      </c>
      <c r="L468" s="11">
        <f t="shared" si="112"/>
        <v>0.30303030303030304</v>
      </c>
      <c r="M468" s="11">
        <f t="shared" si="113"/>
        <v>0.38461538461538458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-0.28049459191327719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0.2335035207007525</v>
      </c>
      <c r="Q468" s="11">
        <f>2*'OddsRatio_working_3-way'!K468*'OddsRatio_working_3-way'!L468*'OddsRatio_working_3-way'!M468</f>
        <v>8.0657520103886882E-2</v>
      </c>
      <c r="R468" s="11">
        <f t="shared" si="114"/>
        <v>0</v>
      </c>
      <c r="S468" s="11">
        <f t="shared" si="115"/>
        <v>-0.83247066942719061</v>
      </c>
      <c r="T468" s="11">
        <f t="shared" si="116"/>
        <v>-0.28755463538072218</v>
      </c>
      <c r="U468" s="11">
        <f>'OddsRatio_working_3-way'!S468-'OddsRatio_working_3-way'!R468^2/3</f>
        <v>-0.83247066942719061</v>
      </c>
      <c r="V468" s="11">
        <f>'OddsRatio_working_3-way'!S468*'OddsRatio_working_3-way'!R468/3-2*'OddsRatio_working_3-way'!R468^3/27-'OddsRatio_working_3-way'!T468</f>
        <v>0.28755463538072218</v>
      </c>
      <c r="W468" s="11">
        <f>'OddsRatio_working_3-way'!V468^2+4*'OddsRatio_working_3-way'!U468^3/27</f>
        <v>-2.7802349396710974E-3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0.14617447046989018</v>
      </c>
      <c r="Y468" s="11">
        <f>IF('OddsRatio_working_3-way'!W468&gt;=0,IF('OddsRatio_working_3-way'!V468+SQRT('OddsRatio_working_3-way'!W468)&gt;0,0,PI()),ACOS('OddsRatio_working_3-way'!V468/(2*'OddsRatio_working_3-way'!X468)))</f>
        <v>0.18135201764057096</v>
      </c>
      <c r="Z468" s="11">
        <f>'OddsRatio_working_3-way'!X468^(1/3)*COS('OddsRatio_working_3-way'!Y468/3)</f>
        <v>0.52581121107537854</v>
      </c>
      <c r="AA468" s="11">
        <f>'OddsRatio_working_3-way'!X468^(1/3)*COS(('OddsRatio_working_3-way'!Y468+2*PI())/3)</f>
        <v>-0.29046635820122274</v>
      </c>
      <c r="AB468" s="11">
        <f>'OddsRatio_working_3-way'!X468^(1/3)*COS(('OddsRatio_working_3-way'!Y468+4*PI())/3)</f>
        <v>-0.2353448528741561</v>
      </c>
      <c r="AC468" s="11">
        <f>'OddsRatio_working_3-way'!X468^(1/3)*SIN('OddsRatio_working_3-way'!Y468/3)</f>
        <v>3.1824415938719486E-2</v>
      </c>
      <c r="AD468" s="11">
        <f>'OddsRatio_working_3-way'!X468^(1/3)*SIN(('OddsRatio_working_3-way'!Y468+2*PI())/3)</f>
        <v>0.43945365841657963</v>
      </c>
      <c r="AE468" s="11">
        <f>'OddsRatio_working_3-way'!X468^(1/3)*SIN(('OddsRatio_working_3-way'!Y468+4*PI())/3)</f>
        <v>-0.47127807435529895</v>
      </c>
      <c r="AF468" s="11">
        <f>-'OddsRatio_working_3-way'!U468/(3*'OddsRatio_working_3-way'!X468^(1/3))*COS(('OddsRatio_working_3-way'!Y468)/3)</f>
        <v>0.52581121107537843</v>
      </c>
      <c r="AG468" s="11">
        <f>-'OddsRatio_working_3-way'!U468/(3*'OddsRatio_working_3-way'!X468^(1/3))*COS(('OddsRatio_working_3-way'!Y468+2*PI())/3)</f>
        <v>-0.29046635820122263</v>
      </c>
      <c r="AH468" s="11">
        <f>-'OddsRatio_working_3-way'!U468/(3*'OddsRatio_working_3-way'!X468^(1/3))*COS(('OddsRatio_working_3-way'!Y468+4*PI())/3)</f>
        <v>-0.23534485287415605</v>
      </c>
      <c r="AI468" s="11">
        <f>'OddsRatio_working_3-way'!U468/(3*'OddsRatio_working_3-way'!X468^(1/3))*SIN(('OddsRatio_working_3-way'!Y468)/3)</f>
        <v>-3.1824415938719479E-2</v>
      </c>
      <c r="AJ468" s="11">
        <f>'OddsRatio_working_3-way'!U468/(3*'OddsRatio_working_3-way'!X468^(1/3))*SIN(('OddsRatio_working_3-way'!Y468+2*PI())/3)</f>
        <v>-0.43945365841657952</v>
      </c>
      <c r="AK468" s="11">
        <f>'OddsRatio_working_3-way'!U468/(3*'OddsRatio_working_3-way'!X468^(1/3))*SIN(('OddsRatio_working_3-way'!Y468+4*PI())/3)</f>
        <v>0.47127807435529884</v>
      </c>
      <c r="AL468" s="11">
        <f>'OddsRatio_working_3-way'!Z468+'OddsRatio_working_3-way'!AF468</f>
        <v>1.0516224221507571</v>
      </c>
      <c r="AM468" s="11">
        <f>'OddsRatio_working_3-way'!AA468+'OddsRatio_working_3-way'!AG468</f>
        <v>-0.58093271640244537</v>
      </c>
      <c r="AN468" s="11">
        <f>'OddsRatio_working_3-way'!AB468+'OddsRatio_working_3-way'!AH468</f>
        <v>-0.47068970574831215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1.0516224221507571</v>
      </c>
      <c r="AS468" s="11">
        <f>IF(('OddsRatio_working_3-way'!X468=0),IF(Q468&gt;0,-Q468^(1/3),(-Q468)^(1/3)),'OddsRatio_working_3-way'!AM468-'OddsRatio_working_3-way'!R468/3)</f>
        <v>-0.58093271640244537</v>
      </c>
      <c r="AT468" s="11">
        <f>IF(('OddsRatio_working_3-way'!X468=0),IF(Q468&gt;0,-Q468^(1/3),(-Q468)^(1/3)),'OddsRatio_working_3-way'!AN468-'OddsRatio_working_3-way'!R468/3)</f>
        <v>-0.47068970574831215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9">
        <f t="shared" si="104"/>
        <v>0.18092633788079954</v>
      </c>
      <c r="E469" s="9">
        <f t="shared" si="105"/>
        <v>0.25312538076102881</v>
      </c>
      <c r="F469" s="9">
        <f t="shared" si="106"/>
        <v>0.56594828135817188</v>
      </c>
      <c r="G469" s="9">
        <f t="shared" si="107"/>
        <v>1.0652026502811056</v>
      </c>
      <c r="H469" s="9">
        <f t="shared" si="108"/>
        <v>5.5271112636946986</v>
      </c>
      <c r="I469" s="9">
        <f t="shared" si="109"/>
        <v>3.9506113412786616</v>
      </c>
      <c r="J469" s="9">
        <f t="shared" si="110"/>
        <v>1.7669459082023957</v>
      </c>
      <c r="K469" s="11">
        <f t="shared" si="111"/>
        <v>0.19047619047619047</v>
      </c>
      <c r="L469" s="11">
        <f t="shared" si="112"/>
        <v>0.26525198938992045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-0.24898437568846565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0.22735884804850326</v>
      </c>
      <c r="Q469" s="11">
        <f>2*'OddsRatio_working_3-way'!K469*'OddsRatio_working_3-way'!L469*'OddsRatio_working_3-way'!M469</f>
        <v>5.8749056343282494E-2</v>
      </c>
      <c r="R469" s="11">
        <f t="shared" si="114"/>
        <v>0</v>
      </c>
      <c r="S469" s="11">
        <f t="shared" si="115"/>
        <v>-0.91314504141006547</v>
      </c>
      <c r="T469" s="11">
        <f t="shared" si="116"/>
        <v>-0.2359547910620324</v>
      </c>
      <c r="U469" s="11">
        <f>'OddsRatio_working_3-way'!S469-'OddsRatio_working_3-way'!R469^2/3</f>
        <v>-0.91314504141006547</v>
      </c>
      <c r="V469" s="11">
        <f>'OddsRatio_working_3-way'!S469*'OddsRatio_working_3-way'!R469/3-2*'OddsRatio_working_3-way'!R469^3/27-'OddsRatio_working_3-way'!T469</f>
        <v>0.2359547910620324</v>
      </c>
      <c r="W469" s="11">
        <f>'OddsRatio_working_3-way'!V469^2+4*'OddsRatio_working_3-way'!U469^3/27</f>
        <v>-5.7127004825667287E-2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0.16792979801898966</v>
      </c>
      <c r="Y469" s="11">
        <f>IF('OddsRatio_working_3-way'!W469&gt;=0,IF('OddsRatio_working_3-way'!V469+SQRT('OddsRatio_working_3-way'!W469)&gt;0,0,PI()),ACOS('OddsRatio_working_3-way'!V469/(2*'OddsRatio_working_3-way'!X469)))</f>
        <v>0.79183592957533178</v>
      </c>
      <c r="Z469" s="11">
        <f>'OddsRatio_working_3-way'!X469^(1/3)*COS('OddsRatio_working_3-way'!Y469/3)</f>
        <v>0.53260132514055281</v>
      </c>
      <c r="AA469" s="11">
        <f>'OddsRatio_working_3-way'!X469^(1/3)*COS(('OddsRatio_working_3-way'!Y469+2*PI())/3)</f>
        <v>-0.39095270505820268</v>
      </c>
      <c r="AB469" s="11">
        <f>'OddsRatio_working_3-way'!X469^(1/3)*COS(('OddsRatio_working_3-way'!Y469+4*PI())/3)</f>
        <v>-0.14164862008235027</v>
      </c>
      <c r="AC469" s="11">
        <f>'OddsRatio_working_3-way'!X469^(1/3)*SIN('OddsRatio_working_3-way'!Y469/3)</f>
        <v>0.14393578057088172</v>
      </c>
      <c r="AD469" s="11">
        <f>'OddsRatio_working_3-way'!X469^(1/3)*SIN(('OddsRatio_working_3-way'!Y469+2*PI())/3)</f>
        <v>0.38927838737553344</v>
      </c>
      <c r="AE469" s="11">
        <f>'OddsRatio_working_3-way'!X469^(1/3)*SIN(('OddsRatio_working_3-way'!Y469+4*PI())/3)</f>
        <v>-0.53321416794641519</v>
      </c>
      <c r="AF469" s="11">
        <f>-'OddsRatio_working_3-way'!U469/(3*'OddsRatio_working_3-way'!X469^(1/3))*COS(('OddsRatio_working_3-way'!Y469)/3)</f>
        <v>0.53260132514055269</v>
      </c>
      <c r="AG469" s="11">
        <f>-'OddsRatio_working_3-way'!U469/(3*'OddsRatio_working_3-way'!X469^(1/3))*COS(('OddsRatio_working_3-way'!Y469+2*PI())/3)</f>
        <v>-0.39095270505820262</v>
      </c>
      <c r="AH469" s="11">
        <f>-'OddsRatio_working_3-way'!U469/(3*'OddsRatio_working_3-way'!X469^(1/3))*COS(('OddsRatio_working_3-way'!Y469+4*PI())/3)</f>
        <v>-0.14164862008235024</v>
      </c>
      <c r="AI469" s="11">
        <f>'OddsRatio_working_3-way'!U469/(3*'OddsRatio_working_3-way'!X469^(1/3))*SIN(('OddsRatio_working_3-way'!Y469)/3)</f>
        <v>-0.14393578057088169</v>
      </c>
      <c r="AJ469" s="11">
        <f>'OddsRatio_working_3-way'!U469/(3*'OddsRatio_working_3-way'!X469^(1/3))*SIN(('OddsRatio_working_3-way'!Y469+2*PI())/3)</f>
        <v>-0.38927838737553333</v>
      </c>
      <c r="AK469" s="11">
        <f>'OddsRatio_working_3-way'!U469/(3*'OddsRatio_working_3-way'!X469^(1/3))*SIN(('OddsRatio_working_3-way'!Y469+4*PI())/3)</f>
        <v>0.53321416794641507</v>
      </c>
      <c r="AL469" s="11">
        <f>'OddsRatio_working_3-way'!Z469+'OddsRatio_working_3-way'!AF469</f>
        <v>1.0652026502811056</v>
      </c>
      <c r="AM469" s="11">
        <f>'OddsRatio_working_3-way'!AA469+'OddsRatio_working_3-way'!AG469</f>
        <v>-0.78190541011640535</v>
      </c>
      <c r="AN469" s="11">
        <f>'OddsRatio_working_3-way'!AB469+'OddsRatio_working_3-way'!AH469</f>
        <v>-0.28329724016470048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1.0652026502811056</v>
      </c>
      <c r="AS469" s="11">
        <f>IF(('OddsRatio_working_3-way'!X469=0),IF(Q469&gt;0,-Q469^(1/3),(-Q469)^(1/3)),'OddsRatio_working_3-way'!AM469-'OddsRatio_working_3-way'!R469/3)</f>
        <v>-0.78190541011640535</v>
      </c>
      <c r="AT469" s="11">
        <f>IF(('OddsRatio_working_3-way'!X469=0),IF(Q469&gt;0,-Q469^(1/3),(-Q469)^(1/3)),'OddsRatio_working_3-way'!AN469-'OddsRatio_working_3-way'!R469/3)</f>
        <v>-0.28329724016470048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9">
        <f t="shared" si="104"/>
        <v>0.31527991885039003</v>
      </c>
      <c r="E470" s="9">
        <f t="shared" si="105"/>
        <v>0.29298929095291787</v>
      </c>
      <c r="F470" s="9">
        <f t="shared" si="106"/>
        <v>0.39173079019669194</v>
      </c>
      <c r="G470" s="9">
        <f t="shared" si="107"/>
        <v>1.0491713176801751</v>
      </c>
      <c r="H470" s="9">
        <f t="shared" si="108"/>
        <v>3.1717846275979618</v>
      </c>
      <c r="I470" s="9">
        <f t="shared" si="109"/>
        <v>3.4130940306644031</v>
      </c>
      <c r="J470" s="9">
        <f t="shared" si="110"/>
        <v>2.5527735501666591</v>
      </c>
      <c r="K470" s="11">
        <f t="shared" si="111"/>
        <v>0.32573289902280134</v>
      </c>
      <c r="L470" s="11">
        <f t="shared" si="112"/>
        <v>0.30303030303030304</v>
      </c>
      <c r="M470" s="11">
        <f t="shared" si="113"/>
        <v>0.40322580645161293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-0.28045029468797444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0.23283693295251562</v>
      </c>
      <c r="Q470" s="11">
        <f>2*'OddsRatio_working_3-way'!K470*'OddsRatio_working_3-way'!L470*'OddsRatio_working_3-way'!M470</f>
        <v>7.9602370240176287E-2</v>
      </c>
      <c r="R470" s="11">
        <f t="shared" si="114"/>
        <v>0</v>
      </c>
      <c r="S470" s="11">
        <f t="shared" si="115"/>
        <v>-0.83022531037653979</v>
      </c>
      <c r="T470" s="11">
        <f t="shared" si="116"/>
        <v>-0.28383771294924437</v>
      </c>
      <c r="U470" s="11">
        <f>'OddsRatio_working_3-way'!S470-'OddsRatio_working_3-way'!R470^2/3</f>
        <v>-0.83022531037653979</v>
      </c>
      <c r="V470" s="11">
        <f>'OddsRatio_working_3-way'!S470*'OddsRatio_working_3-way'!R470/3-2*'OddsRatio_working_3-way'!R470^3/27-'OddsRatio_working_3-way'!T470</f>
        <v>0.28383771294924437</v>
      </c>
      <c r="W470" s="11">
        <f>'OddsRatio_working_3-way'!V470^2+4*'OddsRatio_working_3-way'!U470^3/27</f>
        <v>-4.2143416515793147E-3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0.1455834717128261</v>
      </c>
      <c r="Y470" s="11">
        <f>IF('OddsRatio_working_3-way'!W470&gt;=0,IF('OddsRatio_working_3-way'!V470+SQRT('OddsRatio_working_3-way'!W470)&gt;0,0,PI()),ACOS('OddsRatio_working_3-way'!V470/(2*'OddsRatio_working_3-way'!X470)))</f>
        <v>0.22484766879088336</v>
      </c>
      <c r="Z470" s="11">
        <f>'OddsRatio_working_3-way'!X470^(1/3)*COS('OddsRatio_working_3-way'!Y470/3)</f>
        <v>0.52458565884008757</v>
      </c>
      <c r="AA470" s="11">
        <f>'OddsRatio_working_3-way'!X470^(1/3)*COS(('OddsRatio_working_3-way'!Y470+2*PI())/3)</f>
        <v>-0.29640649968019561</v>
      </c>
      <c r="AB470" s="11">
        <f>'OddsRatio_working_3-way'!X470^(1/3)*COS(('OddsRatio_working_3-way'!Y470+4*PI())/3)</f>
        <v>-0.22817915915989206</v>
      </c>
      <c r="AC470" s="11">
        <f>'OddsRatio_working_3-way'!X470^(1/3)*SIN('OddsRatio_working_3-way'!Y470/3)</f>
        <v>3.939107341548951E-2</v>
      </c>
      <c r="AD470" s="11">
        <f>'OddsRatio_working_3-way'!X470^(1/3)*SIN(('OddsRatio_working_3-way'!Y470+2*PI())/3)</f>
        <v>0.43460897030876783</v>
      </c>
      <c r="AE470" s="11">
        <f>'OddsRatio_working_3-way'!X470^(1/3)*SIN(('OddsRatio_working_3-way'!Y470+4*PI())/3)</f>
        <v>-0.47400004372425741</v>
      </c>
      <c r="AF470" s="11">
        <f>-'OddsRatio_working_3-way'!U470/(3*'OddsRatio_working_3-way'!X470^(1/3))*COS(('OddsRatio_working_3-way'!Y470)/3)</f>
        <v>0.52458565884008757</v>
      </c>
      <c r="AG470" s="11">
        <f>-'OddsRatio_working_3-way'!U470/(3*'OddsRatio_working_3-way'!X470^(1/3))*COS(('OddsRatio_working_3-way'!Y470+2*PI())/3)</f>
        <v>-0.29640649968019561</v>
      </c>
      <c r="AH470" s="11">
        <f>-'OddsRatio_working_3-way'!U470/(3*'OddsRatio_working_3-way'!X470^(1/3))*COS(('OddsRatio_working_3-way'!Y470+4*PI())/3)</f>
        <v>-0.22817915915989206</v>
      </c>
      <c r="AI470" s="11">
        <f>'OddsRatio_working_3-way'!U470/(3*'OddsRatio_working_3-way'!X470^(1/3))*SIN(('OddsRatio_working_3-way'!Y470)/3)</f>
        <v>-3.939107341548951E-2</v>
      </c>
      <c r="AJ470" s="11">
        <f>'OddsRatio_working_3-way'!U470/(3*'OddsRatio_working_3-way'!X470^(1/3))*SIN(('OddsRatio_working_3-way'!Y470+2*PI())/3)</f>
        <v>-0.43460897030876783</v>
      </c>
      <c r="AK470" s="11">
        <f>'OddsRatio_working_3-way'!U470/(3*'OddsRatio_working_3-way'!X470^(1/3))*SIN(('OddsRatio_working_3-way'!Y470+4*PI())/3)</f>
        <v>0.47400004372425741</v>
      </c>
      <c r="AL470" s="11">
        <f>'OddsRatio_working_3-way'!Z470+'OddsRatio_working_3-way'!AF470</f>
        <v>1.0491713176801751</v>
      </c>
      <c r="AM470" s="11">
        <f>'OddsRatio_working_3-way'!AA470+'OddsRatio_working_3-way'!AG470</f>
        <v>-0.59281299936039122</v>
      </c>
      <c r="AN470" s="11">
        <f>'OddsRatio_working_3-way'!AB470+'OddsRatio_working_3-way'!AH470</f>
        <v>-0.45635831831978413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1.0491713176801751</v>
      </c>
      <c r="AS470" s="11">
        <f>IF(('OddsRatio_working_3-way'!X470=0),IF(Q470&gt;0,-Q470^(1/3),(-Q470)^(1/3)),'OddsRatio_working_3-way'!AM470-'OddsRatio_working_3-way'!R470/3)</f>
        <v>-0.59281299936039122</v>
      </c>
      <c r="AT470" s="11">
        <f>IF(('OddsRatio_working_3-way'!X470=0),IF(Q470&gt;0,-Q470^(1/3),(-Q470)^(1/3)),'OddsRatio_working_3-way'!AN470-'OddsRatio_working_3-way'!R470/3)</f>
        <v>-0.45635831831978413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9">
        <f t="shared" si="104"/>
        <v>0.14040751976145854</v>
      </c>
      <c r="E471" s="9">
        <f t="shared" si="105"/>
        <v>0.22989338939976153</v>
      </c>
      <c r="F471" s="9">
        <f t="shared" si="106"/>
        <v>0.62969909083877995</v>
      </c>
      <c r="G471" s="9">
        <f t="shared" si="107"/>
        <v>1.0501073181181975</v>
      </c>
      <c r="H471" s="9">
        <f t="shared" si="108"/>
        <v>7.12212566462909</v>
      </c>
      <c r="I471" s="9">
        <f t="shared" si="109"/>
        <v>4.3498423447970502</v>
      </c>
      <c r="J471" s="9">
        <f t="shared" si="110"/>
        <v>1.5880600981461908</v>
      </c>
      <c r="K471" s="11">
        <f t="shared" si="111"/>
        <v>0.14641288433382138</v>
      </c>
      <c r="L471" s="11">
        <f t="shared" si="112"/>
        <v>0.2386634844868735</v>
      </c>
      <c r="M471" s="11">
        <f t="shared" si="113"/>
        <v>0.64102564102564097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-0.23328560422037548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0.21458837156814281</v>
      </c>
      <c r="Q471" s="11">
        <f>2*'OddsRatio_working_3-way'!K471*'OddsRatio_working_3-way'!L471*'OddsRatio_working_3-way'!M471</f>
        <v>4.4799242498568433E-2</v>
      </c>
      <c r="R471" s="11">
        <f t="shared" si="114"/>
        <v>0</v>
      </c>
      <c r="S471" s="11">
        <f t="shared" si="115"/>
        <v>-0.91985260850227968</v>
      </c>
      <c r="T471" s="11">
        <f t="shared" si="116"/>
        <v>-0.19203603517792894</v>
      </c>
      <c r="U471" s="11">
        <f>'OddsRatio_working_3-way'!S471-'OddsRatio_working_3-way'!R471^2/3</f>
        <v>-0.91985260850227968</v>
      </c>
      <c r="V471" s="11">
        <f>'OddsRatio_working_3-way'!S471*'OddsRatio_working_3-way'!R471/3-2*'OddsRatio_working_3-way'!R471^3/27-'OddsRatio_working_3-way'!T471</f>
        <v>0.19203603517792894</v>
      </c>
      <c r="W471" s="11">
        <f>'OddsRatio_working_3-way'!V471^2+4*'OddsRatio_working_3-way'!U471^3/27</f>
        <v>-7.8427909854582201E-2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0.16978350086318825</v>
      </c>
      <c r="Y471" s="11">
        <f>IF('OddsRatio_working_3-way'!W471&gt;=0,IF('OddsRatio_working_3-way'!V471+SQRT('OddsRatio_working_3-way'!W471)&gt;0,0,PI()),ACOS('OddsRatio_working_3-way'!V471/(2*'OddsRatio_working_3-way'!X471)))</f>
        <v>0.96971804778069925</v>
      </c>
      <c r="Z471" s="11">
        <f>'OddsRatio_working_3-way'!X471^(1/3)*COS('OddsRatio_working_3-way'!Y471/3)</f>
        <v>0.52505365905909873</v>
      </c>
      <c r="AA471" s="11">
        <f>'OddsRatio_working_3-way'!X471^(1/3)*COS(('OddsRatio_working_3-way'!Y471+2*PI())/3)</f>
        <v>-0.41484932772682398</v>
      </c>
      <c r="AB471" s="11">
        <f>'OddsRatio_working_3-way'!X471^(1/3)*COS(('OddsRatio_working_3-way'!Y471+4*PI())/3)</f>
        <v>-0.11020433133227484</v>
      </c>
      <c r="AC471" s="11">
        <f>'OddsRatio_working_3-way'!X471^(1/3)*SIN('OddsRatio_working_3-way'!Y471/3)</f>
        <v>0.17588687067566564</v>
      </c>
      <c r="AD471" s="11">
        <f>'OddsRatio_working_3-way'!X471^(1/3)*SIN(('OddsRatio_working_3-way'!Y471+2*PI())/3)</f>
        <v>0.36676637175732013</v>
      </c>
      <c r="AE471" s="11">
        <f>'OddsRatio_working_3-way'!X471^(1/3)*SIN(('OddsRatio_working_3-way'!Y471+4*PI())/3)</f>
        <v>-0.54265324243298563</v>
      </c>
      <c r="AF471" s="11">
        <f>-'OddsRatio_working_3-way'!U471/(3*'OddsRatio_working_3-way'!X471^(1/3))*COS(('OddsRatio_working_3-way'!Y471)/3)</f>
        <v>0.52505365905909873</v>
      </c>
      <c r="AG471" s="11">
        <f>-'OddsRatio_working_3-way'!U471/(3*'OddsRatio_working_3-way'!X471^(1/3))*COS(('OddsRatio_working_3-way'!Y471+2*PI())/3)</f>
        <v>-0.41484932772682398</v>
      </c>
      <c r="AH471" s="11">
        <f>-'OddsRatio_working_3-way'!U471/(3*'OddsRatio_working_3-way'!X471^(1/3))*COS(('OddsRatio_working_3-way'!Y471+4*PI())/3)</f>
        <v>-0.11020433133227484</v>
      </c>
      <c r="AI471" s="11">
        <f>'OddsRatio_working_3-way'!U471/(3*'OddsRatio_working_3-way'!X471^(1/3))*SIN(('OddsRatio_working_3-way'!Y471)/3)</f>
        <v>-0.17588687067566564</v>
      </c>
      <c r="AJ471" s="11">
        <f>'OddsRatio_working_3-way'!U471/(3*'OddsRatio_working_3-way'!X471^(1/3))*SIN(('OddsRatio_working_3-way'!Y471+2*PI())/3)</f>
        <v>-0.36676637175732013</v>
      </c>
      <c r="AK471" s="11">
        <f>'OddsRatio_working_3-way'!U471/(3*'OddsRatio_working_3-way'!X471^(1/3))*SIN(('OddsRatio_working_3-way'!Y471+4*PI())/3)</f>
        <v>0.54265324243298563</v>
      </c>
      <c r="AL471" s="11">
        <f>'OddsRatio_working_3-way'!Z471+'OddsRatio_working_3-way'!AF471</f>
        <v>1.0501073181181975</v>
      </c>
      <c r="AM471" s="11">
        <f>'OddsRatio_working_3-way'!AA471+'OddsRatio_working_3-way'!AG471</f>
        <v>-0.82969865545364796</v>
      </c>
      <c r="AN471" s="11">
        <f>'OddsRatio_working_3-way'!AB471+'OddsRatio_working_3-way'!AH471</f>
        <v>-0.22040866266454967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1.0501073181181975</v>
      </c>
      <c r="AS471" s="11">
        <f>IF(('OddsRatio_working_3-way'!X471=0),IF(Q471&gt;0,-Q471^(1/3),(-Q471)^(1/3)),'OddsRatio_working_3-way'!AM471-'OddsRatio_working_3-way'!R471/3)</f>
        <v>-0.82969865545364796</v>
      </c>
      <c r="AT471" s="11">
        <f>IF(('OddsRatio_working_3-way'!X471=0),IF(Q471&gt;0,-Q471^(1/3),(-Q471)^(1/3)),'OddsRatio_working_3-way'!AN471-'OddsRatio_working_3-way'!R471/3)</f>
        <v>-0.22040866266454967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9">
        <f t="shared" si="104"/>
        <v>0.60453450222852578</v>
      </c>
      <c r="E472" s="9">
        <f t="shared" si="105"/>
        <v>0.24130028667814882</v>
      </c>
      <c r="F472" s="9">
        <f t="shared" si="106"/>
        <v>0.15416521109332557</v>
      </c>
      <c r="G472" s="9">
        <f t="shared" si="107"/>
        <v>1.0551053326144919</v>
      </c>
      <c r="H472" s="9">
        <f t="shared" si="108"/>
        <v>1.6541653062209849</v>
      </c>
      <c r="I472" s="9">
        <f t="shared" si="109"/>
        <v>4.1442138911911872</v>
      </c>
      <c r="J472" s="9">
        <f t="shared" si="110"/>
        <v>6.4865477295953573</v>
      </c>
      <c r="K472" s="11">
        <f t="shared" si="111"/>
        <v>0.61728395061728392</v>
      </c>
      <c r="L472" s="11">
        <f t="shared" si="112"/>
        <v>0.25125628140703515</v>
      </c>
      <c r="M472" s="11">
        <f t="shared" si="113"/>
        <v>0.16129032258064516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-0.24033748991872961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0.22013692516745409</v>
      </c>
      <c r="Q472" s="11">
        <f>2*'OddsRatio_working_3-way'!K472*'OddsRatio_working_3-way'!L472*'OddsRatio_working_3-way'!M472</f>
        <v>5.0031119356239571E-2</v>
      </c>
      <c r="R472" s="11">
        <f t="shared" si="114"/>
        <v>0</v>
      </c>
      <c r="S472" s="11">
        <f t="shared" si="115"/>
        <v>-0.91594917314770008</v>
      </c>
      <c r="T472" s="11">
        <f t="shared" si="116"/>
        <v>-0.20817026662447732</v>
      </c>
      <c r="U472" s="11">
        <f>'OddsRatio_working_3-way'!S472-'OddsRatio_working_3-way'!R472^2/3</f>
        <v>-0.91594917314770008</v>
      </c>
      <c r="V472" s="11">
        <f>'OddsRatio_working_3-way'!S472*'OddsRatio_working_3-way'!R472/3-2*'OddsRatio_working_3-way'!R472^3/27-'OddsRatio_working_3-way'!T472</f>
        <v>0.20817026662447732</v>
      </c>
      <c r="W472" s="11">
        <f>'OddsRatio_working_3-way'!V472^2+4*'OddsRatio_working_3-way'!U472^3/27</f>
        <v>-7.0509193926503844E-2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0.16870392247441213</v>
      </c>
      <c r="Y472" s="11">
        <f>IF('OddsRatio_working_3-way'!W472&gt;=0,IF('OddsRatio_working_3-way'!V472+SQRT('OddsRatio_working_3-way'!W472)&gt;0,0,PI()),ACOS('OddsRatio_working_3-way'!V472/(2*'OddsRatio_working_3-way'!X472)))</f>
        <v>0.90591053711038338</v>
      </c>
      <c r="Z472" s="11">
        <f>'OddsRatio_working_3-way'!X472^(1/3)*COS('OddsRatio_working_3-way'!Y472/3)</f>
        <v>0.52755266630724595</v>
      </c>
      <c r="AA472" s="11">
        <f>'OddsRatio_working_3-way'!X472^(1/3)*COS(('OddsRatio_working_3-way'!Y472+2*PI())/3)</f>
        <v>-0.4060908843808666</v>
      </c>
      <c r="AB472" s="11">
        <f>'OddsRatio_working_3-way'!X472^(1/3)*COS(('OddsRatio_working_3-way'!Y472+4*PI())/3)</f>
        <v>-0.12146178192637919</v>
      </c>
      <c r="AC472" s="11">
        <f>'OddsRatio_working_3-way'!X472^(1/3)*SIN('OddsRatio_working_3-way'!Y472/3)</f>
        <v>0.16433068892129987</v>
      </c>
      <c r="AD472" s="11">
        <f>'OddsRatio_working_3-way'!X472^(1/3)*SIN(('OddsRatio_working_3-way'!Y472+2*PI())/3)</f>
        <v>0.37470866639563999</v>
      </c>
      <c r="AE472" s="11">
        <f>'OddsRatio_working_3-way'!X472^(1/3)*SIN(('OddsRatio_working_3-way'!Y472+4*PI())/3)</f>
        <v>-0.53903935531693981</v>
      </c>
      <c r="AF472" s="11">
        <f>-'OddsRatio_working_3-way'!U472/(3*'OddsRatio_working_3-way'!X472^(1/3))*COS(('OddsRatio_working_3-way'!Y472)/3)</f>
        <v>0.52755266630724595</v>
      </c>
      <c r="AG472" s="11">
        <f>-'OddsRatio_working_3-way'!U472/(3*'OddsRatio_working_3-way'!X472^(1/3))*COS(('OddsRatio_working_3-way'!Y472+2*PI())/3)</f>
        <v>-0.4060908843808666</v>
      </c>
      <c r="AH472" s="11">
        <f>-'OddsRatio_working_3-way'!U472/(3*'OddsRatio_working_3-way'!X472^(1/3))*COS(('OddsRatio_working_3-way'!Y472+4*PI())/3)</f>
        <v>-0.12146178192637919</v>
      </c>
      <c r="AI472" s="11">
        <f>'OddsRatio_working_3-way'!U472/(3*'OddsRatio_working_3-way'!X472^(1/3))*SIN(('OddsRatio_working_3-way'!Y472)/3)</f>
        <v>-0.16433068892129987</v>
      </c>
      <c r="AJ472" s="11">
        <f>'OddsRatio_working_3-way'!U472/(3*'OddsRatio_working_3-way'!X472^(1/3))*SIN(('OddsRatio_working_3-way'!Y472+2*PI())/3)</f>
        <v>-0.37470866639563999</v>
      </c>
      <c r="AK472" s="11">
        <f>'OddsRatio_working_3-way'!U472/(3*'OddsRatio_working_3-way'!X472^(1/3))*SIN(('OddsRatio_working_3-way'!Y472+4*PI())/3)</f>
        <v>0.53903935531693981</v>
      </c>
      <c r="AL472" s="11">
        <f>'OddsRatio_working_3-way'!Z472+'OddsRatio_working_3-way'!AF472</f>
        <v>1.0551053326144919</v>
      </c>
      <c r="AM472" s="11">
        <f>'OddsRatio_working_3-way'!AA472+'OddsRatio_working_3-way'!AG472</f>
        <v>-0.8121817687617332</v>
      </c>
      <c r="AN472" s="11">
        <f>'OddsRatio_working_3-way'!AB472+'OddsRatio_working_3-way'!AH472</f>
        <v>-0.24292356385275837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1.0551053326144919</v>
      </c>
      <c r="AS472" s="11">
        <f>IF(('OddsRatio_working_3-way'!X472=0),IF(Q472&gt;0,-Q472^(1/3),(-Q472)^(1/3)),'OddsRatio_working_3-way'!AM472-'OddsRatio_working_3-way'!R472/3)</f>
        <v>-0.8121817687617332</v>
      </c>
      <c r="AT472" s="11">
        <f>IF(('OddsRatio_working_3-way'!X472=0),IF(Q472&gt;0,-Q472^(1/3),(-Q472)^(1/3)),'OddsRatio_working_3-way'!AN472-'OddsRatio_working_3-way'!R472/3)</f>
        <v>-0.24292356385275837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9">
        <f t="shared" si="104"/>
        <v>0.33199326005839425</v>
      </c>
      <c r="E473" s="9">
        <f t="shared" si="105"/>
        <v>0.28725281120885537</v>
      </c>
      <c r="F473" s="9">
        <f t="shared" si="106"/>
        <v>0.38075392873275055</v>
      </c>
      <c r="G473" s="9">
        <f t="shared" si="107"/>
        <v>1.042543700357502</v>
      </c>
      <c r="H473" s="9">
        <f t="shared" si="108"/>
        <v>3.0121093416899791</v>
      </c>
      <c r="I473" s="9">
        <f t="shared" si="109"/>
        <v>3.4812540068508553</v>
      </c>
      <c r="J473" s="9">
        <f t="shared" si="110"/>
        <v>2.6263681725577031</v>
      </c>
      <c r="K473" s="11">
        <f t="shared" si="111"/>
        <v>0.34129692832764502</v>
      </c>
      <c r="L473" s="11">
        <f t="shared" si="112"/>
        <v>0.29585798816568049</v>
      </c>
      <c r="M473" s="11">
        <f t="shared" si="113"/>
        <v>0.390625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-0.28264062089787356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0.23153348849889932</v>
      </c>
      <c r="Q473" s="11">
        <f>2*'OddsRatio_working_3-way'!K473*'OddsRatio_working_3-way'!L473*'OddsRatio_working_3-way'!M473</f>
        <v>7.888704889229961E-2</v>
      </c>
      <c r="R473" s="11">
        <f t="shared" si="114"/>
        <v>0</v>
      </c>
      <c r="S473" s="11">
        <f t="shared" si="115"/>
        <v>-0.81917980424533254</v>
      </c>
      <c r="T473" s="11">
        <f t="shared" si="116"/>
        <v>-0.27910725868665509</v>
      </c>
      <c r="U473" s="11">
        <f>'OddsRatio_working_3-way'!S473-'OddsRatio_working_3-way'!R473^2/3</f>
        <v>-0.81917980424533254</v>
      </c>
      <c r="V473" s="11">
        <f>'OddsRatio_working_3-way'!S473*'OddsRatio_working_3-way'!R473/3-2*'OddsRatio_working_3-way'!R473^3/27-'OddsRatio_working_3-way'!T473</f>
        <v>0.27910725868665509</v>
      </c>
      <c r="W473" s="11">
        <f>'OddsRatio_working_3-way'!V473^2+4*'OddsRatio_working_3-way'!U473^3/27</f>
        <v>-3.5384204396455982E-3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0.14268784311498386</v>
      </c>
      <c r="Y473" s="11">
        <f>IF('OddsRatio_working_3-way'!W473&gt;=0,IF('OddsRatio_working_3-way'!V473+SQRT('OddsRatio_working_3-way'!W473)&gt;0,0,PI()),ACOS('OddsRatio_working_3-way'!V473/(2*'OddsRatio_working_3-way'!X473)))</f>
        <v>0.2099829333629466</v>
      </c>
      <c r="Z473" s="11">
        <f>'OddsRatio_working_3-way'!X473^(1/3)*COS('OddsRatio_working_3-way'!Y473/3)</f>
        <v>0.52127185017875111</v>
      </c>
      <c r="AA473" s="11">
        <f>'OddsRatio_working_3-way'!X473^(1/3)*COS(('OddsRatio_working_3-way'!Y473+2*PI())/3)</f>
        <v>-0.29228548621981471</v>
      </c>
      <c r="AB473" s="11">
        <f>'OddsRatio_working_3-way'!X473^(1/3)*COS(('OddsRatio_working_3-way'!Y473+4*PI())/3)</f>
        <v>-0.22898636395893635</v>
      </c>
      <c r="AC473" s="11">
        <f>'OddsRatio_working_3-way'!X473^(1/3)*SIN('OddsRatio_working_3-way'!Y473/3)</f>
        <v>3.6545765276785193E-2</v>
      </c>
      <c r="AD473" s="11">
        <f>'OddsRatio_working_3-way'!X473^(1/3)*SIN(('OddsRatio_working_3-way'!Y473+2*PI())/3)</f>
        <v>0.4331617818941218</v>
      </c>
      <c r="AE473" s="11">
        <f>'OddsRatio_working_3-way'!X473^(1/3)*SIN(('OddsRatio_working_3-way'!Y473+4*PI())/3)</f>
        <v>-0.4697075471709069</v>
      </c>
      <c r="AF473" s="11">
        <f>-'OddsRatio_working_3-way'!U473/(3*'OddsRatio_working_3-way'!X473^(1/3))*COS(('OddsRatio_working_3-way'!Y473)/3)</f>
        <v>0.521271850178751</v>
      </c>
      <c r="AG473" s="11">
        <f>-'OddsRatio_working_3-way'!U473/(3*'OddsRatio_working_3-way'!X473^(1/3))*COS(('OddsRatio_working_3-way'!Y473+2*PI())/3)</f>
        <v>-0.29228548621981465</v>
      </c>
      <c r="AH473" s="11">
        <f>-'OddsRatio_working_3-way'!U473/(3*'OddsRatio_working_3-way'!X473^(1/3))*COS(('OddsRatio_working_3-way'!Y473+4*PI())/3)</f>
        <v>-0.22898636395893629</v>
      </c>
      <c r="AI473" s="11">
        <f>'OddsRatio_working_3-way'!U473/(3*'OddsRatio_working_3-way'!X473^(1/3))*SIN(('OddsRatio_working_3-way'!Y473)/3)</f>
        <v>-3.6545765276785186E-2</v>
      </c>
      <c r="AJ473" s="11">
        <f>'OddsRatio_working_3-way'!U473/(3*'OddsRatio_working_3-way'!X473^(1/3))*SIN(('OddsRatio_working_3-way'!Y473+2*PI())/3)</f>
        <v>-0.43316178189412169</v>
      </c>
      <c r="AK473" s="11">
        <f>'OddsRatio_working_3-way'!U473/(3*'OddsRatio_working_3-way'!X473^(1/3))*SIN(('OddsRatio_working_3-way'!Y473+4*PI())/3)</f>
        <v>0.46970754717090679</v>
      </c>
      <c r="AL473" s="11">
        <f>'OddsRatio_working_3-way'!Z473+'OddsRatio_working_3-way'!AF473</f>
        <v>1.042543700357502</v>
      </c>
      <c r="AM473" s="11">
        <f>'OddsRatio_working_3-way'!AA473+'OddsRatio_working_3-way'!AG473</f>
        <v>-0.5845709724396293</v>
      </c>
      <c r="AN473" s="11">
        <f>'OddsRatio_working_3-way'!AB473+'OddsRatio_working_3-way'!AH473</f>
        <v>-0.45797272791787264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1.042543700357502</v>
      </c>
      <c r="AS473" s="11">
        <f>IF(('OddsRatio_working_3-way'!X473=0),IF(Q473&gt;0,-Q473^(1/3),(-Q473)^(1/3)),'OddsRatio_working_3-way'!AM473-'OddsRatio_working_3-way'!R473/3)</f>
        <v>-0.5845709724396293</v>
      </c>
      <c r="AT473" s="11">
        <f>IF(('OddsRatio_working_3-way'!X473=0),IF(Q473&gt;0,-Q473^(1/3),(-Q473)^(1/3)),'OddsRatio_working_3-way'!AN473-'OddsRatio_working_3-way'!R473/3)</f>
        <v>-0.45797272791787264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9">
        <f t="shared" si="104"/>
        <v>0.51648851056143719</v>
      </c>
      <c r="E474" s="9">
        <f t="shared" si="105"/>
        <v>0.29283903223197993</v>
      </c>
      <c r="F474" s="9">
        <f t="shared" si="106"/>
        <v>0.19067245720658291</v>
      </c>
      <c r="G474" s="9">
        <f t="shared" si="107"/>
        <v>1.063808512922662</v>
      </c>
      <c r="H474" s="9">
        <f t="shared" si="108"/>
        <v>1.9361514913719426</v>
      </c>
      <c r="I474" s="9">
        <f t="shared" si="109"/>
        <v>3.4148453243344434</v>
      </c>
      <c r="J474" s="9">
        <f t="shared" si="110"/>
        <v>5.2445959665614215</v>
      </c>
      <c r="K474" s="11">
        <f t="shared" si="111"/>
        <v>0.53191489361702127</v>
      </c>
      <c r="L474" s="11">
        <f t="shared" si="112"/>
        <v>0.3058103975535168</v>
      </c>
      <c r="M474" s="11">
        <f t="shared" si="113"/>
        <v>0.20040080160320639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-0.25982161473053478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0.23275127260181105</v>
      </c>
      <c r="Q474" s="11">
        <f>2*'OddsRatio_working_3-way'!K474*'OddsRatio_working_3-way'!L474*'OddsRatio_working_3-way'!M474</f>
        <v>6.5196434902468084E-2</v>
      </c>
      <c r="R474" s="11">
        <f t="shared" si="114"/>
        <v>0</v>
      </c>
      <c r="S474" s="11">
        <f t="shared" si="115"/>
        <v>-0.89581181628480444</v>
      </c>
      <c r="T474" s="11">
        <f t="shared" si="116"/>
        <v>-0.2509276796315979</v>
      </c>
      <c r="U474" s="11">
        <f>'OddsRatio_working_3-way'!S474-'OddsRatio_working_3-way'!R474^2/3</f>
        <v>-0.89581181628480444</v>
      </c>
      <c r="V474" s="11">
        <f>'OddsRatio_working_3-way'!S474*'OddsRatio_working_3-way'!R474/3-2*'OddsRatio_working_3-way'!R474^3/27-'OddsRatio_working_3-way'!T474</f>
        <v>0.2509276796315979</v>
      </c>
      <c r="W474" s="11">
        <f>'OddsRatio_working_3-way'!V474^2+4*'OddsRatio_working_3-way'!U474^3/27</f>
        <v>-4.3534558926743933E-2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0.16317112132056469</v>
      </c>
      <c r="Y474" s="11">
        <f>IF('OddsRatio_working_3-way'!W474&gt;=0,IF('OddsRatio_working_3-way'!V474+SQRT('OddsRatio_working_3-way'!W474)&gt;0,0,PI()),ACOS('OddsRatio_working_3-way'!V474/(2*'OddsRatio_working_3-way'!X474)))</f>
        <v>0.69366240798407142</v>
      </c>
      <c r="Z474" s="11">
        <f>'OddsRatio_working_3-way'!X474^(1/3)*COS('OddsRatio_working_3-way'!Y474/3)</f>
        <v>0.53190425646133099</v>
      </c>
      <c r="AA474" s="11">
        <f>'OddsRatio_working_3-way'!X474^(1/3)*COS(('OddsRatio_working_3-way'!Y474+2*PI())/3)</f>
        <v>-0.37440188867272489</v>
      </c>
      <c r="AB474" s="11">
        <f>'OddsRatio_working_3-way'!X474^(1/3)*COS(('OddsRatio_working_3-way'!Y474+4*PI())/3)</f>
        <v>-0.15750236778860616</v>
      </c>
      <c r="AC474" s="11">
        <f>'OddsRatio_working_3-way'!X474^(1/3)*SIN('OddsRatio_working_3-way'!Y474/3)</f>
        <v>0.12522699676954688</v>
      </c>
      <c r="AD474" s="11">
        <f>'OddsRatio_working_3-way'!X474^(1/3)*SIN(('OddsRatio_working_3-way'!Y474+2*PI())/3)</f>
        <v>0.3980291000918123</v>
      </c>
      <c r="AE474" s="11">
        <f>'OddsRatio_working_3-way'!X474^(1/3)*SIN(('OddsRatio_working_3-way'!Y474+4*PI())/3)</f>
        <v>-0.52325609686135921</v>
      </c>
      <c r="AF474" s="11">
        <f>-'OddsRatio_working_3-way'!U474/(3*'OddsRatio_working_3-way'!X474^(1/3))*COS(('OddsRatio_working_3-way'!Y474)/3)</f>
        <v>0.53190425646133099</v>
      </c>
      <c r="AG474" s="11">
        <f>-'OddsRatio_working_3-way'!U474/(3*'OddsRatio_working_3-way'!X474^(1/3))*COS(('OddsRatio_working_3-way'!Y474+2*PI())/3)</f>
        <v>-0.37440188867272489</v>
      </c>
      <c r="AH474" s="11">
        <f>-'OddsRatio_working_3-way'!U474/(3*'OddsRatio_working_3-way'!X474^(1/3))*COS(('OddsRatio_working_3-way'!Y474+4*PI())/3)</f>
        <v>-0.15750236778860616</v>
      </c>
      <c r="AI474" s="11">
        <f>'OddsRatio_working_3-way'!U474/(3*'OddsRatio_working_3-way'!X474^(1/3))*SIN(('OddsRatio_working_3-way'!Y474)/3)</f>
        <v>-0.12522699676954688</v>
      </c>
      <c r="AJ474" s="11">
        <f>'OddsRatio_working_3-way'!U474/(3*'OddsRatio_working_3-way'!X474^(1/3))*SIN(('OddsRatio_working_3-way'!Y474+2*PI())/3)</f>
        <v>-0.3980291000918123</v>
      </c>
      <c r="AK474" s="11">
        <f>'OddsRatio_working_3-way'!U474/(3*'OddsRatio_working_3-way'!X474^(1/3))*SIN(('OddsRatio_working_3-way'!Y474+4*PI())/3)</f>
        <v>0.52325609686135921</v>
      </c>
      <c r="AL474" s="11">
        <f>'OddsRatio_working_3-way'!Z474+'OddsRatio_working_3-way'!AF474</f>
        <v>1.063808512922662</v>
      </c>
      <c r="AM474" s="11">
        <f>'OddsRatio_working_3-way'!AA474+'OddsRatio_working_3-way'!AG474</f>
        <v>-0.74880377734544978</v>
      </c>
      <c r="AN474" s="11">
        <f>'OddsRatio_working_3-way'!AB474+'OddsRatio_working_3-way'!AH474</f>
        <v>-0.31500473557721231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1.063808512922662</v>
      </c>
      <c r="AS474" s="11">
        <f>IF(('OddsRatio_working_3-way'!X474=0),IF(Q474&gt;0,-Q474^(1/3),(-Q474)^(1/3)),'OddsRatio_working_3-way'!AM474-'OddsRatio_working_3-way'!R474/3)</f>
        <v>-0.74880377734544978</v>
      </c>
      <c r="AT474" s="11">
        <f>IF(('OddsRatio_working_3-way'!X474=0),IF(Q474&gt;0,-Q474^(1/3),(-Q474)^(1/3)),'OddsRatio_working_3-way'!AN474-'OddsRatio_working_3-way'!R474/3)</f>
        <v>-0.31500473557721231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9">
        <f t="shared" si="104"/>
        <v>0.67243210366918837</v>
      </c>
      <c r="E475" s="9">
        <f t="shared" si="105"/>
        <v>0.20021864981092211</v>
      </c>
      <c r="F475" s="9">
        <f t="shared" si="106"/>
        <v>0.12734924651988941</v>
      </c>
      <c r="G475" s="9">
        <f t="shared" si="107"/>
        <v>1.0825310905605252</v>
      </c>
      <c r="H475" s="9">
        <f t="shared" si="108"/>
        <v>1.4871389907522363</v>
      </c>
      <c r="I475" s="9">
        <f t="shared" si="109"/>
        <v>4.9945397241683382</v>
      </c>
      <c r="J475" s="9">
        <f t="shared" si="110"/>
        <v>7.8524218032481254</v>
      </c>
      <c r="K475" s="11">
        <f t="shared" si="111"/>
        <v>0.68965517241379315</v>
      </c>
      <c r="L475" s="11">
        <f t="shared" si="112"/>
        <v>0.21321961620469082</v>
      </c>
      <c r="M475" s="11">
        <f t="shared" si="113"/>
        <v>0.13642564802182811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-0.21086173244022555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0.21003992865061985</v>
      </c>
      <c r="Q475" s="11">
        <f>2*'OddsRatio_working_3-way'!K475*'OddsRatio_working_3-way'!L475*'OddsRatio_working_3-way'!M475</f>
        <v>4.0122240429917834E-2</v>
      </c>
      <c r="R475" s="11">
        <f t="shared" si="114"/>
        <v>0</v>
      </c>
      <c r="S475" s="11">
        <f t="shared" si="115"/>
        <v>-0.99610264138449744</v>
      </c>
      <c r="T475" s="11">
        <f t="shared" si="116"/>
        <v>-0.19027748641537681</v>
      </c>
      <c r="U475" s="11">
        <f>'OddsRatio_working_3-way'!S475-'OddsRatio_working_3-way'!R475^2/3</f>
        <v>-0.99610264138449744</v>
      </c>
      <c r="V475" s="11">
        <f>'OddsRatio_working_3-way'!S475*'OddsRatio_working_3-way'!R475/3-2*'OddsRatio_working_3-way'!R475^3/27-'OddsRatio_working_3-way'!T475</f>
        <v>0.19027748641537681</v>
      </c>
      <c r="W475" s="11">
        <f>'OddsRatio_working_3-way'!V475^2+4*'OddsRatio_working_3-way'!U475^3/27</f>
        <v>-0.11021720900307139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0.19132611612089531</v>
      </c>
      <c r="Y475" s="11">
        <f>IF('OddsRatio_working_3-way'!W475&gt;=0,IF('OddsRatio_working_3-way'!V475+SQRT('OddsRatio_working_3-way'!W475)&gt;0,0,PI()),ACOS('OddsRatio_working_3-way'!V475/(2*'OddsRatio_working_3-way'!X475)))</f>
        <v>1.0503590412600969</v>
      </c>
      <c r="Z475" s="11">
        <f>'OddsRatio_working_3-way'!X475^(1/3)*COS('OddsRatio_working_3-way'!Y475/3)</f>
        <v>0.54126554528026272</v>
      </c>
      <c r="AA475" s="11">
        <f>'OddsRatio_working_3-way'!X475^(1/3)*COS(('OddsRatio_working_3-way'!Y475+2*PI())/3)</f>
        <v>-0.44180335266330395</v>
      </c>
      <c r="AB475" s="11">
        <f>'OddsRatio_working_3-way'!X475^(1/3)*COS(('OddsRatio_working_3-way'!Y475+4*PI())/3)</f>
        <v>-9.946219261695885E-2</v>
      </c>
      <c r="AC475" s="11">
        <f>'OddsRatio_working_3-way'!X475^(1/3)*SIN('OddsRatio_working_3-way'!Y475/3)</f>
        <v>0.19765076090744613</v>
      </c>
      <c r="AD475" s="11">
        <f>'OddsRatio_working_3-way'!X475^(1/3)*SIN(('OddsRatio_working_3-way'!Y475+2*PI())/3)</f>
        <v>0.36992433195222074</v>
      </c>
      <c r="AE475" s="11">
        <f>'OddsRatio_working_3-way'!X475^(1/3)*SIN(('OddsRatio_working_3-way'!Y475+4*PI())/3)</f>
        <v>-0.5675750928596669</v>
      </c>
      <c r="AF475" s="11">
        <f>-'OddsRatio_working_3-way'!U475/(3*'OddsRatio_working_3-way'!X475^(1/3))*COS(('OddsRatio_working_3-way'!Y475)/3)</f>
        <v>0.54126554528026261</v>
      </c>
      <c r="AG475" s="11">
        <f>-'OddsRatio_working_3-way'!U475/(3*'OddsRatio_working_3-way'!X475^(1/3))*COS(('OddsRatio_working_3-way'!Y475+2*PI())/3)</f>
        <v>-0.44180335266330389</v>
      </c>
      <c r="AH475" s="11">
        <f>-'OddsRatio_working_3-way'!U475/(3*'OddsRatio_working_3-way'!X475^(1/3))*COS(('OddsRatio_working_3-way'!Y475+4*PI())/3)</f>
        <v>-9.9462192616958836E-2</v>
      </c>
      <c r="AI475" s="11">
        <f>'OddsRatio_working_3-way'!U475/(3*'OddsRatio_working_3-way'!X475^(1/3))*SIN(('OddsRatio_working_3-way'!Y475)/3)</f>
        <v>-0.1976507609074461</v>
      </c>
      <c r="AJ475" s="11">
        <f>'OddsRatio_working_3-way'!U475/(3*'OddsRatio_working_3-way'!X475^(1/3))*SIN(('OddsRatio_working_3-way'!Y475+2*PI())/3)</f>
        <v>-0.36992433195222069</v>
      </c>
      <c r="AK475" s="11">
        <f>'OddsRatio_working_3-way'!U475/(3*'OddsRatio_working_3-way'!X475^(1/3))*SIN(('OddsRatio_working_3-way'!Y475+4*PI())/3)</f>
        <v>0.56757509285966679</v>
      </c>
      <c r="AL475" s="11">
        <f>'OddsRatio_working_3-way'!Z475+'OddsRatio_working_3-way'!AF475</f>
        <v>1.0825310905605252</v>
      </c>
      <c r="AM475" s="11">
        <f>'OddsRatio_working_3-way'!AA475+'OddsRatio_working_3-way'!AG475</f>
        <v>-0.8836067053266079</v>
      </c>
      <c r="AN475" s="11">
        <f>'OddsRatio_working_3-way'!AB475+'OddsRatio_working_3-way'!AH475</f>
        <v>-0.1989243852339177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1.0825310905605252</v>
      </c>
      <c r="AS475" s="11">
        <f>IF(('OddsRatio_working_3-way'!X475=0),IF(Q475&gt;0,-Q475^(1/3),(-Q475)^(1/3)),'OddsRatio_working_3-way'!AM475-'OddsRatio_working_3-way'!R475/3)</f>
        <v>-0.8836067053266079</v>
      </c>
      <c r="AT475" s="11">
        <f>IF(('OddsRatio_working_3-way'!X475=0),IF(Q475&gt;0,-Q475^(1/3),(-Q475)^(1/3)),'OddsRatio_working_3-way'!AN475-'OddsRatio_working_3-way'!R475/3)</f>
        <v>-0.1989243852339177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9">
        <f t="shared" si="104"/>
        <v>0.11916067142912645</v>
      </c>
      <c r="E476" s="9">
        <f t="shared" si="105"/>
        <v>0.24434439084597542</v>
      </c>
      <c r="F476" s="9">
        <f t="shared" si="106"/>
        <v>0.63649493772489829</v>
      </c>
      <c r="G476" s="9">
        <f t="shared" si="107"/>
        <v>1.0775554798876765</v>
      </c>
      <c r="H476" s="9">
        <f t="shared" si="108"/>
        <v>8.3920305920294602</v>
      </c>
      <c r="I476" s="9">
        <f t="shared" si="109"/>
        <v>4.0925842272776318</v>
      </c>
      <c r="J476" s="9">
        <f t="shared" si="110"/>
        <v>1.5711044043404687</v>
      </c>
      <c r="K476" s="11">
        <f t="shared" si="111"/>
        <v>0.1272264631043257</v>
      </c>
      <c r="L476" s="11">
        <f t="shared" si="112"/>
        <v>0.25839793281653745</v>
      </c>
      <c r="M476" s="11">
        <f t="shared" si="113"/>
        <v>0.65359477124183007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-0.22421101264494969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0.22045625161716265</v>
      </c>
      <c r="Q476" s="11">
        <f>2*'OddsRatio_working_3-way'!K476*'OddsRatio_working_3-way'!L476*'OddsRatio_working_3-way'!M476</f>
        <v>4.2973928190480043E-2</v>
      </c>
      <c r="R476" s="11">
        <f t="shared" si="114"/>
        <v>0</v>
      </c>
      <c r="S476" s="11">
        <f t="shared" si="115"/>
        <v>-0.98325344958085126</v>
      </c>
      <c r="T476" s="11">
        <f t="shared" si="116"/>
        <v>-0.19166733909958111</v>
      </c>
      <c r="U476" s="11">
        <f>'OddsRatio_working_3-way'!S476-'OddsRatio_working_3-way'!R476^2/3</f>
        <v>-0.98325344958085126</v>
      </c>
      <c r="V476" s="11">
        <f>'OddsRatio_working_3-way'!S476*'OddsRatio_working_3-way'!R476/3-2*'OddsRatio_working_3-way'!R476^3/27-'OddsRatio_working_3-way'!T476</f>
        <v>0.19166733909958111</v>
      </c>
      <c r="W476" s="11">
        <f>'OddsRatio_working_3-way'!V476^2+4*'OddsRatio_working_3-way'!U476^3/27</f>
        <v>-0.10409281528194887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0.18763607339705676</v>
      </c>
      <c r="Y476" s="11">
        <f>IF('OddsRatio_working_3-way'!W476&gt;=0,IF('OddsRatio_working_3-way'!V476+SQRT('OddsRatio_working_3-way'!W476)&gt;0,0,PI()),ACOS('OddsRatio_working_3-way'!V476/(2*'OddsRatio_working_3-way'!X476)))</f>
        <v>1.0347484138540204</v>
      </c>
      <c r="Z476" s="11">
        <f>'OddsRatio_working_3-way'!X476^(1/3)*COS('OddsRatio_working_3-way'!Y476/3)</f>
        <v>0.53877773994383826</v>
      </c>
      <c r="AA476" s="11">
        <f>'OddsRatio_working_3-way'!X476^(1/3)*COS(('OddsRatio_working_3-way'!Y476+2*PI())/3)</f>
        <v>-0.43702619457765901</v>
      </c>
      <c r="AB476" s="11">
        <f>'OddsRatio_working_3-way'!X476^(1/3)*COS(('OddsRatio_working_3-way'!Y476+4*PI())/3)</f>
        <v>-0.10175154536617918</v>
      </c>
      <c r="AC476" s="11">
        <f>'OddsRatio_working_3-way'!X476^(1/3)*SIN('OddsRatio_working_3-way'!Y476/3)</f>
        <v>0.19357090897470527</v>
      </c>
      <c r="AD476" s="11">
        <f>'OddsRatio_working_3-way'!X476^(1/3)*SIN(('OddsRatio_working_3-way'!Y476+2*PI())/3)</f>
        <v>0.36980975529757726</v>
      </c>
      <c r="AE476" s="11">
        <f>'OddsRatio_working_3-way'!X476^(1/3)*SIN(('OddsRatio_working_3-way'!Y476+4*PI())/3)</f>
        <v>-0.56338066427228239</v>
      </c>
      <c r="AF476" s="11">
        <f>-'OddsRatio_working_3-way'!U476/(3*'OddsRatio_working_3-way'!X476^(1/3))*COS(('OddsRatio_working_3-way'!Y476)/3)</f>
        <v>0.53877773994383815</v>
      </c>
      <c r="AG476" s="11">
        <f>-'OddsRatio_working_3-way'!U476/(3*'OddsRatio_working_3-way'!X476^(1/3))*COS(('OddsRatio_working_3-way'!Y476+2*PI())/3)</f>
        <v>-0.4370261945776589</v>
      </c>
      <c r="AH476" s="11">
        <f>-'OddsRatio_working_3-way'!U476/(3*'OddsRatio_working_3-way'!X476^(1/3))*COS(('OddsRatio_working_3-way'!Y476+4*PI())/3)</f>
        <v>-0.10175154536617917</v>
      </c>
      <c r="AI476" s="11">
        <f>'OddsRatio_working_3-way'!U476/(3*'OddsRatio_working_3-way'!X476^(1/3))*SIN(('OddsRatio_working_3-way'!Y476)/3)</f>
        <v>-0.19357090897470522</v>
      </c>
      <c r="AJ476" s="11">
        <f>'OddsRatio_working_3-way'!U476/(3*'OddsRatio_working_3-way'!X476^(1/3))*SIN(('OddsRatio_working_3-way'!Y476+2*PI())/3)</f>
        <v>-0.3698097552975772</v>
      </c>
      <c r="AK476" s="11">
        <f>'OddsRatio_working_3-way'!U476/(3*'OddsRatio_working_3-way'!X476^(1/3))*SIN(('OddsRatio_working_3-way'!Y476+4*PI())/3)</f>
        <v>0.56338066427228228</v>
      </c>
      <c r="AL476" s="11">
        <f>'OddsRatio_working_3-way'!Z476+'OddsRatio_working_3-way'!AF476</f>
        <v>1.0775554798876765</v>
      </c>
      <c r="AM476" s="11">
        <f>'OddsRatio_working_3-way'!AA476+'OddsRatio_working_3-way'!AG476</f>
        <v>-0.87405238915531791</v>
      </c>
      <c r="AN476" s="11">
        <f>'OddsRatio_working_3-way'!AB476+'OddsRatio_working_3-way'!AH476</f>
        <v>-0.20350309073235834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1.0775554798876765</v>
      </c>
      <c r="AS476" s="11">
        <f>IF(('OddsRatio_working_3-way'!X476=0),IF(Q476&gt;0,-Q476^(1/3),(-Q476)^(1/3)),'OddsRatio_working_3-way'!AM476-'OddsRatio_working_3-way'!R476/3)</f>
        <v>-0.87405238915531791</v>
      </c>
      <c r="AT476" s="11">
        <f>IF(('OddsRatio_working_3-way'!X476=0),IF(Q476&gt;0,-Q476^(1/3),(-Q476)^(1/3)),'OddsRatio_working_3-way'!AN476-'OddsRatio_working_3-way'!R476/3)</f>
        <v>-0.20350309073235834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9">
        <f t="shared" si="104"/>
        <v>0.39941773989858614</v>
      </c>
      <c r="E477" s="9">
        <f t="shared" si="105"/>
        <v>0.33124875888420358</v>
      </c>
      <c r="F477" s="9">
        <f t="shared" si="106"/>
        <v>0.26933350121721006</v>
      </c>
      <c r="G477" s="9">
        <f t="shared" si="107"/>
        <v>1.0514996018533123</v>
      </c>
      <c r="H477" s="9">
        <f t="shared" si="108"/>
        <v>2.5036444306502368</v>
      </c>
      <c r="I477" s="9">
        <f t="shared" si="109"/>
        <v>3.01887923555836</v>
      </c>
      <c r="J477" s="9">
        <f t="shared" si="110"/>
        <v>3.7128689727815463</v>
      </c>
      <c r="K477" s="11">
        <f t="shared" si="111"/>
        <v>0.41152263374485593</v>
      </c>
      <c r="L477" s="11">
        <f t="shared" si="112"/>
        <v>0.34246575342465752</v>
      </c>
      <c r="M477" s="11">
        <f t="shared" si="113"/>
        <v>0.27932960893854747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-0.27885909939939157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0.23344390622436245</v>
      </c>
      <c r="Q477" s="11">
        <f>2*'OddsRatio_working_3-way'!K477*'OddsRatio_working_3-way'!L477*'OddsRatio_working_3-way'!M477</f>
        <v>7.8733189283090199E-2</v>
      </c>
      <c r="R477" s="11">
        <f t="shared" si="114"/>
        <v>0</v>
      </c>
      <c r="S477" s="11">
        <f t="shared" si="115"/>
        <v>-0.83713928190672404</v>
      </c>
      <c r="T477" s="11">
        <f t="shared" si="116"/>
        <v>-0.28234039861946847</v>
      </c>
      <c r="U477" s="11">
        <f>'OddsRatio_working_3-way'!S477-'OddsRatio_working_3-way'!R477^2/3</f>
        <v>-0.83713928190672404</v>
      </c>
      <c r="V477" s="11">
        <f>'OddsRatio_working_3-way'!S477*'OddsRatio_working_3-way'!R477/3-2*'OddsRatio_working_3-way'!R477^3/27-'OddsRatio_working_3-way'!T477</f>
        <v>0.28234039861946847</v>
      </c>
      <c r="W477" s="11">
        <f>'OddsRatio_working_3-way'!V477^2+4*'OddsRatio_working_3-way'!U477^3/27</f>
        <v>-7.1978298960004017E-3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0.14740584332769915</v>
      </c>
      <c r="Y477" s="11">
        <f>IF('OddsRatio_working_3-way'!W477&gt;=0,IF('OddsRatio_working_3-way'!V477+SQRT('OddsRatio_working_3-way'!W477)&gt;0,0,PI()),ACOS('OddsRatio_working_3-way'!V477/(2*'OddsRatio_working_3-way'!X477)))</f>
        <v>0.29190484231917679</v>
      </c>
      <c r="Z477" s="11">
        <f>'OddsRatio_working_3-way'!X477^(1/3)*COS('OddsRatio_working_3-way'!Y477/3)</f>
        <v>0.52574980092665624</v>
      </c>
      <c r="AA477" s="11">
        <f>'OddsRatio_working_3-way'!X477^(1/3)*COS(('OddsRatio_working_3-way'!Y477+2*PI())/3)</f>
        <v>-0.30731790436570977</v>
      </c>
      <c r="AB477" s="11">
        <f>'OddsRatio_working_3-way'!X477^(1/3)*COS(('OddsRatio_working_3-way'!Y477+4*PI())/3)</f>
        <v>-0.21843189656094655</v>
      </c>
      <c r="AC477" s="11">
        <f>'OddsRatio_working_3-way'!X477^(1/3)*SIN('OddsRatio_working_3-way'!Y477/3)</f>
        <v>5.1318360533271407E-2</v>
      </c>
      <c r="AD477" s="11">
        <f>'OddsRatio_working_3-way'!X477^(1/3)*SIN(('OddsRatio_working_3-way'!Y477+2*PI())/3)</f>
        <v>0.42965350337046004</v>
      </c>
      <c r="AE477" s="11">
        <f>'OddsRatio_working_3-way'!X477^(1/3)*SIN(('OddsRatio_working_3-way'!Y477+4*PI())/3)</f>
        <v>-0.48097186390373126</v>
      </c>
      <c r="AF477" s="11">
        <f>-'OddsRatio_working_3-way'!U477/(3*'OddsRatio_working_3-way'!X477^(1/3))*COS(('OddsRatio_working_3-way'!Y477)/3)</f>
        <v>0.52574980092665613</v>
      </c>
      <c r="AG477" s="11">
        <f>-'OddsRatio_working_3-way'!U477/(3*'OddsRatio_working_3-way'!X477^(1/3))*COS(('OddsRatio_working_3-way'!Y477+2*PI())/3)</f>
        <v>-0.30731790436570972</v>
      </c>
      <c r="AH477" s="11">
        <f>-'OddsRatio_working_3-way'!U477/(3*'OddsRatio_working_3-way'!X477^(1/3))*COS(('OddsRatio_working_3-way'!Y477+4*PI())/3)</f>
        <v>-0.2184318965609465</v>
      </c>
      <c r="AI477" s="11">
        <f>'OddsRatio_working_3-way'!U477/(3*'OddsRatio_working_3-way'!X477^(1/3))*SIN(('OddsRatio_working_3-way'!Y477)/3)</f>
        <v>-5.1318360533271393E-2</v>
      </c>
      <c r="AJ477" s="11">
        <f>'OddsRatio_working_3-way'!U477/(3*'OddsRatio_working_3-way'!X477^(1/3))*SIN(('OddsRatio_working_3-way'!Y477+2*PI())/3)</f>
        <v>-0.42965350337045993</v>
      </c>
      <c r="AK477" s="11">
        <f>'OddsRatio_working_3-way'!U477/(3*'OddsRatio_working_3-way'!X477^(1/3))*SIN(('OddsRatio_working_3-way'!Y477+4*PI())/3)</f>
        <v>0.48097186390373114</v>
      </c>
      <c r="AL477" s="11">
        <f>'OddsRatio_working_3-way'!Z477+'OddsRatio_working_3-way'!AF477</f>
        <v>1.0514996018533123</v>
      </c>
      <c r="AM477" s="11">
        <f>'OddsRatio_working_3-way'!AA477+'OddsRatio_working_3-way'!AG477</f>
        <v>-0.61463580873141943</v>
      </c>
      <c r="AN477" s="11">
        <f>'OddsRatio_working_3-way'!AB477+'OddsRatio_working_3-way'!AH477</f>
        <v>-0.43686379312189305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1.0514996018533123</v>
      </c>
      <c r="AS477" s="11">
        <f>IF(('OddsRatio_working_3-way'!X477=0),IF(Q477&gt;0,-Q477^(1/3),(-Q477)^(1/3)),'OddsRatio_working_3-way'!AM477-'OddsRatio_working_3-way'!R477/3)</f>
        <v>-0.61463580873141943</v>
      </c>
      <c r="AT477" s="11">
        <f>IF(('OddsRatio_working_3-way'!X477=0),IF(Q477&gt;0,-Q477^(1/3),(-Q477)^(1/3)),'OddsRatio_working_3-way'!AN477-'OddsRatio_working_3-way'!R477/3)</f>
        <v>-0.43686379312189305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9">
        <f t="shared" si="104"/>
        <v>0.5729102502579636</v>
      </c>
      <c r="E478" s="9">
        <f t="shared" si="105"/>
        <v>0.24717026165699324</v>
      </c>
      <c r="F478" s="9">
        <f t="shared" si="106"/>
        <v>0.17991948808504332</v>
      </c>
      <c r="G478" s="9">
        <f t="shared" si="107"/>
        <v>1.0649629913978207</v>
      </c>
      <c r="H478" s="9">
        <f t="shared" si="108"/>
        <v>1.7454740939784743</v>
      </c>
      <c r="I478" s="9">
        <f t="shared" si="109"/>
        <v>4.0457941553977665</v>
      </c>
      <c r="J478" s="9">
        <f t="shared" si="110"/>
        <v>5.5580416031826729</v>
      </c>
      <c r="K478" s="11">
        <f t="shared" si="111"/>
        <v>0.58823529411764708</v>
      </c>
      <c r="L478" s="11">
        <f t="shared" si="112"/>
        <v>0.2590673575129534</v>
      </c>
      <c r="M478" s="11">
        <f t="shared" si="113"/>
        <v>0.18939393939393939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-0.24730773138270856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0.22627986663341743</v>
      </c>
      <c r="Q478" s="11">
        <f>2*'OddsRatio_working_3-way'!K478*'OddsRatio_working_3-way'!L478*'OddsRatio_working_3-way'!M478</f>
        <v>5.7724455773830979E-2</v>
      </c>
      <c r="R478" s="11">
        <f t="shared" si="114"/>
        <v>0</v>
      </c>
      <c r="S478" s="11">
        <f t="shared" si="115"/>
        <v>-0.91497287758970003</v>
      </c>
      <c r="T478" s="11">
        <f t="shared" si="116"/>
        <v>-0.23341144836471941</v>
      </c>
      <c r="U478" s="11">
        <f>'OddsRatio_working_3-way'!S478-'OddsRatio_working_3-way'!R478^2/3</f>
        <v>-0.91497287758970003</v>
      </c>
      <c r="V478" s="11">
        <f>'OddsRatio_working_3-way'!S478*'OddsRatio_working_3-way'!R478/3-2*'OddsRatio_working_3-way'!R478^3/27-'OddsRatio_working_3-way'!T478</f>
        <v>0.23341144836471941</v>
      </c>
      <c r="W478" s="11">
        <f>'OddsRatio_working_3-way'!V478^2+4*'OddsRatio_working_3-way'!U478^3/27</f>
        <v>-5.8999503822562568E-2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0.16843426614727083</v>
      </c>
      <c r="Y478" s="11">
        <f>IF('OddsRatio_working_3-way'!W478&gt;=0,IF('OddsRatio_working_3-way'!V478+SQRT('OddsRatio_working_3-way'!W478)&gt;0,0,PI()),ACOS('OddsRatio_working_3-way'!V478/(2*'OddsRatio_working_3-way'!X478)))</f>
        <v>0.80531258988006849</v>
      </c>
      <c r="Z478" s="11">
        <f>'OddsRatio_working_3-way'!X478^(1/3)*COS('OddsRatio_working_3-way'!Y478/3)</f>
        <v>0.53248149569891046</v>
      </c>
      <c r="AA478" s="11">
        <f>'OddsRatio_working_3-way'!X478^(1/3)*COS(('OddsRatio_working_3-way'!Y478+2*PI())/3)</f>
        <v>-0.39309031210220868</v>
      </c>
      <c r="AB478" s="11">
        <f>'OddsRatio_working_3-way'!X478^(1/3)*COS(('OddsRatio_working_3-way'!Y478+4*PI())/3)</f>
        <v>-0.13939118359670194</v>
      </c>
      <c r="AC478" s="11">
        <f>'OddsRatio_working_3-way'!X478^(1/3)*SIN('OddsRatio_working_3-way'!Y478/3)</f>
        <v>0.14647326013582784</v>
      </c>
      <c r="AD478" s="11">
        <f>'OddsRatio_working_3-way'!X478^(1/3)*SIN(('OddsRatio_working_3-way'!Y478+2*PI())/3)</f>
        <v>0.38790587225247691</v>
      </c>
      <c r="AE478" s="11">
        <f>'OddsRatio_working_3-way'!X478^(1/3)*SIN(('OddsRatio_working_3-way'!Y478+4*PI())/3)</f>
        <v>-0.5343791323883047</v>
      </c>
      <c r="AF478" s="11">
        <f>-'OddsRatio_working_3-way'!U478/(3*'OddsRatio_working_3-way'!X478^(1/3))*COS(('OddsRatio_working_3-way'!Y478)/3)</f>
        <v>0.53248149569891035</v>
      </c>
      <c r="AG478" s="11">
        <f>-'OddsRatio_working_3-way'!U478/(3*'OddsRatio_working_3-way'!X478^(1/3))*COS(('OddsRatio_working_3-way'!Y478+2*PI())/3)</f>
        <v>-0.39309031210220857</v>
      </c>
      <c r="AH478" s="11">
        <f>-'OddsRatio_working_3-way'!U478/(3*'OddsRatio_working_3-way'!X478^(1/3))*COS(('OddsRatio_working_3-way'!Y478+4*PI())/3)</f>
        <v>-0.13939118359670191</v>
      </c>
      <c r="AI478" s="11">
        <f>'OddsRatio_working_3-way'!U478/(3*'OddsRatio_working_3-way'!X478^(1/3))*SIN(('OddsRatio_working_3-way'!Y478)/3)</f>
        <v>-0.14647326013582782</v>
      </c>
      <c r="AJ478" s="11">
        <f>'OddsRatio_working_3-way'!U478/(3*'OddsRatio_working_3-way'!X478^(1/3))*SIN(('OddsRatio_working_3-way'!Y478+2*PI())/3)</f>
        <v>-0.3879058722524768</v>
      </c>
      <c r="AK478" s="11">
        <f>'OddsRatio_working_3-way'!U478/(3*'OddsRatio_working_3-way'!X478^(1/3))*SIN(('OddsRatio_working_3-way'!Y478+4*PI())/3)</f>
        <v>0.53437913238830459</v>
      </c>
      <c r="AL478" s="11">
        <f>'OddsRatio_working_3-way'!Z478+'OddsRatio_working_3-way'!AF478</f>
        <v>1.0649629913978207</v>
      </c>
      <c r="AM478" s="11">
        <f>'OddsRatio_working_3-way'!AA478+'OddsRatio_working_3-way'!AG478</f>
        <v>-0.78618062420441726</v>
      </c>
      <c r="AN478" s="11">
        <f>'OddsRatio_working_3-way'!AB478+'OddsRatio_working_3-way'!AH478</f>
        <v>-0.27878236719340388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1.0649629913978207</v>
      </c>
      <c r="AS478" s="11">
        <f>IF(('OddsRatio_working_3-way'!X478=0),IF(Q478&gt;0,-Q478^(1/3),(-Q478)^(1/3)),'OddsRatio_working_3-way'!AM478-'OddsRatio_working_3-way'!R478/3)</f>
        <v>-0.78618062420441726</v>
      </c>
      <c r="AT478" s="11">
        <f>IF(('OddsRatio_working_3-way'!X478=0),IF(Q478&gt;0,-Q478^(1/3),(-Q478)^(1/3)),'OddsRatio_working_3-way'!AN478-'OddsRatio_working_3-way'!R478/3)</f>
        <v>-0.27878236719340388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9">
        <f t="shared" si="104"/>
        <v>0.15591807097507701</v>
      </c>
      <c r="E479" s="9">
        <f t="shared" si="105"/>
        <v>0.21545654541676509</v>
      </c>
      <c r="F479" s="9">
        <f t="shared" si="106"/>
        <v>0.62862538360815767</v>
      </c>
      <c r="G479" s="9">
        <f t="shared" si="107"/>
        <v>1.0741318961417972</v>
      </c>
      <c r="H479" s="9">
        <f t="shared" si="108"/>
        <v>6.4136247565546567</v>
      </c>
      <c r="I479" s="9">
        <f t="shared" si="109"/>
        <v>4.6413071279206912</v>
      </c>
      <c r="J479" s="9">
        <f t="shared" si="110"/>
        <v>1.5907725428779886</v>
      </c>
      <c r="K479" s="11">
        <f t="shared" si="111"/>
        <v>0.16556291390728478</v>
      </c>
      <c r="L479" s="11">
        <f t="shared" si="112"/>
        <v>0.22779043280182235</v>
      </c>
      <c r="M479" s="11">
        <f t="shared" si="113"/>
        <v>0.64516129032258063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-0.22864397781172263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0.21849584346938311</v>
      </c>
      <c r="Q479" s="11">
        <f>2*'OddsRatio_working_3-way'!K479*'OddsRatio_working_3-way'!L479*'OddsRatio_working_3-way'!M479</f>
        <v>4.8662771374027421E-2</v>
      </c>
      <c r="R479" s="11">
        <f t="shared" si="114"/>
        <v>0</v>
      </c>
      <c r="S479" s="11">
        <f t="shared" si="115"/>
        <v>-0.95561599986378809</v>
      </c>
      <c r="T479" s="11">
        <f t="shared" si="116"/>
        <v>-0.21283207123915104</v>
      </c>
      <c r="U479" s="11">
        <f>'OddsRatio_working_3-way'!S479-'OddsRatio_working_3-way'!R479^2/3</f>
        <v>-0.95561599986378809</v>
      </c>
      <c r="V479" s="11">
        <f>'OddsRatio_working_3-way'!S479*'OddsRatio_working_3-way'!R479/3-2*'OddsRatio_working_3-way'!R479^3/27-'OddsRatio_working_3-way'!T479</f>
        <v>0.21283207123915104</v>
      </c>
      <c r="W479" s="11">
        <f>'OddsRatio_working_3-way'!V479^2+4*'OddsRatio_working_3-way'!U479^3/27</f>
        <v>-8.3987010815314844E-2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0.17978077021977484</v>
      </c>
      <c r="Y479" s="11">
        <f>IF('OddsRatio_working_3-way'!W479&gt;=0,IF('OddsRatio_working_3-way'!V479+SQRT('OddsRatio_working_3-way'!W479)&gt;0,0,PI()),ACOS('OddsRatio_working_3-way'!V479/(2*'OddsRatio_working_3-way'!X479)))</f>
        <v>0.93735602534409912</v>
      </c>
      <c r="Z479" s="11">
        <f>'OddsRatio_working_3-way'!X479^(1/3)*COS('OddsRatio_working_3-way'!Y479/3)</f>
        <v>0.53706594807089858</v>
      </c>
      <c r="AA479" s="11">
        <f>'OddsRatio_working_3-way'!X479^(1/3)*COS(('OddsRatio_working_3-way'!Y479+2*PI())/3)</f>
        <v>-0.41877985597639755</v>
      </c>
      <c r="AB479" s="11">
        <f>'OddsRatio_working_3-way'!X479^(1/3)*COS(('OddsRatio_working_3-way'!Y479+4*PI())/3)</f>
        <v>-0.11828609209450087</v>
      </c>
      <c r="AC479" s="11">
        <f>'OddsRatio_working_3-way'!X479^(1/3)*SIN('OddsRatio_working_3-way'!Y479/3)</f>
        <v>0.17349015546701679</v>
      </c>
      <c r="AD479" s="11">
        <f>'OddsRatio_working_3-way'!X479^(1/3)*SIN(('OddsRatio_working_3-way'!Y479+2*PI())/3)</f>
        <v>0.37836767680346389</v>
      </c>
      <c r="AE479" s="11">
        <f>'OddsRatio_working_3-way'!X479^(1/3)*SIN(('OddsRatio_working_3-way'!Y479+4*PI())/3)</f>
        <v>-0.55185783227048069</v>
      </c>
      <c r="AF479" s="11">
        <f>-'OddsRatio_working_3-way'!U479/(3*'OddsRatio_working_3-way'!X479^(1/3))*COS(('OddsRatio_working_3-way'!Y479)/3)</f>
        <v>0.53706594807089847</v>
      </c>
      <c r="AG479" s="11">
        <f>-'OddsRatio_working_3-way'!U479/(3*'OddsRatio_working_3-way'!X479^(1/3))*COS(('OddsRatio_working_3-way'!Y479+2*PI())/3)</f>
        <v>-0.4187798559763975</v>
      </c>
      <c r="AH479" s="11">
        <f>-'OddsRatio_working_3-way'!U479/(3*'OddsRatio_working_3-way'!X479^(1/3))*COS(('OddsRatio_working_3-way'!Y479+4*PI())/3)</f>
        <v>-0.11828609209450086</v>
      </c>
      <c r="AI479" s="11">
        <f>'OddsRatio_working_3-way'!U479/(3*'OddsRatio_working_3-way'!X479^(1/3))*SIN(('OddsRatio_working_3-way'!Y479)/3)</f>
        <v>-0.17349015546701677</v>
      </c>
      <c r="AJ479" s="11">
        <f>'OddsRatio_working_3-way'!U479/(3*'OddsRatio_working_3-way'!X479^(1/3))*SIN(('OddsRatio_working_3-way'!Y479+2*PI())/3)</f>
        <v>-0.37836767680346378</v>
      </c>
      <c r="AK479" s="11">
        <f>'OddsRatio_working_3-way'!U479/(3*'OddsRatio_working_3-way'!X479^(1/3))*SIN(('OddsRatio_working_3-way'!Y479+4*PI())/3)</f>
        <v>0.55185783227048057</v>
      </c>
      <c r="AL479" s="11">
        <f>'OddsRatio_working_3-way'!Z479+'OddsRatio_working_3-way'!AF479</f>
        <v>1.0741318961417972</v>
      </c>
      <c r="AM479" s="11">
        <f>'OddsRatio_working_3-way'!AA479+'OddsRatio_working_3-way'!AG479</f>
        <v>-0.83755971195279511</v>
      </c>
      <c r="AN479" s="11">
        <f>'OddsRatio_working_3-way'!AB479+'OddsRatio_working_3-way'!AH479</f>
        <v>-0.23657218418900172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1.0741318961417972</v>
      </c>
      <c r="AS479" s="11">
        <f>IF(('OddsRatio_working_3-way'!X479=0),IF(Q479&gt;0,-Q479^(1/3),(-Q479)^(1/3)),'OddsRatio_working_3-way'!AM479-'OddsRatio_working_3-way'!R479/3)</f>
        <v>-0.83755971195279511</v>
      </c>
      <c r="AT479" s="11">
        <f>IF(('OddsRatio_working_3-way'!X479=0),IF(Q479&gt;0,-Q479^(1/3),(-Q479)^(1/3)),'OddsRatio_working_3-way'!AN479-'OddsRatio_working_3-way'!R479/3)</f>
        <v>-0.23657218418900172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9">
        <f t="shared" si="104"/>
        <v>0.36693131771025017</v>
      </c>
      <c r="E480" s="9">
        <f t="shared" si="105"/>
        <v>0.31653434114487489</v>
      </c>
      <c r="F480" s="9">
        <f t="shared" si="106"/>
        <v>0.31653434114487489</v>
      </c>
      <c r="G480" s="9">
        <f t="shared" si="107"/>
        <v>1.0331171665936154</v>
      </c>
      <c r="H480" s="9">
        <f t="shared" si="108"/>
        <v>2.7253056682113379</v>
      </c>
      <c r="I480" s="9">
        <f t="shared" si="109"/>
        <v>3.1592148781806557</v>
      </c>
      <c r="J480" s="9">
        <f t="shared" si="110"/>
        <v>3.1592148781806557</v>
      </c>
      <c r="K480" s="11">
        <f t="shared" si="111"/>
        <v>0.37453183520599254</v>
      </c>
      <c r="L480" s="11">
        <f t="shared" si="112"/>
        <v>0.3236245954692557</v>
      </c>
      <c r="M480" s="11">
        <f t="shared" si="113"/>
        <v>0.3236245954692557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-0.28614148266531592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0.22947091420859192</v>
      </c>
      <c r="Q480" s="11">
        <f>2*'OddsRatio_working_3-way'!K480*'OddsRatio_working_3-way'!L480*'OddsRatio_working_3-way'!M480</f>
        <v>7.8451594601228025E-2</v>
      </c>
      <c r="R480" s="11">
        <f t="shared" si="114"/>
        <v>0</v>
      </c>
      <c r="S480" s="11">
        <f t="shared" si="115"/>
        <v>-0.80194913394291567</v>
      </c>
      <c r="T480" s="11">
        <f t="shared" si="116"/>
        <v>-0.27417064408304814</v>
      </c>
      <c r="U480" s="11">
        <f>'OddsRatio_working_3-way'!S480-'OddsRatio_working_3-way'!R480^2/3</f>
        <v>-0.80194913394291567</v>
      </c>
      <c r="V480" s="11">
        <f>'OddsRatio_working_3-way'!S480*'OddsRatio_working_3-way'!R480/3-2*'OddsRatio_working_3-way'!R480^3/27-'OddsRatio_working_3-way'!T480</f>
        <v>0.27417064408304814</v>
      </c>
      <c r="W480" s="11">
        <f>'OddsRatio_working_3-way'!V480^2+4*'OddsRatio_working_3-way'!U480^3/27</f>
        <v>-1.2380819928500542E-3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0.13820964516791467</v>
      </c>
      <c r="Y480" s="11">
        <f>IF('OddsRatio_working_3-way'!W480&gt;=0,IF('OddsRatio_working_3-way'!V480+SQRT('OddsRatio_working_3-way'!W480)&gt;0,0,PI()),ACOS('OddsRatio_working_3-way'!V480/(2*'OddsRatio_working_3-way'!X480)))</f>
        <v>0.12763983851342764</v>
      </c>
      <c r="Z480" s="11">
        <f>'OddsRatio_working_3-way'!X480^(1/3)*COS('OddsRatio_working_3-way'!Y480/3)</f>
        <v>0.51655858329680771</v>
      </c>
      <c r="AA480" s="11">
        <f>'OddsRatio_working_3-way'!X480^(1/3)*COS(('OddsRatio_working_3-way'!Y480+2*PI())/3)</f>
        <v>-0.27732413353604229</v>
      </c>
      <c r="AB480" s="11">
        <f>'OddsRatio_working_3-way'!X480^(1/3)*COS(('OddsRatio_working_3-way'!Y480+4*PI())/3)</f>
        <v>-0.23923444976076552</v>
      </c>
      <c r="AC480" s="11">
        <f>'OddsRatio_working_3-way'!X480^(1/3)*SIN('OddsRatio_working_3-way'!Y480/3)</f>
        <v>2.1991089181003759E-2</v>
      </c>
      <c r="AD480" s="11">
        <f>'OddsRatio_working_3-way'!X480^(1/3)*SIN(('OddsRatio_working_3-way'!Y480+2*PI())/3)</f>
        <v>0.43635731108743359</v>
      </c>
      <c r="AE480" s="11">
        <f>'OddsRatio_working_3-way'!X480^(1/3)*SIN(('OddsRatio_working_3-way'!Y480+4*PI())/3)</f>
        <v>-0.45834840026843737</v>
      </c>
      <c r="AF480" s="11">
        <f>-'OddsRatio_working_3-way'!U480/(3*'OddsRatio_working_3-way'!X480^(1/3))*COS(('OddsRatio_working_3-way'!Y480)/3)</f>
        <v>0.51655858329680771</v>
      </c>
      <c r="AG480" s="11">
        <f>-'OddsRatio_working_3-way'!U480/(3*'OddsRatio_working_3-way'!X480^(1/3))*COS(('OddsRatio_working_3-way'!Y480+2*PI())/3)</f>
        <v>-0.27732413353604229</v>
      </c>
      <c r="AH480" s="11">
        <f>-'OddsRatio_working_3-way'!U480/(3*'OddsRatio_working_3-way'!X480^(1/3))*COS(('OddsRatio_working_3-way'!Y480+4*PI())/3)</f>
        <v>-0.23923444976076552</v>
      </c>
      <c r="AI480" s="11">
        <f>'OddsRatio_working_3-way'!U480/(3*'OddsRatio_working_3-way'!X480^(1/3))*SIN(('OddsRatio_working_3-way'!Y480)/3)</f>
        <v>-2.1991089181003759E-2</v>
      </c>
      <c r="AJ480" s="11">
        <f>'OddsRatio_working_3-way'!U480/(3*'OddsRatio_working_3-way'!X480^(1/3))*SIN(('OddsRatio_working_3-way'!Y480+2*PI())/3)</f>
        <v>-0.43635731108743359</v>
      </c>
      <c r="AK480" s="11">
        <f>'OddsRatio_working_3-way'!U480/(3*'OddsRatio_working_3-way'!X480^(1/3))*SIN(('OddsRatio_working_3-way'!Y480+4*PI())/3)</f>
        <v>0.45834840026843737</v>
      </c>
      <c r="AL480" s="11">
        <f>'OddsRatio_working_3-way'!Z480+'OddsRatio_working_3-way'!AF480</f>
        <v>1.0331171665936154</v>
      </c>
      <c r="AM480" s="11">
        <f>'OddsRatio_working_3-way'!AA480+'OddsRatio_working_3-way'!AG480</f>
        <v>-0.55464826707208459</v>
      </c>
      <c r="AN480" s="11">
        <f>'OddsRatio_working_3-way'!AB480+'OddsRatio_working_3-way'!AH480</f>
        <v>-0.47846889952153104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1.0331171665936154</v>
      </c>
      <c r="AS480" s="11">
        <f>IF(('OddsRatio_working_3-way'!X480=0),IF(Q480&gt;0,-Q480^(1/3),(-Q480)^(1/3)),'OddsRatio_working_3-way'!AM480-'OddsRatio_working_3-way'!R480/3)</f>
        <v>-0.55464826707208459</v>
      </c>
      <c r="AT480" s="11">
        <f>IF(('OddsRatio_working_3-way'!X480=0),IF(Q480&gt;0,-Q480^(1/3),(-Q480)^(1/3)),'OddsRatio_working_3-way'!AN480-'OddsRatio_working_3-way'!R480/3)</f>
        <v>-0.47846889952153104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9">
        <f t="shared" si="104"/>
        <v>0.19652301393765592</v>
      </c>
      <c r="E481" s="9">
        <f t="shared" si="105"/>
        <v>0.30245177535018847</v>
      </c>
      <c r="F481" s="9">
        <f t="shared" si="106"/>
        <v>0.50102521071215533</v>
      </c>
      <c r="G481" s="9">
        <f t="shared" si="107"/>
        <v>1.0483237351598038</v>
      </c>
      <c r="H481" s="9">
        <f t="shared" si="108"/>
        <v>5.0884625671232353</v>
      </c>
      <c r="I481" s="9">
        <f t="shared" si="109"/>
        <v>3.306312217351568</v>
      </c>
      <c r="J481" s="9">
        <f t="shared" si="110"/>
        <v>1.9959075484018136</v>
      </c>
      <c r="K481" s="11">
        <f t="shared" si="111"/>
        <v>0.2040816326530612</v>
      </c>
      <c r="L481" s="11">
        <f t="shared" si="112"/>
        <v>0.3125</v>
      </c>
      <c r="M481" s="11">
        <f t="shared" si="113"/>
        <v>0.51282051282051289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-0.2665816326530609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0.23057299843014128</v>
      </c>
      <c r="Q481" s="11">
        <f>2*'OddsRatio_working_3-way'!K481*'OddsRatio_working_3-way'!L481*'OddsRatio_working_3-way'!M481</f>
        <v>6.5410779696493976E-2</v>
      </c>
      <c r="R481" s="11">
        <f t="shared" si="114"/>
        <v>0</v>
      </c>
      <c r="S481" s="11">
        <f t="shared" si="115"/>
        <v>-0.86492454913507655</v>
      </c>
      <c r="T481" s="11">
        <f t="shared" si="116"/>
        <v>-0.24536866642129829</v>
      </c>
      <c r="U481" s="11">
        <f>'OddsRatio_working_3-way'!S481-'OddsRatio_working_3-way'!R481^2/3</f>
        <v>-0.86492454913507655</v>
      </c>
      <c r="V481" s="11">
        <f>'OddsRatio_working_3-way'!S481*'OddsRatio_working_3-way'!R481/3-2*'OddsRatio_working_3-way'!R481^3/27-'OddsRatio_working_3-way'!T481</f>
        <v>0.24536866642129829</v>
      </c>
      <c r="W481" s="11">
        <f>'OddsRatio_working_3-way'!V481^2+4*'OddsRatio_working_3-way'!U481^3/27</f>
        <v>-3.5652777109337362E-2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0.15480516752575132</v>
      </c>
      <c r="Y481" s="11">
        <f>IF('OddsRatio_working_3-way'!W481&gt;=0,IF('OddsRatio_working_3-way'!V481+SQRT('OddsRatio_working_3-way'!W481)&gt;0,0,PI()),ACOS('OddsRatio_working_3-way'!V481/(2*'OddsRatio_working_3-way'!X481)))</f>
        <v>0.65588584424263829</v>
      </c>
      <c r="Z481" s="11">
        <f>'OddsRatio_working_3-way'!X481^(1/3)*COS('OddsRatio_working_3-way'!Y481/3)</f>
        <v>0.52416186757990191</v>
      </c>
      <c r="AA481" s="11">
        <f>'OddsRatio_working_3-way'!X481^(1/3)*COS(('OddsRatio_working_3-way'!Y481+2*PI())/3)</f>
        <v>-0.36293672051104658</v>
      </c>
      <c r="AB481" s="11">
        <f>'OddsRatio_working_3-way'!X481^(1/3)*COS(('OddsRatio_working_3-way'!Y481+4*PI())/3)</f>
        <v>-0.16122514706885552</v>
      </c>
      <c r="AC481" s="11">
        <f>'OddsRatio_working_3-way'!X481^(1/3)*SIN('OddsRatio_working_3-way'!Y481/3)</f>
        <v>0.11645823122551216</v>
      </c>
      <c r="AD481" s="11">
        <f>'OddsRatio_working_3-way'!X481^(1/3)*SIN(('OddsRatio_working_3-way'!Y481+2*PI())/3)</f>
        <v>0.39570837740653408</v>
      </c>
      <c r="AE481" s="11">
        <f>'OddsRatio_working_3-way'!X481^(1/3)*SIN(('OddsRatio_working_3-way'!Y481+4*PI())/3)</f>
        <v>-0.51216660863204599</v>
      </c>
      <c r="AF481" s="11">
        <f>-'OddsRatio_working_3-way'!U481/(3*'OddsRatio_working_3-way'!X481^(1/3))*COS(('OddsRatio_working_3-way'!Y481)/3)</f>
        <v>0.52416186757990191</v>
      </c>
      <c r="AG481" s="11">
        <f>-'OddsRatio_working_3-way'!U481/(3*'OddsRatio_working_3-way'!X481^(1/3))*COS(('OddsRatio_working_3-way'!Y481+2*PI())/3)</f>
        <v>-0.36293672051104658</v>
      </c>
      <c r="AH481" s="11">
        <f>-'OddsRatio_working_3-way'!U481/(3*'OddsRatio_working_3-way'!X481^(1/3))*COS(('OddsRatio_working_3-way'!Y481+4*PI())/3)</f>
        <v>-0.16122514706885552</v>
      </c>
      <c r="AI481" s="11">
        <f>'OddsRatio_working_3-way'!U481/(3*'OddsRatio_working_3-way'!X481^(1/3))*SIN(('OddsRatio_working_3-way'!Y481)/3)</f>
        <v>-0.11645823122551216</v>
      </c>
      <c r="AJ481" s="11">
        <f>'OddsRatio_working_3-way'!U481/(3*'OddsRatio_working_3-way'!X481^(1/3))*SIN(('OddsRatio_working_3-way'!Y481+2*PI())/3)</f>
        <v>-0.39570837740653408</v>
      </c>
      <c r="AK481" s="11">
        <f>'OddsRatio_working_3-way'!U481/(3*'OddsRatio_working_3-way'!X481^(1/3))*SIN(('OddsRatio_working_3-way'!Y481+4*PI())/3)</f>
        <v>0.51216660863204599</v>
      </c>
      <c r="AL481" s="11">
        <f>'OddsRatio_working_3-way'!Z481+'OddsRatio_working_3-way'!AF481</f>
        <v>1.0483237351598038</v>
      </c>
      <c r="AM481" s="11">
        <f>'OddsRatio_working_3-way'!AA481+'OddsRatio_working_3-way'!AG481</f>
        <v>-0.72587344102209317</v>
      </c>
      <c r="AN481" s="11">
        <f>'OddsRatio_working_3-way'!AB481+'OddsRatio_working_3-way'!AH481</f>
        <v>-0.32245029413771104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1.0483237351598038</v>
      </c>
      <c r="AS481" s="11">
        <f>IF(('OddsRatio_working_3-way'!X481=0),IF(Q481&gt;0,-Q481^(1/3),(-Q481)^(1/3)),'OddsRatio_working_3-way'!AM481-'OddsRatio_working_3-way'!R481/3)</f>
        <v>-0.72587344102209317</v>
      </c>
      <c r="AT481" s="11">
        <f>IF(('OddsRatio_working_3-way'!X481=0),IF(Q481&gt;0,-Q481^(1/3),(-Q481)^(1/3)),'OddsRatio_working_3-way'!AN481-'OddsRatio_working_3-way'!R481/3)</f>
        <v>-0.32245029413771104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9">
        <f t="shared" si="104"/>
        <v>0.46071016756492589</v>
      </c>
      <c r="E482" s="9">
        <f t="shared" si="105"/>
        <v>0.30316275918523866</v>
      </c>
      <c r="F482" s="9">
        <f t="shared" si="106"/>
        <v>0.23612707324983556</v>
      </c>
      <c r="G482" s="9">
        <f t="shared" si="107"/>
        <v>1.0641473068049774</v>
      </c>
      <c r="H482" s="9">
        <f t="shared" si="108"/>
        <v>2.1705620374854746</v>
      </c>
      <c r="I482" s="9">
        <f t="shared" si="109"/>
        <v>3.2985581826987511</v>
      </c>
      <c r="J482" s="9">
        <f t="shared" si="110"/>
        <v>4.2350078126871304</v>
      </c>
      <c r="K482" s="11">
        <f t="shared" si="111"/>
        <v>0.47619047619047616</v>
      </c>
      <c r="L482" s="11">
        <f t="shared" si="112"/>
        <v>0.31645569620253161</v>
      </c>
      <c r="M482" s="11">
        <f t="shared" si="113"/>
        <v>0.24752475247524752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-0.26942151719692764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0.23499185361574129</v>
      </c>
      <c r="Q482" s="11">
        <f>2*'OddsRatio_working_3-way'!K482*'OddsRatio_working_3-way'!L482*'OddsRatio_working_3-way'!M482</f>
        <v>7.4600588449441674E-2</v>
      </c>
      <c r="R482" s="11">
        <f t="shared" si="114"/>
        <v>0</v>
      </c>
      <c r="S482" s="11">
        <f t="shared" si="115"/>
        <v>-0.87220893141945766</v>
      </c>
      <c r="T482" s="11">
        <f t="shared" si="116"/>
        <v>-0.27689172426014524</v>
      </c>
      <c r="U482" s="11">
        <f>'OddsRatio_working_3-way'!S482-'OddsRatio_working_3-way'!R482^2/3</f>
        <v>-0.87220893141945766</v>
      </c>
      <c r="V482" s="11">
        <f>'OddsRatio_working_3-way'!S482*'OddsRatio_working_3-way'!R482/3-2*'OddsRatio_working_3-way'!R482^3/27-'OddsRatio_working_3-way'!T482</f>
        <v>0.27689172426014524</v>
      </c>
      <c r="W482" s="11">
        <f>'OddsRatio_working_3-way'!V482^2+4*'OddsRatio_working_3-way'!U482^3/27</f>
        <v>-2.1631945855354107E-2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0.15676492976676132</v>
      </c>
      <c r="Y482" s="11">
        <f>IF('OddsRatio_working_3-way'!W482&gt;=0,IF('OddsRatio_working_3-way'!V482+SQRT('OddsRatio_working_3-way'!W482)&gt;0,0,PI()),ACOS('OddsRatio_working_3-way'!V482/(2*'OddsRatio_working_3-way'!X482)))</f>
        <v>0.48827563972135479</v>
      </c>
      <c r="Z482" s="11">
        <f>'OddsRatio_working_3-way'!X482^(1/3)*COS('OddsRatio_working_3-way'!Y482/3)</f>
        <v>0.53207365340248869</v>
      </c>
      <c r="AA482" s="11">
        <f>'OddsRatio_working_3-way'!X482^(1/3)*COS(('OddsRatio_working_3-way'!Y482+2*PI())/3)</f>
        <v>-0.34170355235433891</v>
      </c>
      <c r="AB482" s="11">
        <f>'OddsRatio_working_3-way'!X482^(1/3)*COS(('OddsRatio_working_3-way'!Y482+4*PI())/3)</f>
        <v>-0.19037010104814964</v>
      </c>
      <c r="AC482" s="11">
        <f>'OddsRatio_working_3-way'!X482^(1/3)*SIN('OddsRatio_working_3-way'!Y482/3)</f>
        <v>8.7372408849023503E-2</v>
      </c>
      <c r="AD482" s="11">
        <f>'OddsRatio_working_3-way'!X482^(1/3)*SIN(('OddsRatio_working_3-way'!Y482+2*PI())/3)</f>
        <v>0.41710309610643997</v>
      </c>
      <c r="AE482" s="11">
        <f>'OddsRatio_working_3-way'!X482^(1/3)*SIN(('OddsRatio_working_3-way'!Y482+4*PI())/3)</f>
        <v>-0.50447550495546345</v>
      </c>
      <c r="AF482" s="11">
        <f>-'OddsRatio_working_3-way'!U482/(3*'OddsRatio_working_3-way'!X482^(1/3))*COS(('OddsRatio_working_3-way'!Y482)/3)</f>
        <v>0.53207365340248869</v>
      </c>
      <c r="AG482" s="11">
        <f>-'OddsRatio_working_3-way'!U482/(3*'OddsRatio_working_3-way'!X482^(1/3))*COS(('OddsRatio_working_3-way'!Y482+2*PI())/3)</f>
        <v>-0.34170355235433891</v>
      </c>
      <c r="AH482" s="11">
        <f>-'OddsRatio_working_3-way'!U482/(3*'OddsRatio_working_3-way'!X482^(1/3))*COS(('OddsRatio_working_3-way'!Y482+4*PI())/3)</f>
        <v>-0.19037010104814964</v>
      </c>
      <c r="AI482" s="11">
        <f>'OddsRatio_working_3-way'!U482/(3*'OddsRatio_working_3-way'!X482^(1/3))*SIN(('OddsRatio_working_3-way'!Y482)/3)</f>
        <v>-8.7372408849023503E-2</v>
      </c>
      <c r="AJ482" s="11">
        <f>'OddsRatio_working_3-way'!U482/(3*'OddsRatio_working_3-way'!X482^(1/3))*SIN(('OddsRatio_working_3-way'!Y482+2*PI())/3)</f>
        <v>-0.41710309610643997</v>
      </c>
      <c r="AK482" s="11">
        <f>'OddsRatio_working_3-way'!U482/(3*'OddsRatio_working_3-way'!X482^(1/3))*SIN(('OddsRatio_working_3-way'!Y482+4*PI())/3)</f>
        <v>0.50447550495546345</v>
      </c>
      <c r="AL482" s="11">
        <f>'OddsRatio_working_3-way'!Z482+'OddsRatio_working_3-way'!AF482</f>
        <v>1.0641473068049774</v>
      </c>
      <c r="AM482" s="11">
        <f>'OddsRatio_working_3-way'!AA482+'OddsRatio_working_3-way'!AG482</f>
        <v>-0.68340710470867783</v>
      </c>
      <c r="AN482" s="11">
        <f>'OddsRatio_working_3-way'!AB482+'OddsRatio_working_3-way'!AH482</f>
        <v>-0.38074020209629927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1.0641473068049774</v>
      </c>
      <c r="AS482" s="11">
        <f>IF(('OddsRatio_working_3-way'!X482=0),IF(Q482&gt;0,-Q482^(1/3),(-Q482)^(1/3)),'OddsRatio_working_3-way'!AM482-'OddsRatio_working_3-way'!R482/3)</f>
        <v>-0.68340710470867783</v>
      </c>
      <c r="AT482" s="11">
        <f>IF(('OddsRatio_working_3-way'!X482=0),IF(Q482&gt;0,-Q482^(1/3),(-Q482)^(1/3)),'OddsRatio_working_3-way'!AN482-'OddsRatio_working_3-way'!R482/3)</f>
        <v>-0.38074020209629927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9">
        <f t="shared" si="104"/>
        <v>0.32146876059805457</v>
      </c>
      <c r="E483" s="9">
        <f t="shared" si="105"/>
        <v>0.24857729534407519</v>
      </c>
      <c r="F483" s="9">
        <f t="shared" si="106"/>
        <v>0.42995394405786991</v>
      </c>
      <c r="G483" s="9">
        <f t="shared" si="107"/>
        <v>1.0606644061679393</v>
      </c>
      <c r="H483" s="9">
        <f t="shared" si="108"/>
        <v>3.1107221682741999</v>
      </c>
      <c r="I483" s="9">
        <f t="shared" si="109"/>
        <v>4.0228935575786284</v>
      </c>
      <c r="J483" s="9">
        <f t="shared" si="110"/>
        <v>2.3258305077099246</v>
      </c>
      <c r="K483" s="11">
        <f t="shared" si="111"/>
        <v>0.33444816053511706</v>
      </c>
      <c r="L483" s="11">
        <f t="shared" si="112"/>
        <v>0.25974025974025972</v>
      </c>
      <c r="M483" s="11">
        <f t="shared" si="113"/>
        <v>0.44444444444444442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-0.27371179545092572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0.23512719164893078</v>
      </c>
      <c r="Q483" s="11">
        <f>2*'OddsRatio_working_3-way'!K483*'OddsRatio_working_3-way'!L483*'OddsRatio_working_3-way'!M483</f>
        <v>7.7217468521816338E-2</v>
      </c>
      <c r="R483" s="11">
        <f t="shared" si="114"/>
        <v>0</v>
      </c>
      <c r="S483" s="11">
        <f t="shared" si="115"/>
        <v>-0.85903200211584285</v>
      </c>
      <c r="T483" s="11">
        <f t="shared" si="116"/>
        <v>-0.282112315965794</v>
      </c>
      <c r="U483" s="11">
        <f>'OddsRatio_working_3-way'!S483-'OddsRatio_working_3-way'!R483^2/3</f>
        <v>-0.85903200211584285</v>
      </c>
      <c r="V483" s="11">
        <f>'OddsRatio_working_3-way'!S483*'OddsRatio_working_3-way'!R483/3-2*'OddsRatio_working_3-way'!R483^3/27-'OddsRatio_working_3-way'!T483</f>
        <v>0.282112315965794</v>
      </c>
      <c r="W483" s="11">
        <f>'OddsRatio_working_3-way'!V483^2+4*'OddsRatio_working_3-way'!U483^3/27</f>
        <v>-1.4325326054334592E-2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0.15322588299135251</v>
      </c>
      <c r="Y483" s="11">
        <f>IF('OddsRatio_working_3-way'!W483&gt;=0,IF('OddsRatio_working_3-way'!V483+SQRT('OddsRatio_working_3-way'!W483)&gt;0,0,PI()),ACOS('OddsRatio_working_3-way'!V483/(2*'OddsRatio_working_3-way'!X483)))</f>
        <v>0.40124214069685538</v>
      </c>
      <c r="Z483" s="11">
        <f>'OddsRatio_working_3-way'!X483^(1/3)*COS('OddsRatio_working_3-way'!Y483/3)</f>
        <v>0.53033220308396967</v>
      </c>
      <c r="AA483" s="11">
        <f>'OddsRatio_working_3-way'!X483^(1/3)*COS(('OddsRatio_working_3-way'!Y483+2*PI())/3)</f>
        <v>-0.32696267351841468</v>
      </c>
      <c r="AB483" s="11">
        <f>'OddsRatio_working_3-way'!X483^(1/3)*COS(('OddsRatio_working_3-way'!Y483+4*PI())/3)</f>
        <v>-0.2033695295655551</v>
      </c>
      <c r="AC483" s="11">
        <f>'OddsRatio_working_3-way'!X483^(1/3)*SIN('OddsRatio_working_3-way'!Y483/3)</f>
        <v>7.1356534931175788E-2</v>
      </c>
      <c r="AD483" s="11">
        <f>'OddsRatio_working_3-way'!X483^(1/3)*SIN(('OddsRatio_working_3-way'!Y483+2*PI())/3)</f>
        <v>0.42360289285009789</v>
      </c>
      <c r="AE483" s="11">
        <f>'OddsRatio_working_3-way'!X483^(1/3)*SIN(('OddsRatio_working_3-way'!Y483+4*PI())/3)</f>
        <v>-0.49495942778127361</v>
      </c>
      <c r="AF483" s="11">
        <f>-'OddsRatio_working_3-way'!U483/(3*'OddsRatio_working_3-way'!X483^(1/3))*COS(('OddsRatio_working_3-way'!Y483)/3)</f>
        <v>0.53033220308396956</v>
      </c>
      <c r="AG483" s="11">
        <f>-'OddsRatio_working_3-way'!U483/(3*'OddsRatio_working_3-way'!X483^(1/3))*COS(('OddsRatio_working_3-way'!Y483+2*PI())/3)</f>
        <v>-0.32696267351841463</v>
      </c>
      <c r="AH483" s="11">
        <f>-'OddsRatio_working_3-way'!U483/(3*'OddsRatio_working_3-way'!X483^(1/3))*COS(('OddsRatio_working_3-way'!Y483+4*PI())/3)</f>
        <v>-0.20336952956555504</v>
      </c>
      <c r="AI483" s="11">
        <f>'OddsRatio_working_3-way'!U483/(3*'OddsRatio_working_3-way'!X483^(1/3))*SIN(('OddsRatio_working_3-way'!Y483)/3)</f>
        <v>-7.1356534931175775E-2</v>
      </c>
      <c r="AJ483" s="11">
        <f>'OddsRatio_working_3-way'!U483/(3*'OddsRatio_working_3-way'!X483^(1/3))*SIN(('OddsRatio_working_3-way'!Y483+2*PI())/3)</f>
        <v>-0.42360289285009783</v>
      </c>
      <c r="AK483" s="11">
        <f>'OddsRatio_working_3-way'!U483/(3*'OddsRatio_working_3-way'!X483^(1/3))*SIN(('OddsRatio_working_3-way'!Y483+4*PI())/3)</f>
        <v>0.4949594277812735</v>
      </c>
      <c r="AL483" s="11">
        <f>'OddsRatio_working_3-way'!Z483+'OddsRatio_working_3-way'!AF483</f>
        <v>1.0606644061679393</v>
      </c>
      <c r="AM483" s="11">
        <f>'OddsRatio_working_3-way'!AA483+'OddsRatio_working_3-way'!AG483</f>
        <v>-0.65392534703682936</v>
      </c>
      <c r="AN483" s="11">
        <f>'OddsRatio_working_3-way'!AB483+'OddsRatio_working_3-way'!AH483</f>
        <v>-0.40673905913111014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1.0606644061679393</v>
      </c>
      <c r="AS483" s="11">
        <f>IF(('OddsRatio_working_3-way'!X483=0),IF(Q483&gt;0,-Q483^(1/3),(-Q483)^(1/3)),'OddsRatio_working_3-way'!AM483-'OddsRatio_working_3-way'!R483/3)</f>
        <v>-0.65392534703682936</v>
      </c>
      <c r="AT483" s="11">
        <f>IF(('OddsRatio_working_3-way'!X483=0),IF(Q483&gt;0,-Q483^(1/3),(-Q483)^(1/3)),'OddsRatio_working_3-way'!AN483-'OddsRatio_working_3-way'!R483/3)</f>
        <v>-0.40673905913111014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9">
        <f t="shared" si="104"/>
        <v>5.7491236096508518E-2</v>
      </c>
      <c r="E484" s="9">
        <f t="shared" si="105"/>
        <v>0.13182862315775895</v>
      </c>
      <c r="F484" s="9">
        <f t="shared" si="106"/>
        <v>0.81068014074573247</v>
      </c>
      <c r="G484" s="9">
        <f t="shared" si="107"/>
        <v>1.1676606452954119</v>
      </c>
      <c r="H484" s="9">
        <f t="shared" si="108"/>
        <v>17.393955459947584</v>
      </c>
      <c r="I484" s="9">
        <f t="shared" si="109"/>
        <v>7.585606039466124</v>
      </c>
      <c r="J484" s="9">
        <f t="shared" si="110"/>
        <v>1.2335321290590824</v>
      </c>
      <c r="K484" s="11">
        <f t="shared" si="111"/>
        <v>6.6489361702127658E-2</v>
      </c>
      <c r="L484" s="11">
        <f t="shared" si="112"/>
        <v>0.15060240963855423</v>
      </c>
      <c r="M484" s="11">
        <f t="shared" si="113"/>
        <v>0.83333333333333337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-0.13215361445783136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0.16588962231906351</v>
      </c>
      <c r="Q484" s="11">
        <f>2*'OddsRatio_working_3-way'!K484*'OddsRatio_working_3-way'!L484*'OddsRatio_working_3-way'!M484</f>
        <v>1.668909681278305E-2</v>
      </c>
      <c r="R484" s="11">
        <f t="shared" si="114"/>
        <v>0</v>
      </c>
      <c r="S484" s="11">
        <f t="shared" si="115"/>
        <v>-1.255278737548241</v>
      </c>
      <c r="T484" s="11">
        <f t="shared" si="116"/>
        <v>-0.12628558727849507</v>
      </c>
      <c r="U484" s="11">
        <f>'OddsRatio_working_3-way'!S484-'OddsRatio_working_3-way'!R484^2/3</f>
        <v>-1.255278737548241</v>
      </c>
      <c r="V484" s="11">
        <f>'OddsRatio_working_3-way'!S484*'OddsRatio_working_3-way'!R484/3-2*'OddsRatio_working_3-way'!R484^3/27-'OddsRatio_working_3-way'!T484</f>
        <v>0.12628558727849507</v>
      </c>
      <c r="W484" s="11">
        <f>'OddsRatio_working_3-way'!V484^2+4*'OddsRatio_working_3-way'!U484^3/27</f>
        <v>-0.277085094647601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0.27066267945630929</v>
      </c>
      <c r="Y484" s="11">
        <f>IF('OddsRatio_working_3-way'!W484&gt;=0,IF('OddsRatio_working_3-way'!V484+SQRT('OddsRatio_working_3-way'!W484)&gt;0,0,PI()),ACOS('OddsRatio_working_3-way'!V484/(2*'OddsRatio_working_3-way'!X484)))</f>
        <v>1.3353370440420094</v>
      </c>
      <c r="Z484" s="11">
        <f>'OddsRatio_working_3-way'!X484^(1/3)*COS('OddsRatio_working_3-way'!Y484/3)</f>
        <v>0.58383032264770596</v>
      </c>
      <c r="AA484" s="11">
        <f>'OddsRatio_working_3-way'!X484^(1/3)*COS(('OddsRatio_working_3-way'!Y484+2*PI())/3)</f>
        <v>-0.53311279844923387</v>
      </c>
      <c r="AB484" s="11">
        <f>'OddsRatio_working_3-way'!X484^(1/3)*COS(('OddsRatio_working_3-way'!Y484+4*PI())/3)</f>
        <v>-5.0717524198472239E-2</v>
      </c>
      <c r="AC484" s="11">
        <f>'OddsRatio_working_3-way'!X484^(1/3)*SIN('OddsRatio_working_3-way'!Y484/3)</f>
        <v>0.27851104144448063</v>
      </c>
      <c r="AD484" s="11">
        <f>'OddsRatio_working_3-way'!X484^(1/3)*SIN(('OddsRatio_working_3-way'!Y484+2*PI())/3)</f>
        <v>0.36635637019033829</v>
      </c>
      <c r="AE484" s="11">
        <f>'OddsRatio_working_3-way'!X484^(1/3)*SIN(('OddsRatio_working_3-way'!Y484+4*PI())/3)</f>
        <v>-0.64486741163481898</v>
      </c>
      <c r="AF484" s="11">
        <f>-'OddsRatio_working_3-way'!U484/(3*'OddsRatio_working_3-way'!X484^(1/3))*COS(('OddsRatio_working_3-way'!Y484)/3)</f>
        <v>0.58383032264770596</v>
      </c>
      <c r="AG484" s="11">
        <f>-'OddsRatio_working_3-way'!U484/(3*'OddsRatio_working_3-way'!X484^(1/3))*COS(('OddsRatio_working_3-way'!Y484+2*PI())/3)</f>
        <v>-0.53311279844923387</v>
      </c>
      <c r="AH484" s="11">
        <f>-'OddsRatio_working_3-way'!U484/(3*'OddsRatio_working_3-way'!X484^(1/3))*COS(('OddsRatio_working_3-way'!Y484+4*PI())/3)</f>
        <v>-5.0717524198472239E-2</v>
      </c>
      <c r="AI484" s="11">
        <f>'OddsRatio_working_3-way'!U484/(3*'OddsRatio_working_3-way'!X484^(1/3))*SIN(('OddsRatio_working_3-way'!Y484)/3)</f>
        <v>-0.27851104144448063</v>
      </c>
      <c r="AJ484" s="11">
        <f>'OddsRatio_working_3-way'!U484/(3*'OddsRatio_working_3-way'!X484^(1/3))*SIN(('OddsRatio_working_3-way'!Y484+2*PI())/3)</f>
        <v>-0.36635637019033829</v>
      </c>
      <c r="AK484" s="11">
        <f>'OddsRatio_working_3-way'!U484/(3*'OddsRatio_working_3-way'!X484^(1/3))*SIN(('OddsRatio_working_3-way'!Y484+4*PI())/3)</f>
        <v>0.64486741163481898</v>
      </c>
      <c r="AL484" s="11">
        <f>'OddsRatio_working_3-way'!Z484+'OddsRatio_working_3-way'!AF484</f>
        <v>1.1676606452954119</v>
      </c>
      <c r="AM484" s="11">
        <f>'OddsRatio_working_3-way'!AA484+'OddsRatio_working_3-way'!AG484</f>
        <v>-1.0662255968984677</v>
      </c>
      <c r="AN484" s="11">
        <f>'OddsRatio_working_3-way'!AB484+'OddsRatio_working_3-way'!AH484</f>
        <v>-0.10143504839694448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1.1676606452954119</v>
      </c>
      <c r="AS484" s="11">
        <f>IF(('OddsRatio_working_3-way'!X484=0),IF(Q484&gt;0,-Q484^(1/3),(-Q484)^(1/3)),'OddsRatio_working_3-way'!AM484-'OddsRatio_working_3-way'!R484/3)</f>
        <v>-1.0662255968984677</v>
      </c>
      <c r="AT484" s="11">
        <f>IF(('OddsRatio_working_3-way'!X484=0),IF(Q484&gt;0,-Q484^(1/3),(-Q484)^(1/3)),'OddsRatio_working_3-way'!AN484-'OddsRatio_working_3-way'!R484/3)</f>
        <v>-0.10143504839694448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9">
        <f t="shared" si="104"/>
        <v>0.57366775213137633</v>
      </c>
      <c r="E485" s="9">
        <f t="shared" si="105"/>
        <v>0.23162435307604284</v>
      </c>
      <c r="F485" s="9">
        <f t="shared" si="106"/>
        <v>0.19470789479258091</v>
      </c>
      <c r="G485" s="9">
        <f t="shared" si="107"/>
        <v>1.0770569213667525</v>
      </c>
      <c r="H485" s="9">
        <f t="shared" si="108"/>
        <v>1.743169275743059</v>
      </c>
      <c r="I485" s="9">
        <f t="shared" si="109"/>
        <v>4.3173353178095981</v>
      </c>
      <c r="J485" s="9">
        <f t="shared" si="110"/>
        <v>5.1358985780483293</v>
      </c>
      <c r="K485" s="11">
        <f t="shared" si="111"/>
        <v>0.59171597633136097</v>
      </c>
      <c r="L485" s="11">
        <f t="shared" si="112"/>
        <v>0.24509803921568626</v>
      </c>
      <c r="M485" s="11">
        <f t="shared" si="113"/>
        <v>0.20661157024793389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-0.24453374679619022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0.22803023111538129</v>
      </c>
      <c r="Q485" s="11">
        <f>2*'OddsRatio_working_3-way'!K485*'OddsRatio_working_3-way'!L485*'OddsRatio_working_3-way'!M485</f>
        <v>5.9929101475790079E-2</v>
      </c>
      <c r="R485" s="11">
        <f t="shared" si="114"/>
        <v>0</v>
      </c>
      <c r="S485" s="11">
        <f t="shared" si="115"/>
        <v>-0.93251027354288241</v>
      </c>
      <c r="T485" s="11">
        <f t="shared" si="116"/>
        <v>-0.24507497333584291</v>
      </c>
      <c r="U485" s="11">
        <f>'OddsRatio_working_3-way'!S485-'OddsRatio_working_3-way'!R485^2/3</f>
        <v>-0.93251027354288241</v>
      </c>
      <c r="V485" s="11">
        <f>'OddsRatio_working_3-way'!S485*'OddsRatio_working_3-way'!R485/3-2*'OddsRatio_working_3-way'!R485^3/27-'OddsRatio_working_3-way'!T485</f>
        <v>0.24507497333584291</v>
      </c>
      <c r="W485" s="11">
        <f>'OddsRatio_working_3-way'!V485^2+4*'OddsRatio_working_3-way'!U485^3/27</f>
        <v>-6.0069813546737245E-2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0.17329999718861896</v>
      </c>
      <c r="Y485" s="11">
        <f>IF('OddsRatio_working_3-way'!W485&gt;=0,IF('OddsRatio_working_3-way'!V485+SQRT('OddsRatio_working_3-way'!W485)&gt;0,0,PI()),ACOS('OddsRatio_working_3-way'!V485/(2*'OddsRatio_working_3-way'!X485)))</f>
        <v>0.78543175570009161</v>
      </c>
      <c r="Z485" s="11">
        <f>'OddsRatio_working_3-way'!X485^(1/3)*COS('OddsRatio_working_3-way'!Y485/3)</f>
        <v>0.53852846068337634</v>
      </c>
      <c r="AA485" s="11">
        <f>'OddsRatio_working_3-way'!X485^(1/3)*COS(('OddsRatio_working_3-way'!Y485+2*PI())/3)</f>
        <v>-0.39423579175153656</v>
      </c>
      <c r="AB485" s="11">
        <f>'OddsRatio_working_3-way'!X485^(1/3)*COS(('OddsRatio_working_3-way'!Y485+4*PI())/3)</f>
        <v>-0.1442926689318397</v>
      </c>
      <c r="AC485" s="11">
        <f>'OddsRatio_working_3-way'!X485^(1/3)*SIN('OddsRatio_working_3-way'!Y485/3)</f>
        <v>0.1443047292420476</v>
      </c>
      <c r="AD485" s="11">
        <f>'OddsRatio_working_3-way'!X485^(1/3)*SIN(('OddsRatio_working_3-way'!Y485+2*PI())/3)</f>
        <v>0.3942269629917094</v>
      </c>
      <c r="AE485" s="11">
        <f>'OddsRatio_working_3-way'!X485^(1/3)*SIN(('OddsRatio_working_3-way'!Y485+4*PI())/3)</f>
        <v>-0.53853169223375696</v>
      </c>
      <c r="AF485" s="11">
        <f>-'OddsRatio_working_3-way'!U485/(3*'OddsRatio_working_3-way'!X485^(1/3))*COS(('OddsRatio_working_3-way'!Y485)/3)</f>
        <v>0.53852846068337623</v>
      </c>
      <c r="AG485" s="11">
        <f>-'OddsRatio_working_3-way'!U485/(3*'OddsRatio_working_3-way'!X485^(1/3))*COS(('OddsRatio_working_3-way'!Y485+2*PI())/3)</f>
        <v>-0.3942357917515365</v>
      </c>
      <c r="AH485" s="11">
        <f>-'OddsRatio_working_3-way'!U485/(3*'OddsRatio_working_3-way'!X485^(1/3))*COS(('OddsRatio_working_3-way'!Y485+4*PI())/3)</f>
        <v>-0.14429266893183967</v>
      </c>
      <c r="AI485" s="11">
        <f>'OddsRatio_working_3-way'!U485/(3*'OddsRatio_working_3-way'!X485^(1/3))*SIN(('OddsRatio_working_3-way'!Y485)/3)</f>
        <v>-0.14430472924204757</v>
      </c>
      <c r="AJ485" s="11">
        <f>'OddsRatio_working_3-way'!U485/(3*'OddsRatio_working_3-way'!X485^(1/3))*SIN(('OddsRatio_working_3-way'!Y485+2*PI())/3)</f>
        <v>-0.39422696299170934</v>
      </c>
      <c r="AK485" s="11">
        <f>'OddsRatio_working_3-way'!U485/(3*'OddsRatio_working_3-way'!X485^(1/3))*SIN(('OddsRatio_working_3-way'!Y485+4*PI())/3)</f>
        <v>0.53853169223375685</v>
      </c>
      <c r="AL485" s="11">
        <f>'OddsRatio_working_3-way'!Z485+'OddsRatio_working_3-way'!AF485</f>
        <v>1.0770569213667525</v>
      </c>
      <c r="AM485" s="11">
        <f>'OddsRatio_working_3-way'!AA485+'OddsRatio_working_3-way'!AG485</f>
        <v>-0.78847158350307311</v>
      </c>
      <c r="AN485" s="11">
        <f>'OddsRatio_working_3-way'!AB485+'OddsRatio_working_3-way'!AH485</f>
        <v>-0.28858533786367935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1.0770569213667525</v>
      </c>
      <c r="AS485" s="11">
        <f>IF(('OddsRatio_working_3-way'!X485=0),IF(Q485&gt;0,-Q485^(1/3),(-Q485)^(1/3)),'OddsRatio_working_3-way'!AM485-'OddsRatio_working_3-way'!R485/3)</f>
        <v>-0.78847158350307311</v>
      </c>
      <c r="AT485" s="11">
        <f>IF(('OddsRatio_working_3-way'!X485=0),IF(Q485&gt;0,-Q485^(1/3),(-Q485)^(1/3)),'OddsRatio_working_3-way'!AN485-'OddsRatio_working_3-way'!R485/3)</f>
        <v>-0.28858533786367935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9">
        <f t="shared" si="104"/>
        <v>0.19558048773059886</v>
      </c>
      <c r="E486" s="9">
        <f t="shared" si="105"/>
        <v>0.27330625489390925</v>
      </c>
      <c r="F486" s="9">
        <f t="shared" si="106"/>
        <v>0.53111325737549209</v>
      </c>
      <c r="G486" s="9">
        <f t="shared" si="107"/>
        <v>1.0386324465653229</v>
      </c>
      <c r="H486" s="9">
        <f t="shared" si="108"/>
        <v>5.1129844883986788</v>
      </c>
      <c r="I486" s="9">
        <f t="shared" si="109"/>
        <v>3.6588990632072265</v>
      </c>
      <c r="J486" s="9">
        <f t="shared" si="110"/>
        <v>1.8828375795805252</v>
      </c>
      <c r="K486" s="11">
        <f t="shared" si="111"/>
        <v>0.20161290322580647</v>
      </c>
      <c r="L486" s="11">
        <f t="shared" si="112"/>
        <v>0.2808988764044944</v>
      </c>
      <c r="M486" s="11">
        <f t="shared" si="113"/>
        <v>0.54054054054054046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-0.26378535113584067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0.22561298159340923</v>
      </c>
      <c r="Q486" s="11">
        <f>2*'OddsRatio_working_3-way'!K486*'OddsRatio_working_3-way'!L486*'OddsRatio_working_3-way'!M486</f>
        <v>6.122468971327253E-2</v>
      </c>
      <c r="R486" s="11">
        <f t="shared" si="114"/>
        <v>0</v>
      </c>
      <c r="S486" s="11">
        <f t="shared" si="115"/>
        <v>-0.85529003267973758</v>
      </c>
      <c r="T486" s="11">
        <f t="shared" si="116"/>
        <v>-0.23210041592394512</v>
      </c>
      <c r="U486" s="11">
        <f>'OddsRatio_working_3-way'!S486-'OddsRatio_working_3-way'!R486^2/3</f>
        <v>-0.85529003267973758</v>
      </c>
      <c r="V486" s="11">
        <f>'OddsRatio_working_3-way'!S486*'OddsRatio_working_3-way'!R486/3-2*'OddsRatio_working_3-way'!R486^3/27-'OddsRatio_working_3-way'!T486</f>
        <v>0.23210041592394512</v>
      </c>
      <c r="W486" s="11">
        <f>'OddsRatio_working_3-way'!V486^2+4*'OddsRatio_working_3-way'!U486^3/27</f>
        <v>-3.8820160514395845E-2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0.15222578919689017</v>
      </c>
      <c r="Y486" s="11">
        <f>IF('OddsRatio_working_3-way'!W486&gt;=0,IF('OddsRatio_working_3-way'!V486+SQRT('OddsRatio_working_3-way'!W486)&gt;0,0,PI()),ACOS('OddsRatio_working_3-way'!V486/(2*'OddsRatio_working_3-way'!X486)))</f>
        <v>0.70385080656956622</v>
      </c>
      <c r="Z486" s="11">
        <f>'OddsRatio_working_3-way'!X486^(1/3)*COS('OddsRatio_working_3-way'!Y486/3)</f>
        <v>0.51931622328266158</v>
      </c>
      <c r="AA486" s="11">
        <f>'OddsRatio_working_3-way'!X486^(1/3)*COS(('OddsRatio_working_3-way'!Y486+2*PI())/3)</f>
        <v>-0.36715463877829935</v>
      </c>
      <c r="AB486" s="11">
        <f>'OddsRatio_working_3-way'!X486^(1/3)*COS(('OddsRatio_working_3-way'!Y486+4*PI())/3)</f>
        <v>-0.15216158450436235</v>
      </c>
      <c r="AC486" s="11">
        <f>'OddsRatio_working_3-way'!X486^(1/3)*SIN('OddsRatio_working_3-way'!Y486/3)</f>
        <v>0.12412629775895759</v>
      </c>
      <c r="AD486" s="11">
        <f>'OddsRatio_working_3-way'!X486^(1/3)*SIN(('OddsRatio_working_3-way'!Y486+2*PI())/3)</f>
        <v>0.387677893080698</v>
      </c>
      <c r="AE486" s="11">
        <f>'OddsRatio_working_3-way'!X486^(1/3)*SIN(('OddsRatio_working_3-way'!Y486+4*PI())/3)</f>
        <v>-0.51180419083965545</v>
      </c>
      <c r="AF486" s="11">
        <f>-'OddsRatio_working_3-way'!U486/(3*'OddsRatio_working_3-way'!X486^(1/3))*COS(('OddsRatio_working_3-way'!Y486)/3)</f>
        <v>0.51931622328266136</v>
      </c>
      <c r="AG486" s="11">
        <f>-'OddsRatio_working_3-way'!U486/(3*'OddsRatio_working_3-way'!X486^(1/3))*COS(('OddsRatio_working_3-way'!Y486+2*PI())/3)</f>
        <v>-0.36715463877829924</v>
      </c>
      <c r="AH486" s="11">
        <f>-'OddsRatio_working_3-way'!U486/(3*'OddsRatio_working_3-way'!X486^(1/3))*COS(('OddsRatio_working_3-way'!Y486+4*PI())/3)</f>
        <v>-0.15216158450436229</v>
      </c>
      <c r="AI486" s="11">
        <f>'OddsRatio_working_3-way'!U486/(3*'OddsRatio_working_3-way'!X486^(1/3))*SIN(('OddsRatio_working_3-way'!Y486)/3)</f>
        <v>-0.12412629775895755</v>
      </c>
      <c r="AJ486" s="11">
        <f>'OddsRatio_working_3-way'!U486/(3*'OddsRatio_working_3-way'!X486^(1/3))*SIN(('OddsRatio_working_3-way'!Y486+2*PI())/3)</f>
        <v>-0.38767789308069783</v>
      </c>
      <c r="AK486" s="11">
        <f>'OddsRatio_working_3-way'!U486/(3*'OddsRatio_working_3-way'!X486^(1/3))*SIN(('OddsRatio_working_3-way'!Y486+4*PI())/3)</f>
        <v>0.51180419083965523</v>
      </c>
      <c r="AL486" s="11">
        <f>'OddsRatio_working_3-way'!Z486+'OddsRatio_working_3-way'!AF486</f>
        <v>1.0386324465653229</v>
      </c>
      <c r="AM486" s="11">
        <f>'OddsRatio_working_3-way'!AA486+'OddsRatio_working_3-way'!AG486</f>
        <v>-0.73430927755659858</v>
      </c>
      <c r="AN486" s="11">
        <f>'OddsRatio_working_3-way'!AB486+'OddsRatio_working_3-way'!AH486</f>
        <v>-0.30432316900872464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1.0386324465653229</v>
      </c>
      <c r="AS486" s="11">
        <f>IF(('OddsRatio_working_3-way'!X486=0),IF(Q486&gt;0,-Q486^(1/3),(-Q486)^(1/3)),'OddsRatio_working_3-way'!AM486-'OddsRatio_working_3-way'!R486/3)</f>
        <v>-0.73430927755659858</v>
      </c>
      <c r="AT486" s="11">
        <f>IF(('OddsRatio_working_3-way'!X486=0),IF(Q486&gt;0,-Q486^(1/3),(-Q486)^(1/3)),'OddsRatio_working_3-way'!AN486-'OddsRatio_working_3-way'!R486/3)</f>
        <v>-0.30432316900872464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9">
        <f t="shared" si="104"/>
        <v>0.17664680120579621</v>
      </c>
      <c r="E487" s="9">
        <f t="shared" si="105"/>
        <v>0.2235986478860299</v>
      </c>
      <c r="F487" s="9">
        <f t="shared" si="106"/>
        <v>0.59975455090817364</v>
      </c>
      <c r="G487" s="9">
        <f t="shared" si="107"/>
        <v>1.0427324198857622</v>
      </c>
      <c r="H487" s="9">
        <f t="shared" si="108"/>
        <v>5.661013916889357</v>
      </c>
      <c r="I487" s="9">
        <f t="shared" si="109"/>
        <v>4.4722989582195876</v>
      </c>
      <c r="J487" s="9">
        <f t="shared" si="110"/>
        <v>1.6673487487268881</v>
      </c>
      <c r="K487" s="11">
        <f t="shared" si="111"/>
        <v>0.18281535648994515</v>
      </c>
      <c r="L487" s="11">
        <f t="shared" si="112"/>
        <v>0.23094688221709006</v>
      </c>
      <c r="M487" s="11">
        <f t="shared" si="113"/>
        <v>0.6097560975609756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-0.24525205771540415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0.21728181276053862</v>
      </c>
      <c r="Q487" s="11">
        <f>2*'OddsRatio_working_3-way'!K487*'OddsRatio_working_3-way'!L487*'OddsRatio_working_3-way'!M487</f>
        <v>5.1488581222876459E-2</v>
      </c>
      <c r="R487" s="11">
        <f t="shared" si="114"/>
        <v>0</v>
      </c>
      <c r="S487" s="11">
        <f t="shared" si="115"/>
        <v>-0.88595306716112121</v>
      </c>
      <c r="T487" s="11">
        <f t="shared" si="116"/>
        <v>-0.20994148510927046</v>
      </c>
      <c r="U487" s="11">
        <f>'OddsRatio_working_3-way'!S487-'OddsRatio_working_3-way'!R487^2/3</f>
        <v>-0.88595306716112121</v>
      </c>
      <c r="V487" s="11">
        <f>'OddsRatio_working_3-way'!S487*'OddsRatio_working_3-way'!R487/3-2*'OddsRatio_working_3-way'!R487^3/27-'OddsRatio_working_3-way'!T487</f>
        <v>0.20994148510927046</v>
      </c>
      <c r="W487" s="11">
        <f>'OddsRatio_working_3-way'!V487^2+4*'OddsRatio_working_3-way'!U487^3/27</f>
        <v>-5.8946192916378391E-2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0.16048490589948361</v>
      </c>
      <c r="Y487" s="11">
        <f>IF('OddsRatio_working_3-way'!W487&gt;=0,IF('OddsRatio_working_3-way'!V487+SQRT('OddsRatio_working_3-way'!W487)&gt;0,0,PI()),ACOS('OddsRatio_working_3-way'!V487/(2*'OddsRatio_working_3-way'!X487)))</f>
        <v>0.85782420707252671</v>
      </c>
      <c r="Z487" s="11">
        <f>'OddsRatio_working_3-way'!X487^(1/3)*COS('OddsRatio_working_3-way'!Y487/3)</f>
        <v>0.52136620994288108</v>
      </c>
      <c r="AA487" s="11">
        <f>'OddsRatio_working_3-way'!X487^(1/3)*COS(('OddsRatio_working_3-way'!Y487+2*PI())/3)</f>
        <v>-0.3934280601962139</v>
      </c>
      <c r="AB487" s="11">
        <f>'OddsRatio_working_3-way'!X487^(1/3)*COS(('OddsRatio_working_3-way'!Y487+4*PI())/3)</f>
        <v>-0.12793814974666728</v>
      </c>
      <c r="AC487" s="11">
        <f>'OddsRatio_working_3-way'!X487^(1/3)*SIN('OddsRatio_working_3-way'!Y487/3)</f>
        <v>0.15328067126517536</v>
      </c>
      <c r="AD487" s="11">
        <f>'OddsRatio_working_3-way'!X487^(1/3)*SIN(('OddsRatio_working_3-way'!Y487+2*PI())/3)</f>
        <v>0.37487604685275822</v>
      </c>
      <c r="AE487" s="11">
        <f>'OddsRatio_working_3-way'!X487^(1/3)*SIN(('OddsRatio_working_3-way'!Y487+4*PI())/3)</f>
        <v>-0.52815671811793363</v>
      </c>
      <c r="AF487" s="11">
        <f>-'OddsRatio_working_3-way'!U487/(3*'OddsRatio_working_3-way'!X487^(1/3))*COS(('OddsRatio_working_3-way'!Y487)/3)</f>
        <v>0.52136620994288108</v>
      </c>
      <c r="AG487" s="11">
        <f>-'OddsRatio_working_3-way'!U487/(3*'OddsRatio_working_3-way'!X487^(1/3))*COS(('OddsRatio_working_3-way'!Y487+2*PI())/3)</f>
        <v>-0.3934280601962139</v>
      </c>
      <c r="AH487" s="11">
        <f>-'OddsRatio_working_3-way'!U487/(3*'OddsRatio_working_3-way'!X487^(1/3))*COS(('OddsRatio_working_3-way'!Y487+4*PI())/3)</f>
        <v>-0.12793814974666728</v>
      </c>
      <c r="AI487" s="11">
        <f>'OddsRatio_working_3-way'!U487/(3*'OddsRatio_working_3-way'!X487^(1/3))*SIN(('OddsRatio_working_3-way'!Y487)/3)</f>
        <v>-0.15328067126517536</v>
      </c>
      <c r="AJ487" s="11">
        <f>'OddsRatio_working_3-way'!U487/(3*'OddsRatio_working_3-way'!X487^(1/3))*SIN(('OddsRatio_working_3-way'!Y487+2*PI())/3)</f>
        <v>-0.37487604685275822</v>
      </c>
      <c r="AK487" s="11">
        <f>'OddsRatio_working_3-way'!U487/(3*'OddsRatio_working_3-way'!X487^(1/3))*SIN(('OddsRatio_working_3-way'!Y487+4*PI())/3)</f>
        <v>0.52815671811793363</v>
      </c>
      <c r="AL487" s="11">
        <f>'OddsRatio_working_3-way'!Z487+'OddsRatio_working_3-way'!AF487</f>
        <v>1.0427324198857622</v>
      </c>
      <c r="AM487" s="11">
        <f>'OddsRatio_working_3-way'!AA487+'OddsRatio_working_3-way'!AG487</f>
        <v>-0.7868561203924278</v>
      </c>
      <c r="AN487" s="11">
        <f>'OddsRatio_working_3-way'!AB487+'OddsRatio_working_3-way'!AH487</f>
        <v>-0.25587629949333457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1.0427324198857622</v>
      </c>
      <c r="AS487" s="11">
        <f>IF(('OddsRatio_working_3-way'!X487=0),IF(Q487&gt;0,-Q487^(1/3),(-Q487)^(1/3)),'OddsRatio_working_3-way'!AM487-'OddsRatio_working_3-way'!R487/3)</f>
        <v>-0.7868561203924278</v>
      </c>
      <c r="AT487" s="11">
        <f>IF(('OddsRatio_working_3-way'!X487=0),IF(Q487&gt;0,-Q487^(1/3),(-Q487)^(1/3)),'OddsRatio_working_3-way'!AN487-'OddsRatio_working_3-way'!R487/3)</f>
        <v>-0.25587629949333457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9">
        <f t="shared" si="104"/>
        <v>0.48862520009734589</v>
      </c>
      <c r="E488" s="9">
        <f t="shared" si="105"/>
        <v>0.25230087286906488</v>
      </c>
      <c r="F488" s="9">
        <f t="shared" si="106"/>
        <v>0.25907392703358928</v>
      </c>
      <c r="G488" s="9">
        <f t="shared" si="107"/>
        <v>1.0361964200189955</v>
      </c>
      <c r="H488" s="9">
        <f t="shared" si="108"/>
        <v>2.0465583842191846</v>
      </c>
      <c r="I488" s="9">
        <f t="shared" si="109"/>
        <v>3.9635217612543268</v>
      </c>
      <c r="J488" s="9">
        <f t="shared" si="110"/>
        <v>3.8599021192524274</v>
      </c>
      <c r="K488" s="11">
        <f t="shared" si="111"/>
        <v>0.49751243781094534</v>
      </c>
      <c r="L488" s="11">
        <f t="shared" si="112"/>
        <v>0.2590673575129534</v>
      </c>
      <c r="M488" s="11">
        <f t="shared" si="113"/>
        <v>0.26595744680851063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-0.27329096991067137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0.22727010959972493</v>
      </c>
      <c r="Q488" s="11">
        <f>2*'OddsRatio_working_3-way'!K488*'OddsRatio_working_3-way'!L488*'OddsRatio_working_3-way'!M488</f>
        <v>6.8558102443355945E-2</v>
      </c>
      <c r="R488" s="11">
        <f t="shared" si="114"/>
        <v>0</v>
      </c>
      <c r="S488" s="11">
        <f t="shared" si="115"/>
        <v>-0.83160489962039752</v>
      </c>
      <c r="T488" s="11">
        <f t="shared" si="116"/>
        <v>-0.25086120652199023</v>
      </c>
      <c r="U488" s="11">
        <f>'OddsRatio_working_3-way'!S488-'OddsRatio_working_3-way'!R488^2/3</f>
        <v>-0.83160489962039752</v>
      </c>
      <c r="V488" s="11">
        <f>'OddsRatio_working_3-way'!S488*'OddsRatio_working_3-way'!R488/3-2*'OddsRatio_working_3-way'!R488^3/27-'OddsRatio_working_3-way'!T488</f>
        <v>0.25086120652199023</v>
      </c>
      <c r="W488" s="11">
        <f>'OddsRatio_working_3-way'!V488^2+4*'OddsRatio_working_3-way'!U488^3/27</f>
        <v>-2.2270175607393722E-2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0.14594649751284061</v>
      </c>
      <c r="Y488" s="11">
        <f>IF('OddsRatio_working_3-way'!W488&gt;=0,IF('OddsRatio_working_3-way'!V488+SQRT('OddsRatio_working_3-way'!W488)&gt;0,0,PI()),ACOS('OddsRatio_working_3-way'!V488/(2*'OddsRatio_working_3-way'!X488)))</f>
        <v>0.53664522289483085</v>
      </c>
      <c r="Z488" s="11">
        <f>'OddsRatio_working_3-way'!X488^(1/3)*COS('OddsRatio_working_3-way'!Y488/3)</f>
        <v>0.51809821000949785</v>
      </c>
      <c r="AA488" s="11">
        <f>'OddsRatio_working_3-way'!X488^(1/3)*COS(('OddsRatio_working_3-way'!Y488+2*PI())/3)</f>
        <v>-0.34017806711949006</v>
      </c>
      <c r="AB488" s="11">
        <f>'OddsRatio_working_3-way'!X488^(1/3)*COS(('OddsRatio_working_3-way'!Y488+4*PI())/3)</f>
        <v>-0.17792014289000771</v>
      </c>
      <c r="AC488" s="11">
        <f>'OddsRatio_working_3-way'!X488^(1/3)*SIN('OddsRatio_working_3-way'!Y488/3)</f>
        <v>9.3679656232041539E-2</v>
      </c>
      <c r="AD488" s="11">
        <f>'OddsRatio_working_3-way'!X488^(1/3)*SIN(('OddsRatio_working_3-way'!Y488+2*PI())/3)</f>
        <v>0.4018463834074496</v>
      </c>
      <c r="AE488" s="11">
        <f>'OddsRatio_working_3-way'!X488^(1/3)*SIN(('OddsRatio_working_3-way'!Y488+4*PI())/3)</f>
        <v>-0.49552603963949104</v>
      </c>
      <c r="AF488" s="11">
        <f>-'OddsRatio_working_3-way'!U488/(3*'OddsRatio_working_3-way'!X488^(1/3))*COS(('OddsRatio_working_3-way'!Y488)/3)</f>
        <v>0.51809821000949774</v>
      </c>
      <c r="AG488" s="11">
        <f>-'OddsRatio_working_3-way'!U488/(3*'OddsRatio_working_3-way'!X488^(1/3))*COS(('OddsRatio_working_3-way'!Y488+2*PI())/3)</f>
        <v>-0.34017806711949</v>
      </c>
      <c r="AH488" s="11">
        <f>-'OddsRatio_working_3-way'!U488/(3*'OddsRatio_working_3-way'!X488^(1/3))*COS(('OddsRatio_working_3-way'!Y488+4*PI())/3)</f>
        <v>-0.17792014289000768</v>
      </c>
      <c r="AI488" s="11">
        <f>'OddsRatio_working_3-way'!U488/(3*'OddsRatio_working_3-way'!X488^(1/3))*SIN(('OddsRatio_working_3-way'!Y488)/3)</f>
        <v>-9.3679656232041525E-2</v>
      </c>
      <c r="AJ488" s="11">
        <f>'OddsRatio_working_3-way'!U488/(3*'OddsRatio_working_3-way'!X488^(1/3))*SIN(('OddsRatio_working_3-way'!Y488+2*PI())/3)</f>
        <v>-0.40184638340744949</v>
      </c>
      <c r="AK488" s="11">
        <f>'OddsRatio_working_3-way'!U488/(3*'OddsRatio_working_3-way'!X488^(1/3))*SIN(('OddsRatio_working_3-way'!Y488+4*PI())/3)</f>
        <v>0.49552603963949099</v>
      </c>
      <c r="AL488" s="11">
        <f>'OddsRatio_working_3-way'!Z488+'OddsRatio_working_3-way'!AF488</f>
        <v>1.0361964200189955</v>
      </c>
      <c r="AM488" s="11">
        <f>'OddsRatio_working_3-way'!AA488+'OddsRatio_working_3-way'!AG488</f>
        <v>-0.68035613423898011</v>
      </c>
      <c r="AN488" s="11">
        <f>'OddsRatio_working_3-way'!AB488+'OddsRatio_working_3-way'!AH488</f>
        <v>-0.35584028578001536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1.0361964200189955</v>
      </c>
      <c r="AS488" s="11">
        <f>IF(('OddsRatio_working_3-way'!X488=0),IF(Q488&gt;0,-Q488^(1/3),(-Q488)^(1/3)),'OddsRatio_working_3-way'!AM488-'OddsRatio_working_3-way'!R488/3)</f>
        <v>-0.68035613423898011</v>
      </c>
      <c r="AT488" s="11">
        <f>IF(('OddsRatio_working_3-way'!X488=0),IF(Q488&gt;0,-Q488^(1/3),(-Q488)^(1/3)),'OddsRatio_working_3-way'!AN488-'OddsRatio_working_3-way'!R488/3)</f>
        <v>-0.35584028578001536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9">
        <f t="shared" si="104"/>
        <v>0.29058791803252104</v>
      </c>
      <c r="E489" s="9">
        <f t="shared" si="105"/>
        <v>0.28293347799380514</v>
      </c>
      <c r="F489" s="9">
        <f t="shared" si="106"/>
        <v>0.42647860397367393</v>
      </c>
      <c r="G489" s="9">
        <f t="shared" si="107"/>
        <v>1.0344488575161166</v>
      </c>
      <c r="H489" s="9">
        <f t="shared" si="108"/>
        <v>3.4412993037380355</v>
      </c>
      <c r="I489" s="9">
        <f t="shared" si="109"/>
        <v>3.5343997009144852</v>
      </c>
      <c r="J489" s="9">
        <f t="shared" si="110"/>
        <v>2.3447835147709517</v>
      </c>
      <c r="K489" s="11">
        <f t="shared" si="111"/>
        <v>0.29761904761904762</v>
      </c>
      <c r="L489" s="11">
        <f t="shared" si="112"/>
        <v>0.28985507246376813</v>
      </c>
      <c r="M489" s="11">
        <f t="shared" si="113"/>
        <v>0.43478260869565222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-0.28192606595253111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0.22916854202298437</v>
      </c>
      <c r="Q489" s="11">
        <f>2*'OddsRatio_working_3-way'!K489*'OddsRatio_working_3-way'!L489*'OddsRatio_working_3-way'!M489</f>
        <v>7.5014252708014525E-2</v>
      </c>
      <c r="R489" s="11">
        <f t="shared" si="114"/>
        <v>0</v>
      </c>
      <c r="S489" s="11">
        <f t="shared" si="115"/>
        <v>-0.81286751988931127</v>
      </c>
      <c r="T489" s="11">
        <f t="shared" si="116"/>
        <v>-0.26607774791794153</v>
      </c>
      <c r="U489" s="11">
        <f>'OddsRatio_working_3-way'!S489-'OddsRatio_working_3-way'!R489^2/3</f>
        <v>-0.81286751988931127</v>
      </c>
      <c r="V489" s="11">
        <f>'OddsRatio_working_3-way'!S489*'OddsRatio_working_3-way'!R489/3-2*'OddsRatio_working_3-way'!R489^3/27-'OddsRatio_working_3-way'!T489</f>
        <v>0.26607774791794153</v>
      </c>
      <c r="W489" s="11">
        <f>'OddsRatio_working_3-way'!V489^2+4*'OddsRatio_working_3-way'!U489^3/27</f>
        <v>-8.7737645170895551E-3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0.14104177790124206</v>
      </c>
      <c r="Y489" s="11">
        <f>IF('OddsRatio_working_3-way'!W489&gt;=0,IF('OddsRatio_working_3-way'!V489+SQRT('OddsRatio_working_3-way'!W489)&gt;0,0,PI()),ACOS('OddsRatio_working_3-way'!V489/(2*'OddsRatio_working_3-way'!X489)))</f>
        <v>0.33848556629329329</v>
      </c>
      <c r="Z489" s="11">
        <f>'OddsRatio_working_3-way'!X489^(1/3)*COS('OddsRatio_working_3-way'!Y489/3)</f>
        <v>0.5172244287580583</v>
      </c>
      <c r="AA489" s="11">
        <f>'OddsRatio_working_3-way'!X489^(1/3)*COS(('OddsRatio_working_3-way'!Y489+2*PI())/3)</f>
        <v>-0.30936699439286613</v>
      </c>
      <c r="AB489" s="11">
        <f>'OddsRatio_working_3-way'!X489^(1/3)*COS(('OddsRatio_working_3-way'!Y489+4*PI())/3)</f>
        <v>-0.20785743436519225</v>
      </c>
      <c r="AC489" s="11">
        <f>'OddsRatio_working_3-way'!X489^(1/3)*SIN('OddsRatio_working_3-way'!Y489/3)</f>
        <v>5.8606571807298169E-2</v>
      </c>
      <c r="AD489" s="11">
        <f>'OddsRatio_working_3-way'!X489^(1/3)*SIN(('OddsRatio_working_3-way'!Y489+2*PI())/3)</f>
        <v>0.41862620885872404</v>
      </c>
      <c r="AE489" s="11">
        <f>'OddsRatio_working_3-way'!X489^(1/3)*SIN(('OddsRatio_working_3-way'!Y489+4*PI())/3)</f>
        <v>-0.47723278066602204</v>
      </c>
      <c r="AF489" s="11">
        <f>-'OddsRatio_working_3-way'!U489/(3*'OddsRatio_working_3-way'!X489^(1/3))*COS(('OddsRatio_working_3-way'!Y489)/3)</f>
        <v>0.5172244287580583</v>
      </c>
      <c r="AG489" s="11">
        <f>-'OddsRatio_working_3-way'!U489/(3*'OddsRatio_working_3-way'!X489^(1/3))*COS(('OddsRatio_working_3-way'!Y489+2*PI())/3)</f>
        <v>-0.30936699439286613</v>
      </c>
      <c r="AH489" s="11">
        <f>-'OddsRatio_working_3-way'!U489/(3*'OddsRatio_working_3-way'!X489^(1/3))*COS(('OddsRatio_working_3-way'!Y489+4*PI())/3)</f>
        <v>-0.20785743436519225</v>
      </c>
      <c r="AI489" s="11">
        <f>'OddsRatio_working_3-way'!U489/(3*'OddsRatio_working_3-way'!X489^(1/3))*SIN(('OddsRatio_working_3-way'!Y489)/3)</f>
        <v>-5.8606571807298169E-2</v>
      </c>
      <c r="AJ489" s="11">
        <f>'OddsRatio_working_3-way'!U489/(3*'OddsRatio_working_3-way'!X489^(1/3))*SIN(('OddsRatio_working_3-way'!Y489+2*PI())/3)</f>
        <v>-0.41862620885872404</v>
      </c>
      <c r="AK489" s="11">
        <f>'OddsRatio_working_3-way'!U489/(3*'OddsRatio_working_3-way'!X489^(1/3))*SIN(('OddsRatio_working_3-way'!Y489+4*PI())/3)</f>
        <v>0.47723278066602204</v>
      </c>
      <c r="AL489" s="11">
        <f>'OddsRatio_working_3-way'!Z489+'OddsRatio_working_3-way'!AF489</f>
        <v>1.0344488575161166</v>
      </c>
      <c r="AM489" s="11">
        <f>'OddsRatio_working_3-way'!AA489+'OddsRatio_working_3-way'!AG489</f>
        <v>-0.61873398878573227</v>
      </c>
      <c r="AN489" s="11">
        <f>'OddsRatio_working_3-way'!AB489+'OddsRatio_working_3-way'!AH489</f>
        <v>-0.41571486873038449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1.0344488575161166</v>
      </c>
      <c r="AS489" s="11">
        <f>IF(('OddsRatio_working_3-way'!X489=0),IF(Q489&gt;0,-Q489^(1/3),(-Q489)^(1/3)),'OddsRatio_working_3-way'!AM489-'OddsRatio_working_3-way'!R489/3)</f>
        <v>-0.61873398878573227</v>
      </c>
      <c r="AT489" s="11">
        <f>IF(('OddsRatio_working_3-way'!X489=0),IF(Q489&gt;0,-Q489^(1/3),(-Q489)^(1/3)),'OddsRatio_working_3-way'!AN489-'OddsRatio_working_3-way'!R489/3)</f>
        <v>-0.41571486873038449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9">
        <f t="shared" si="104"/>
        <v>9.3349163319784143E-2</v>
      </c>
      <c r="E490" s="9">
        <f t="shared" si="105"/>
        <v>0.17312724087900197</v>
      </c>
      <c r="F490" s="9">
        <f t="shared" si="106"/>
        <v>0.73352359580121396</v>
      </c>
      <c r="G490" s="9">
        <f t="shared" si="107"/>
        <v>1.068478416349169</v>
      </c>
      <c r="H490" s="9">
        <f t="shared" si="108"/>
        <v>10.712468804613945</v>
      </c>
      <c r="I490" s="9">
        <f t="shared" si="109"/>
        <v>5.776098521080784</v>
      </c>
      <c r="J490" s="9">
        <f t="shared" si="110"/>
        <v>1.3632826615587177</v>
      </c>
      <c r="K490" s="11">
        <f t="shared" si="111"/>
        <v>9.9108027750247768E-2</v>
      </c>
      <c r="L490" s="11">
        <f t="shared" si="112"/>
        <v>0.18281535648994515</v>
      </c>
      <c r="M490" s="11">
        <f t="shared" si="113"/>
        <v>0.74626865671641784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-0.18679576788250352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0.18794531716123822</v>
      </c>
      <c r="Q490" s="11">
        <f>2*'OddsRatio_working_3-way'!K490*'OddsRatio_working_3-way'!L490*'OddsRatio_working_3-way'!M490</f>
        <v>2.7042491677876E-2</v>
      </c>
      <c r="R490" s="11">
        <f t="shared" si="114"/>
        <v>0</v>
      </c>
      <c r="S490" s="11">
        <f t="shared" si="115"/>
        <v>-1.0061540434869904</v>
      </c>
      <c r="T490" s="11">
        <f t="shared" si="116"/>
        <v>-0.14477036596935114</v>
      </c>
      <c r="U490" s="11">
        <f>'OddsRatio_working_3-way'!S490-'OddsRatio_working_3-way'!R490^2/3</f>
        <v>-1.0061540434869904</v>
      </c>
      <c r="V490" s="11">
        <f>'OddsRatio_working_3-way'!S490*'OddsRatio_working_3-way'!R490/3-2*'OddsRatio_working_3-way'!R490^3/27-'OddsRatio_working_3-way'!T490</f>
        <v>0.14477036596935114</v>
      </c>
      <c r="W490" s="11">
        <f>'OddsRatio_working_3-way'!V490^2+4*'OddsRatio_working_3-way'!U490^3/27</f>
        <v>-0.12994168636408854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0.19422933945917412</v>
      </c>
      <c r="Y490" s="11">
        <f>IF('OddsRatio_working_3-way'!W490&gt;=0,IF('OddsRatio_working_3-way'!V490+SQRT('OddsRatio_working_3-way'!W490)&gt;0,0,PI()),ACOS('OddsRatio_working_3-way'!V490/(2*'OddsRatio_working_3-way'!X490)))</f>
        <v>1.1889020691367009</v>
      </c>
      <c r="Z490" s="11">
        <f>'OddsRatio_working_3-way'!X490^(1/3)*COS('OddsRatio_working_3-way'!Y490/3)</f>
        <v>0.53423920817458448</v>
      </c>
      <c r="AA490" s="11">
        <f>'OddsRatio_working_3-way'!X490^(1/3)*COS(('OddsRatio_working_3-way'!Y490+2*PI())/3)</f>
        <v>-0.46071676886119145</v>
      </c>
      <c r="AB490" s="11">
        <f>'OddsRatio_working_3-way'!X490^(1/3)*COS(('OddsRatio_working_3-way'!Y490+4*PI())/3)</f>
        <v>-7.3522439313392959E-2</v>
      </c>
      <c r="AC490" s="11">
        <f>'OddsRatio_working_3-way'!X490^(1/3)*SIN('OddsRatio_working_3-way'!Y490/3)</f>
        <v>0.22354675039311817</v>
      </c>
      <c r="AD490" s="11">
        <f>'OddsRatio_working_3-way'!X490^(1/3)*SIN(('OddsRatio_working_3-way'!Y490+2*PI())/3)</f>
        <v>0.35089135078031436</v>
      </c>
      <c r="AE490" s="11">
        <f>'OddsRatio_working_3-way'!X490^(1/3)*SIN(('OddsRatio_working_3-way'!Y490+4*PI())/3)</f>
        <v>-0.57443810117343241</v>
      </c>
      <c r="AF490" s="11">
        <f>-'OddsRatio_working_3-way'!U490/(3*'OddsRatio_working_3-way'!X490^(1/3))*COS(('OddsRatio_working_3-way'!Y490)/3)</f>
        <v>0.53423920817458448</v>
      </c>
      <c r="AG490" s="11">
        <f>-'OddsRatio_working_3-way'!U490/(3*'OddsRatio_working_3-way'!X490^(1/3))*COS(('OddsRatio_working_3-way'!Y490+2*PI())/3)</f>
        <v>-0.46071676886119145</v>
      </c>
      <c r="AH490" s="11">
        <f>-'OddsRatio_working_3-way'!U490/(3*'OddsRatio_working_3-way'!X490^(1/3))*COS(('OddsRatio_working_3-way'!Y490+4*PI())/3)</f>
        <v>-7.3522439313392959E-2</v>
      </c>
      <c r="AI490" s="11">
        <f>'OddsRatio_working_3-way'!U490/(3*'OddsRatio_working_3-way'!X490^(1/3))*SIN(('OddsRatio_working_3-way'!Y490)/3)</f>
        <v>-0.22354675039311817</v>
      </c>
      <c r="AJ490" s="11">
        <f>'OddsRatio_working_3-way'!U490/(3*'OddsRatio_working_3-way'!X490^(1/3))*SIN(('OddsRatio_working_3-way'!Y490+2*PI())/3)</f>
        <v>-0.35089135078031436</v>
      </c>
      <c r="AK490" s="11">
        <f>'OddsRatio_working_3-way'!U490/(3*'OddsRatio_working_3-way'!X490^(1/3))*SIN(('OddsRatio_working_3-way'!Y490+4*PI())/3)</f>
        <v>0.57443810117343241</v>
      </c>
      <c r="AL490" s="11">
        <f>'OddsRatio_working_3-way'!Z490+'OddsRatio_working_3-way'!AF490</f>
        <v>1.068478416349169</v>
      </c>
      <c r="AM490" s="11">
        <f>'OddsRatio_working_3-way'!AA490+'OddsRatio_working_3-way'!AG490</f>
        <v>-0.9214335377223829</v>
      </c>
      <c r="AN490" s="11">
        <f>'OddsRatio_working_3-way'!AB490+'OddsRatio_working_3-way'!AH490</f>
        <v>-0.14704487862678592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1.068478416349169</v>
      </c>
      <c r="AS490" s="11">
        <f>IF(('OddsRatio_working_3-way'!X490=0),IF(Q490&gt;0,-Q490^(1/3),(-Q490)^(1/3)),'OddsRatio_working_3-way'!AM490-'OddsRatio_working_3-way'!R490/3)</f>
        <v>-0.9214335377223829</v>
      </c>
      <c r="AT490" s="11">
        <f>IF(('OddsRatio_working_3-way'!X490=0),IF(Q490&gt;0,-Q490^(1/3),(-Q490)^(1/3)),'OddsRatio_working_3-way'!AN490-'OddsRatio_working_3-way'!R490/3)</f>
        <v>-0.14704487862678592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9">
        <f t="shared" si="104"/>
        <v>0.66428694487365303</v>
      </c>
      <c r="E491" s="9">
        <f t="shared" si="105"/>
        <v>0.20648594044448651</v>
      </c>
      <c r="F491" s="9">
        <f t="shared" si="106"/>
        <v>0.12922711468186052</v>
      </c>
      <c r="G491" s="9">
        <f t="shared" si="107"/>
        <v>1.0528615737178386</v>
      </c>
      <c r="H491" s="9">
        <f t="shared" si="108"/>
        <v>1.5053735553845626</v>
      </c>
      <c r="I491" s="9">
        <f t="shared" si="109"/>
        <v>4.8429447440701114</v>
      </c>
      <c r="J491" s="9">
        <f t="shared" si="110"/>
        <v>7.7383140717941679</v>
      </c>
      <c r="K491" s="11">
        <f t="shared" si="111"/>
        <v>0.67567567567567566</v>
      </c>
      <c r="L491" s="11">
        <f t="shared" si="112"/>
        <v>0.21505376344086019</v>
      </c>
      <c r="M491" s="11">
        <f t="shared" si="113"/>
        <v>0.13513513513513511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-0.22017483918094205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0.20676736021112652</v>
      </c>
      <c r="Q491" s="11">
        <f>2*'OddsRatio_working_3-way'!K491*'OddsRatio_working_3-way'!L491*'OddsRatio_working_3-way'!M491</f>
        <v>3.9272053221486518E-2</v>
      </c>
      <c r="R491" s="11">
        <f t="shared" si="114"/>
        <v>0</v>
      </c>
      <c r="S491" s="11">
        <f t="shared" si="115"/>
        <v>-0.93910530821917793</v>
      </c>
      <c r="T491" s="11">
        <f t="shared" si="116"/>
        <v>-0.17836757990867577</v>
      </c>
      <c r="U491" s="11">
        <f>'OddsRatio_working_3-way'!S491-'OddsRatio_working_3-way'!R491^2/3</f>
        <v>-0.93910530821917793</v>
      </c>
      <c r="V491" s="11">
        <f>'OddsRatio_working_3-way'!S491*'OddsRatio_working_3-way'!R491/3-2*'OddsRatio_working_3-way'!R491^3/27-'OddsRatio_working_3-way'!T491</f>
        <v>0.17836757990867577</v>
      </c>
      <c r="W491" s="11">
        <f>'OddsRatio_working_3-way'!V491^2+4*'OddsRatio_working_3-way'!U491^3/27</f>
        <v>-9.0883466829545734E-2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0.17514170005457264</v>
      </c>
      <c r="Y491" s="11">
        <f>IF('OddsRatio_working_3-way'!W491&gt;=0,IF('OddsRatio_working_3-way'!V491+SQRT('OddsRatio_working_3-way'!W491)&gt;0,0,PI()),ACOS('OddsRatio_working_3-way'!V491/(2*'OddsRatio_working_3-way'!X491)))</f>
        <v>1.0365304689300476</v>
      </c>
      <c r="Z491" s="11">
        <f>'OddsRatio_working_3-way'!X491^(1/3)*COS('OddsRatio_working_3-way'!Y491/3)</f>
        <v>0.52643078685891942</v>
      </c>
      <c r="AA491" s="11">
        <f>'OddsRatio_working_3-way'!X491^(1/3)*COS(('OddsRatio_working_3-way'!Y491+2*PI())/3)</f>
        <v>-0.4273168773962987</v>
      </c>
      <c r="AB491" s="11">
        <f>'OddsRatio_working_3-way'!X491^(1/3)*COS(('OddsRatio_working_3-way'!Y491+4*PI())/3)</f>
        <v>-9.9113909462620678E-2</v>
      </c>
      <c r="AC491" s="11">
        <f>'OddsRatio_working_3-way'!X491^(1/3)*SIN('OddsRatio_working_3-way'!Y491/3)</f>
        <v>0.18948807188534306</v>
      </c>
      <c r="AD491" s="11">
        <f>'OddsRatio_working_3-way'!X491^(1/3)*SIN(('OddsRatio_working_3-way'!Y491+2*PI())/3)</f>
        <v>0.36115839881138401</v>
      </c>
      <c r="AE491" s="11">
        <f>'OddsRatio_working_3-way'!X491^(1/3)*SIN(('OddsRatio_working_3-way'!Y491+4*PI())/3)</f>
        <v>-0.55064647069672701</v>
      </c>
      <c r="AF491" s="11">
        <f>-'OddsRatio_working_3-way'!U491/(3*'OddsRatio_working_3-way'!X491^(1/3))*COS(('OddsRatio_working_3-way'!Y491)/3)</f>
        <v>0.52643078685891931</v>
      </c>
      <c r="AG491" s="11">
        <f>-'OddsRatio_working_3-way'!U491/(3*'OddsRatio_working_3-way'!X491^(1/3))*COS(('OddsRatio_working_3-way'!Y491+2*PI())/3)</f>
        <v>-0.42731687739629859</v>
      </c>
      <c r="AH491" s="11">
        <f>-'OddsRatio_working_3-way'!U491/(3*'OddsRatio_working_3-way'!X491^(1/3))*COS(('OddsRatio_working_3-way'!Y491+4*PI())/3)</f>
        <v>-9.9113909462620664E-2</v>
      </c>
      <c r="AI491" s="11">
        <f>'OddsRatio_working_3-way'!U491/(3*'OddsRatio_working_3-way'!X491^(1/3))*SIN(('OddsRatio_working_3-way'!Y491)/3)</f>
        <v>-0.18948807188534303</v>
      </c>
      <c r="AJ491" s="11">
        <f>'OddsRatio_working_3-way'!U491/(3*'OddsRatio_working_3-way'!X491^(1/3))*SIN(('OddsRatio_working_3-way'!Y491+2*PI())/3)</f>
        <v>-0.3611583988113839</v>
      </c>
      <c r="AK491" s="11">
        <f>'OddsRatio_working_3-way'!U491/(3*'OddsRatio_working_3-way'!X491^(1/3))*SIN(('OddsRatio_working_3-way'!Y491+4*PI())/3)</f>
        <v>0.5506464706967269</v>
      </c>
      <c r="AL491" s="11">
        <f>'OddsRatio_working_3-way'!Z491+'OddsRatio_working_3-way'!AF491</f>
        <v>1.0528615737178386</v>
      </c>
      <c r="AM491" s="11">
        <f>'OddsRatio_working_3-way'!AA491+'OddsRatio_working_3-way'!AG491</f>
        <v>-0.85463375479259729</v>
      </c>
      <c r="AN491" s="11">
        <f>'OddsRatio_working_3-way'!AB491+'OddsRatio_working_3-way'!AH491</f>
        <v>-0.19822781892524133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1.0528615737178386</v>
      </c>
      <c r="AS491" s="11">
        <f>IF(('OddsRatio_working_3-way'!X491=0),IF(Q491&gt;0,-Q491^(1/3),(-Q491)^(1/3)),'OddsRatio_working_3-way'!AM491-'OddsRatio_working_3-way'!R491/3)</f>
        <v>-0.85463375479259729</v>
      </c>
      <c r="AT491" s="11">
        <f>IF(('OddsRatio_working_3-way'!X491=0),IF(Q491&gt;0,-Q491^(1/3),(-Q491)^(1/3)),'OddsRatio_working_3-way'!AN491-'OddsRatio_working_3-way'!R491/3)</f>
        <v>-0.19822781892524133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9">
        <f t="shared" si="104"/>
        <v>0.21711906745676438</v>
      </c>
      <c r="E492" s="9">
        <f t="shared" si="105"/>
        <v>0.2772321138134925</v>
      </c>
      <c r="F492" s="9">
        <f t="shared" si="106"/>
        <v>0.5056488187297431</v>
      </c>
      <c r="G492" s="9">
        <f t="shared" si="107"/>
        <v>1.0512442435905784</v>
      </c>
      <c r="H492" s="9">
        <f t="shared" si="108"/>
        <v>4.605767755515684</v>
      </c>
      <c r="I492" s="9">
        <f t="shared" si="109"/>
        <v>3.6070857241046346</v>
      </c>
      <c r="J492" s="9">
        <f t="shared" si="110"/>
        <v>1.9776571465392376</v>
      </c>
      <c r="K492" s="11">
        <f t="shared" si="111"/>
        <v>0.22573363431151244</v>
      </c>
      <c r="L492" s="11">
        <f t="shared" si="112"/>
        <v>0.28735632183908044</v>
      </c>
      <c r="M492" s="11">
        <f t="shared" si="113"/>
        <v>0.5181347150259068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-0.26588171428502283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0.22988774621683417</v>
      </c>
      <c r="Q492" s="11">
        <f>2*'OddsRatio_working_3-way'!K492*'OddsRatio_working_3-way'!L492*'OddsRatio_working_3-way'!M492</f>
        <v>6.7218639244688363E-2</v>
      </c>
      <c r="R492" s="11">
        <f t="shared" si="114"/>
        <v>0</v>
      </c>
      <c r="S492" s="11">
        <f t="shared" si="115"/>
        <v>-0.86462413120443682</v>
      </c>
      <c r="T492" s="11">
        <f t="shared" si="116"/>
        <v>-0.25281407345158974</v>
      </c>
      <c r="U492" s="11">
        <f>'OddsRatio_working_3-way'!S492-'OddsRatio_working_3-way'!R492^2/3</f>
        <v>-0.86462413120443682</v>
      </c>
      <c r="V492" s="11">
        <f>'OddsRatio_working_3-way'!S492*'OddsRatio_working_3-way'!R492/3-2*'OddsRatio_working_3-way'!R492^3/27-'OddsRatio_working_3-way'!T492</f>
        <v>0.25281407345158974</v>
      </c>
      <c r="W492" s="11">
        <f>'OddsRatio_working_3-way'!V492^2+4*'OddsRatio_working_3-way'!U492^3/27</f>
        <v>-3.1843753638583758E-2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0.15472452082149873</v>
      </c>
      <c r="Y492" s="11">
        <f>IF('OddsRatio_working_3-way'!W492&gt;=0,IF('OddsRatio_working_3-way'!V492+SQRT('OddsRatio_working_3-way'!W492)&gt;0,0,PI()),ACOS('OddsRatio_working_3-way'!V492/(2*'OddsRatio_working_3-way'!X492)))</f>
        <v>0.61463969002766938</v>
      </c>
      <c r="Z492" s="11">
        <f>'OddsRatio_working_3-way'!X492^(1/3)*COS('OddsRatio_working_3-way'!Y492/3)</f>
        <v>0.52562212179528922</v>
      </c>
      <c r="AA492" s="11">
        <f>'OddsRatio_working_3-way'!X492^(1/3)*COS(('OddsRatio_working_3-way'!Y492+2*PI())/3)</f>
        <v>-0.35740002225505058</v>
      </c>
      <c r="AB492" s="11">
        <f>'OddsRatio_working_3-way'!X492^(1/3)*COS(('OddsRatio_working_3-way'!Y492+4*PI())/3)</f>
        <v>-0.16822209954023876</v>
      </c>
      <c r="AC492" s="11">
        <f>'OddsRatio_working_3-way'!X492^(1/3)*SIN('OddsRatio_working_3-way'!Y492/3)</f>
        <v>0.10922192460413088</v>
      </c>
      <c r="AD492" s="11">
        <f>'OddsRatio_working_3-way'!X492^(1/3)*SIN(('OddsRatio_working_3-way'!Y492+2*PI())/3)</f>
        <v>0.4005911479637333</v>
      </c>
      <c r="AE492" s="11">
        <f>'OddsRatio_working_3-way'!X492^(1/3)*SIN(('OddsRatio_working_3-way'!Y492+4*PI())/3)</f>
        <v>-0.50981307256786412</v>
      </c>
      <c r="AF492" s="11">
        <f>-'OddsRatio_working_3-way'!U492/(3*'OddsRatio_working_3-way'!X492^(1/3))*COS(('OddsRatio_working_3-way'!Y492)/3)</f>
        <v>0.52562212179528911</v>
      </c>
      <c r="AG492" s="11">
        <f>-'OddsRatio_working_3-way'!U492/(3*'OddsRatio_working_3-way'!X492^(1/3))*COS(('OddsRatio_working_3-way'!Y492+2*PI())/3)</f>
        <v>-0.35740002225505046</v>
      </c>
      <c r="AH492" s="11">
        <f>-'OddsRatio_working_3-way'!U492/(3*'OddsRatio_working_3-way'!X492^(1/3))*COS(('OddsRatio_working_3-way'!Y492+4*PI())/3)</f>
        <v>-0.16822209954023873</v>
      </c>
      <c r="AI492" s="11">
        <f>'OddsRatio_working_3-way'!U492/(3*'OddsRatio_working_3-way'!X492^(1/3))*SIN(('OddsRatio_working_3-way'!Y492)/3)</f>
        <v>-0.10922192460413085</v>
      </c>
      <c r="AJ492" s="11">
        <f>'OddsRatio_working_3-way'!U492/(3*'OddsRatio_working_3-way'!X492^(1/3))*SIN(('OddsRatio_working_3-way'!Y492+2*PI())/3)</f>
        <v>-0.40059114796373319</v>
      </c>
      <c r="AK492" s="11">
        <f>'OddsRatio_working_3-way'!U492/(3*'OddsRatio_working_3-way'!X492^(1/3))*SIN(('OddsRatio_working_3-way'!Y492+4*PI())/3)</f>
        <v>0.50981307256786401</v>
      </c>
      <c r="AL492" s="11">
        <f>'OddsRatio_working_3-way'!Z492+'OddsRatio_working_3-way'!AF492</f>
        <v>1.0512442435905784</v>
      </c>
      <c r="AM492" s="11">
        <f>'OddsRatio_working_3-way'!AA492+'OddsRatio_working_3-way'!AG492</f>
        <v>-0.71480004451010104</v>
      </c>
      <c r="AN492" s="11">
        <f>'OddsRatio_working_3-way'!AB492+'OddsRatio_working_3-way'!AH492</f>
        <v>-0.33644419908047751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1.0512442435905784</v>
      </c>
      <c r="AS492" s="11">
        <f>IF(('OddsRatio_working_3-way'!X492=0),IF(Q492&gt;0,-Q492^(1/3),(-Q492)^(1/3)),'OddsRatio_working_3-way'!AM492-'OddsRatio_working_3-way'!R492/3)</f>
        <v>-0.71480004451010104</v>
      </c>
      <c r="AT492" s="11">
        <f>IF(('OddsRatio_working_3-way'!X492=0),IF(Q492&gt;0,-Q492^(1/3),(-Q492)^(1/3)),'OddsRatio_working_3-way'!AN492-'OddsRatio_working_3-way'!R492/3)</f>
        <v>-0.33644419908047751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9">
        <f t="shared" si="104"/>
        <v>0.40136080694406362</v>
      </c>
      <c r="E493" s="9">
        <f t="shared" si="105"/>
        <v>0.28208922475228798</v>
      </c>
      <c r="F493" s="9">
        <f t="shared" si="106"/>
        <v>0.31654996830364823</v>
      </c>
      <c r="G493" s="9">
        <f t="shared" si="107"/>
        <v>1.0430236313312116</v>
      </c>
      <c r="H493" s="9">
        <f t="shared" si="108"/>
        <v>2.4915237928036329</v>
      </c>
      <c r="I493" s="9">
        <f t="shared" si="109"/>
        <v>3.5449776604481564</v>
      </c>
      <c r="J493" s="9">
        <f t="shared" si="110"/>
        <v>3.1590589168556078</v>
      </c>
      <c r="K493" s="11">
        <f t="shared" si="111"/>
        <v>0.41152263374485593</v>
      </c>
      <c r="L493" s="11">
        <f t="shared" si="112"/>
        <v>0.29069767441860467</v>
      </c>
      <c r="M493" s="11">
        <f t="shared" si="113"/>
        <v>0.32573289902280134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-0.28144472781242713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0.23146394633403194</v>
      </c>
      <c r="Q493" s="11">
        <f>2*'OddsRatio_working_3-way'!K493*'OddsRatio_working_3-way'!L493*'OddsRatio_working_3-way'!M493</f>
        <v>7.7933988664657228E-2</v>
      </c>
      <c r="R493" s="11">
        <f t="shared" si="114"/>
        <v>0</v>
      </c>
      <c r="S493" s="11">
        <f t="shared" si="115"/>
        <v>-0.8224135095125833</v>
      </c>
      <c r="T493" s="11">
        <f t="shared" si="116"/>
        <v>-0.27690690555979236</v>
      </c>
      <c r="U493" s="11">
        <f>'OddsRatio_working_3-way'!S493-'OddsRatio_working_3-way'!R493^2/3</f>
        <v>-0.8224135095125833</v>
      </c>
      <c r="V493" s="11">
        <f>'OddsRatio_working_3-way'!S493*'OddsRatio_working_3-way'!R493/3-2*'OddsRatio_working_3-way'!R493^3/27-'OddsRatio_working_3-way'!T493</f>
        <v>0.27690690555979236</v>
      </c>
      <c r="W493" s="11">
        <f>'OddsRatio_working_3-way'!V493^2+4*'OddsRatio_working_3-way'!U493^3/27</f>
        <v>-5.7301026928314319E-3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0.14353356492431588</v>
      </c>
      <c r="Y493" s="11">
        <f>IF('OddsRatio_working_3-way'!W493&gt;=0,IF('OddsRatio_working_3-way'!V493+SQRT('OddsRatio_working_3-way'!W493)&gt;0,0,PI()),ACOS('OddsRatio_working_3-way'!V493/(2*'OddsRatio_working_3-way'!X493)))</f>
        <v>0.26684816953597879</v>
      </c>
      <c r="Z493" s="11">
        <f>'OddsRatio_working_3-way'!X493^(1/3)*COS('OddsRatio_working_3-way'!Y493/3)</f>
        <v>0.52151181566560589</v>
      </c>
      <c r="AA493" s="11">
        <f>'OddsRatio_working_3-way'!X493^(1/3)*COS(('OddsRatio_working_3-way'!Y493+2*PI())/3)</f>
        <v>-0.30103551767473447</v>
      </c>
      <c r="AB493" s="11">
        <f>'OddsRatio_working_3-way'!X493^(1/3)*COS(('OddsRatio_working_3-way'!Y493+4*PI())/3)</f>
        <v>-0.22047629799087112</v>
      </c>
      <c r="AC493" s="11">
        <f>'OddsRatio_working_3-way'!X493^(1/3)*SIN('OddsRatio_working_3-way'!Y493/3)</f>
        <v>4.6510887170184652E-2</v>
      </c>
      <c r="AD493" s="11">
        <f>'OddsRatio_working_3-way'!X493^(1/3)*SIN(('OddsRatio_working_3-way'!Y493+2*PI())/3)</f>
        <v>0.42838703715506982</v>
      </c>
      <c r="AE493" s="11">
        <f>'OddsRatio_working_3-way'!X493^(1/3)*SIN(('OddsRatio_working_3-way'!Y493+4*PI())/3)</f>
        <v>-0.47489792432525441</v>
      </c>
      <c r="AF493" s="11">
        <f>-'OddsRatio_working_3-way'!U493/(3*'OddsRatio_working_3-way'!X493^(1/3))*COS(('OddsRatio_working_3-way'!Y493)/3)</f>
        <v>0.52151181566560578</v>
      </c>
      <c r="AG493" s="11">
        <f>-'OddsRatio_working_3-way'!U493/(3*'OddsRatio_working_3-way'!X493^(1/3))*COS(('OddsRatio_working_3-way'!Y493+2*PI())/3)</f>
        <v>-0.30103551767473441</v>
      </c>
      <c r="AH493" s="11">
        <f>-'OddsRatio_working_3-way'!U493/(3*'OddsRatio_working_3-way'!X493^(1/3))*COS(('OddsRatio_working_3-way'!Y493+4*PI())/3)</f>
        <v>-0.22047629799087107</v>
      </c>
      <c r="AI493" s="11">
        <f>'OddsRatio_working_3-way'!U493/(3*'OddsRatio_working_3-way'!X493^(1/3))*SIN(('OddsRatio_working_3-way'!Y493)/3)</f>
        <v>-4.6510887170184645E-2</v>
      </c>
      <c r="AJ493" s="11">
        <f>'OddsRatio_working_3-way'!U493/(3*'OddsRatio_working_3-way'!X493^(1/3))*SIN(('OddsRatio_working_3-way'!Y493+2*PI())/3)</f>
        <v>-0.42838703715506971</v>
      </c>
      <c r="AK493" s="11">
        <f>'OddsRatio_working_3-way'!U493/(3*'OddsRatio_working_3-way'!X493^(1/3))*SIN(('OddsRatio_working_3-way'!Y493+4*PI())/3)</f>
        <v>0.47489792432525435</v>
      </c>
      <c r="AL493" s="11">
        <f>'OddsRatio_working_3-way'!Z493+'OddsRatio_working_3-way'!AF493</f>
        <v>1.0430236313312116</v>
      </c>
      <c r="AM493" s="11">
        <f>'OddsRatio_working_3-way'!AA493+'OddsRatio_working_3-way'!AG493</f>
        <v>-0.60207103534946893</v>
      </c>
      <c r="AN493" s="11">
        <f>'OddsRatio_working_3-way'!AB493+'OddsRatio_working_3-way'!AH493</f>
        <v>-0.44095259598174219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1.0430236313312116</v>
      </c>
      <c r="AS493" s="11">
        <f>IF(('OddsRatio_working_3-way'!X493=0),IF(Q493&gt;0,-Q493^(1/3),(-Q493)^(1/3)),'OddsRatio_working_3-way'!AM493-'OddsRatio_working_3-way'!R493/3)</f>
        <v>-0.60207103534946893</v>
      </c>
      <c r="AT493" s="11">
        <f>IF(('OddsRatio_working_3-way'!X493=0),IF(Q493&gt;0,-Q493^(1/3),(-Q493)^(1/3)),'OddsRatio_working_3-way'!AN493-'OddsRatio_working_3-way'!R493/3)</f>
        <v>-0.44095259598174219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9">
        <f t="shared" si="104"/>
        <v>0.25057026287039236</v>
      </c>
      <c r="E494" s="9">
        <f t="shared" si="105"/>
        <v>0.27041048090315289</v>
      </c>
      <c r="F494" s="9">
        <f t="shared" si="106"/>
        <v>0.47901925622645447</v>
      </c>
      <c r="G494" s="9">
        <f t="shared" si="107"/>
        <v>1.0457680277937709</v>
      </c>
      <c r="H494" s="9">
        <f t="shared" si="108"/>
        <v>3.9908965594901846</v>
      </c>
      <c r="I494" s="9">
        <f t="shared" si="109"/>
        <v>3.69808151170793</v>
      </c>
      <c r="J494" s="9">
        <f t="shared" si="110"/>
        <v>2.0875987489055219</v>
      </c>
      <c r="K494" s="11">
        <f t="shared" si="111"/>
        <v>0.2590673575129534</v>
      </c>
      <c r="L494" s="11">
        <f t="shared" si="112"/>
        <v>0.27932960893854747</v>
      </c>
      <c r="M494" s="11">
        <f t="shared" si="113"/>
        <v>0.49019607843137253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-0.27221909112734732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0.22986587751724419</v>
      </c>
      <c r="Q494" s="11">
        <f>2*'OddsRatio_working_3-way'!K494*'OddsRatio_working_3-way'!L494*'OddsRatio_working_3-way'!M494</f>
        <v>7.0946258492976616E-2</v>
      </c>
      <c r="R494" s="11">
        <f t="shared" si="114"/>
        <v>0</v>
      </c>
      <c r="S494" s="11">
        <f t="shared" si="115"/>
        <v>-0.84441497679422561</v>
      </c>
      <c r="T494" s="11">
        <f t="shared" si="116"/>
        <v>-0.26062190641797095</v>
      </c>
      <c r="U494" s="11">
        <f>'OddsRatio_working_3-way'!S494-'OddsRatio_working_3-way'!R494^2/3</f>
        <v>-0.84441497679422561</v>
      </c>
      <c r="V494" s="11">
        <f>'OddsRatio_working_3-way'!S494*'OddsRatio_working_3-way'!R494/3-2*'OddsRatio_working_3-way'!R494^3/27-'OddsRatio_working_3-way'!T494</f>
        <v>0.26062190641797095</v>
      </c>
      <c r="W494" s="11">
        <f>'OddsRatio_working_3-way'!V494^2+4*'OddsRatio_working_3-way'!U494^3/27</f>
        <v>-2.1276048387724456E-2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0.14933169999422599</v>
      </c>
      <c r="Y494" s="11">
        <f>IF('OddsRatio_working_3-way'!W494&gt;=0,IF('OddsRatio_working_3-way'!V494+SQRT('OddsRatio_working_3-way'!W494)&gt;0,0,PI()),ACOS('OddsRatio_working_3-way'!V494/(2*'OddsRatio_working_3-way'!X494)))</f>
        <v>0.51023956046377172</v>
      </c>
      <c r="Z494" s="11">
        <f>'OddsRatio_working_3-way'!X494^(1/3)*COS('OddsRatio_working_3-way'!Y494/3)</f>
        <v>0.52288401389688544</v>
      </c>
      <c r="AA494" s="11">
        <f>'OddsRatio_working_3-way'!X494^(1/3)*COS(('OddsRatio_working_3-way'!Y494+2*PI())/3)</f>
        <v>-0.3392107359265335</v>
      </c>
      <c r="AB494" s="11">
        <f>'OddsRatio_working_3-way'!X494^(1/3)*COS(('OddsRatio_working_3-way'!Y494+4*PI())/3)</f>
        <v>-0.18367327797035199</v>
      </c>
      <c r="AC494" s="11">
        <f>'OddsRatio_working_3-way'!X494^(1/3)*SIN('OddsRatio_working_3-way'!Y494/3)</f>
        <v>8.9799593220071527E-2</v>
      </c>
      <c r="AD494" s="11">
        <f>'OddsRatio_working_3-way'!X494^(1/3)*SIN(('OddsRatio_working_3-way'!Y494+2*PI())/3)</f>
        <v>0.4079310426574424</v>
      </c>
      <c r="AE494" s="11">
        <f>'OddsRatio_working_3-way'!X494^(1/3)*SIN(('OddsRatio_working_3-way'!Y494+4*PI())/3)</f>
        <v>-0.49773063587751393</v>
      </c>
      <c r="AF494" s="11">
        <f>-'OddsRatio_working_3-way'!U494/(3*'OddsRatio_working_3-way'!X494^(1/3))*COS(('OddsRatio_working_3-way'!Y494)/3)</f>
        <v>0.52288401389688544</v>
      </c>
      <c r="AG494" s="11">
        <f>-'OddsRatio_working_3-way'!U494/(3*'OddsRatio_working_3-way'!X494^(1/3))*COS(('OddsRatio_working_3-way'!Y494+2*PI())/3)</f>
        <v>-0.3392107359265335</v>
      </c>
      <c r="AH494" s="11">
        <f>-'OddsRatio_working_3-way'!U494/(3*'OddsRatio_working_3-way'!X494^(1/3))*COS(('OddsRatio_working_3-way'!Y494+4*PI())/3)</f>
        <v>-0.18367327797035199</v>
      </c>
      <c r="AI494" s="11">
        <f>'OddsRatio_working_3-way'!U494/(3*'OddsRatio_working_3-way'!X494^(1/3))*SIN(('OddsRatio_working_3-way'!Y494)/3)</f>
        <v>-8.9799593220071527E-2</v>
      </c>
      <c r="AJ494" s="11">
        <f>'OddsRatio_working_3-way'!U494/(3*'OddsRatio_working_3-way'!X494^(1/3))*SIN(('OddsRatio_working_3-way'!Y494+2*PI())/3)</f>
        <v>-0.4079310426574424</v>
      </c>
      <c r="AK494" s="11">
        <f>'OddsRatio_working_3-way'!U494/(3*'OddsRatio_working_3-way'!X494^(1/3))*SIN(('OddsRatio_working_3-way'!Y494+4*PI())/3)</f>
        <v>0.49773063587751393</v>
      </c>
      <c r="AL494" s="11">
        <f>'OddsRatio_working_3-way'!Z494+'OddsRatio_working_3-way'!AF494</f>
        <v>1.0457680277937709</v>
      </c>
      <c r="AM494" s="11">
        <f>'OddsRatio_working_3-way'!AA494+'OddsRatio_working_3-way'!AG494</f>
        <v>-0.678421471853067</v>
      </c>
      <c r="AN494" s="11">
        <f>'OddsRatio_working_3-way'!AB494+'OddsRatio_working_3-way'!AH494</f>
        <v>-0.36734655594070398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1.0457680277937709</v>
      </c>
      <c r="AS494" s="11">
        <f>IF(('OddsRatio_working_3-way'!X494=0),IF(Q494&gt;0,-Q494^(1/3),(-Q494)^(1/3)),'OddsRatio_working_3-way'!AM494-'OddsRatio_working_3-way'!R494/3)</f>
        <v>-0.678421471853067</v>
      </c>
      <c r="AT494" s="11">
        <f>IF(('OddsRatio_working_3-way'!X494=0),IF(Q494&gt;0,-Q494^(1/3),(-Q494)^(1/3)),'OddsRatio_working_3-way'!AN494-'OddsRatio_working_3-way'!R494/3)</f>
        <v>-0.36734655594070398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9">
        <f t="shared" si="104"/>
        <v>0.34473028048225407</v>
      </c>
      <c r="E495" s="9">
        <f t="shared" si="105"/>
        <v>0.27832170612097812</v>
      </c>
      <c r="F495" s="9">
        <f t="shared" si="106"/>
        <v>0.3769480133967677</v>
      </c>
      <c r="G495" s="9">
        <f t="shared" si="107"/>
        <v>1.033053571812137</v>
      </c>
      <c r="H495" s="9">
        <f t="shared" si="108"/>
        <v>2.900818572134332</v>
      </c>
      <c r="I495" s="9">
        <f t="shared" si="109"/>
        <v>3.5929644652484631</v>
      </c>
      <c r="J495" s="9">
        <f t="shared" si="110"/>
        <v>2.6528857148994196</v>
      </c>
      <c r="K495" s="11">
        <f t="shared" si="111"/>
        <v>0.35211267605633806</v>
      </c>
      <c r="L495" s="11">
        <f t="shared" si="112"/>
        <v>0.28490028490028491</v>
      </c>
      <c r="M495" s="11">
        <f t="shared" si="113"/>
        <v>0.38461538461538458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-0.28511017893466417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0.22957160010247768</v>
      </c>
      <c r="Q495" s="11">
        <f>2*'OddsRatio_working_3-way'!K495*'OddsRatio_working_3-way'!L495*'OddsRatio_working_3-way'!M495</f>
        <v>7.7166924404194176E-2</v>
      </c>
      <c r="R495" s="11">
        <f t="shared" si="114"/>
        <v>0</v>
      </c>
      <c r="S495" s="11">
        <f t="shared" si="115"/>
        <v>-0.80520310064091505</v>
      </c>
      <c r="T495" s="11">
        <f t="shared" si="116"/>
        <v>-0.27065650441711431</v>
      </c>
      <c r="U495" s="11">
        <f>'OddsRatio_working_3-way'!S495-'OddsRatio_working_3-way'!R495^2/3</f>
        <v>-0.80520310064091505</v>
      </c>
      <c r="V495" s="11">
        <f>'OddsRatio_working_3-way'!S495*'OddsRatio_working_3-way'!R495/3-2*'OddsRatio_working_3-way'!R495^3/27-'OddsRatio_working_3-way'!T495</f>
        <v>0.27065650441711431</v>
      </c>
      <c r="W495" s="11">
        <f>'OddsRatio_working_3-way'!V495^2+4*'OddsRatio_working_3-way'!U495^3/27</f>
        <v>-4.0865480989755038E-3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0.13905169136176204</v>
      </c>
      <c r="Y495" s="11">
        <f>IF('OddsRatio_working_3-way'!W495&gt;=0,IF('OddsRatio_working_3-way'!V495+SQRT('OddsRatio_working_3-way'!W495)&gt;0,0,PI()),ACOS('OddsRatio_working_3-way'!V495/(2*'OddsRatio_working_3-way'!X495)))</f>
        <v>0.23193852392601766</v>
      </c>
      <c r="Z495" s="11">
        <f>'OddsRatio_working_3-way'!X495^(1/3)*COS('OddsRatio_working_3-way'!Y495/3)</f>
        <v>0.5165267859060686</v>
      </c>
      <c r="AA495" s="11">
        <f>'OddsRatio_working_3-way'!X495^(1/3)*COS(('OddsRatio_working_3-way'!Y495+2*PI())/3)</f>
        <v>-0.29291645546399592</v>
      </c>
      <c r="AB495" s="11">
        <f>'OddsRatio_working_3-way'!X495^(1/3)*COS(('OddsRatio_working_3-way'!Y495+4*PI())/3)</f>
        <v>-0.22361033044207226</v>
      </c>
      <c r="AC495" s="11">
        <f>'OddsRatio_working_3-way'!X495^(1/3)*SIN('OddsRatio_working_3-way'!Y495/3)</f>
        <v>4.0013909937897447E-2</v>
      </c>
      <c r="AD495" s="11">
        <f>'OddsRatio_working_3-way'!X495^(1/3)*SIN(('OddsRatio_working_3-way'!Y495+2*PI())/3)</f>
        <v>0.42731836336083262</v>
      </c>
      <c r="AE495" s="11">
        <f>'OddsRatio_working_3-way'!X495^(1/3)*SIN(('OddsRatio_working_3-way'!Y495+4*PI())/3)</f>
        <v>-0.46733227329873006</v>
      </c>
      <c r="AF495" s="11">
        <f>-'OddsRatio_working_3-way'!U495/(3*'OddsRatio_working_3-way'!X495^(1/3))*COS(('OddsRatio_working_3-way'!Y495)/3)</f>
        <v>0.51652678590606849</v>
      </c>
      <c r="AG495" s="11">
        <f>-'OddsRatio_working_3-way'!U495/(3*'OddsRatio_working_3-way'!X495^(1/3))*COS(('OddsRatio_working_3-way'!Y495+2*PI())/3)</f>
        <v>-0.29291645546399586</v>
      </c>
      <c r="AH495" s="11">
        <f>-'OddsRatio_working_3-way'!U495/(3*'OddsRatio_working_3-way'!X495^(1/3))*COS(('OddsRatio_working_3-way'!Y495+4*PI())/3)</f>
        <v>-0.22361033044207221</v>
      </c>
      <c r="AI495" s="11">
        <f>'OddsRatio_working_3-way'!U495/(3*'OddsRatio_working_3-way'!X495^(1/3))*SIN(('OddsRatio_working_3-way'!Y495)/3)</f>
        <v>-4.0013909937897441E-2</v>
      </c>
      <c r="AJ495" s="11">
        <f>'OddsRatio_working_3-way'!U495/(3*'OddsRatio_working_3-way'!X495^(1/3))*SIN(('OddsRatio_working_3-way'!Y495+2*PI())/3)</f>
        <v>-0.42731836336083256</v>
      </c>
      <c r="AK495" s="11">
        <f>'OddsRatio_working_3-way'!U495/(3*'OddsRatio_working_3-way'!X495^(1/3))*SIN(('OddsRatio_working_3-way'!Y495+4*PI())/3)</f>
        <v>0.46733227329873001</v>
      </c>
      <c r="AL495" s="11">
        <f>'OddsRatio_working_3-way'!Z495+'OddsRatio_working_3-way'!AF495</f>
        <v>1.033053571812137</v>
      </c>
      <c r="AM495" s="11">
        <f>'OddsRatio_working_3-way'!AA495+'OddsRatio_working_3-way'!AG495</f>
        <v>-0.58583291092799183</v>
      </c>
      <c r="AN495" s="11">
        <f>'OddsRatio_working_3-way'!AB495+'OddsRatio_working_3-way'!AH495</f>
        <v>-0.44722066088414447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1.033053571812137</v>
      </c>
      <c r="AS495" s="11">
        <f>IF(('OddsRatio_working_3-way'!X495=0),IF(Q495&gt;0,-Q495^(1/3),(-Q495)^(1/3)),'OddsRatio_working_3-way'!AM495-'OddsRatio_working_3-way'!R495/3)</f>
        <v>-0.58583291092799183</v>
      </c>
      <c r="AT495" s="11">
        <f>IF(('OddsRatio_working_3-way'!X495=0),IF(Q495&gt;0,-Q495^(1/3),(-Q495)^(1/3)),'OddsRatio_working_3-way'!AN495-'OddsRatio_working_3-way'!R495/3)</f>
        <v>-0.44722066088414447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9">
        <f t="shared" si="104"/>
        <v>0.26102109929271078</v>
      </c>
      <c r="E496" s="9">
        <f t="shared" si="105"/>
        <v>0.30455447332509433</v>
      </c>
      <c r="F496" s="9">
        <f t="shared" si="106"/>
        <v>0.43442442738219483</v>
      </c>
      <c r="G496" s="9">
        <f t="shared" si="107"/>
        <v>1.0332510645924613</v>
      </c>
      <c r="H496" s="9">
        <f t="shared" si="108"/>
        <v>3.8311079169833446</v>
      </c>
      <c r="I496" s="9">
        <f t="shared" si="109"/>
        <v>3.2834848527493397</v>
      </c>
      <c r="J496" s="9">
        <f t="shared" si="110"/>
        <v>2.301896341386501</v>
      </c>
      <c r="K496" s="11">
        <f t="shared" si="111"/>
        <v>0.26737967914438499</v>
      </c>
      <c r="L496" s="11">
        <f t="shared" si="112"/>
        <v>0.3115264797507788</v>
      </c>
      <c r="M496" s="11">
        <f t="shared" si="113"/>
        <v>0.44247787610619471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-0.28120841196682733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0.22887930519761679</v>
      </c>
      <c r="Q496" s="11">
        <f>2*'OddsRatio_working_3-way'!K496*'OddsRatio_working_3-way'!L496*'OddsRatio_working_3-way'!M496</f>
        <v>7.3713141770569021E-2</v>
      </c>
      <c r="R496" s="11">
        <f t="shared" si="114"/>
        <v>0</v>
      </c>
      <c r="S496" s="11">
        <f t="shared" si="115"/>
        <v>-0.81391343735697519</v>
      </c>
      <c r="T496" s="11">
        <f t="shared" si="116"/>
        <v>-0.26212993151593406</v>
      </c>
      <c r="U496" s="11">
        <f>'OddsRatio_working_3-way'!S496-'OddsRatio_working_3-way'!R496^2/3</f>
        <v>-0.81391343735697519</v>
      </c>
      <c r="V496" s="11">
        <f>'OddsRatio_working_3-way'!S496*'OddsRatio_working_3-way'!R496/3-2*'OddsRatio_working_3-way'!R496^3/27-'OddsRatio_working_3-way'!T496</f>
        <v>0.26212993151593406</v>
      </c>
      <c r="W496" s="11">
        <f>'OddsRatio_working_3-way'!V496^2+4*'OddsRatio_working_3-way'!U496^3/27</f>
        <v>-1.1166579612996455E-2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0.14131408334764861</v>
      </c>
      <c r="Y496" s="11">
        <f>IF('OddsRatio_working_3-way'!W496&gt;=0,IF('OddsRatio_working_3-way'!V496+SQRT('OddsRatio_working_3-way'!W496)&gt;0,0,PI()),ACOS('OddsRatio_working_3-way'!V496/(2*'OddsRatio_working_3-way'!X496)))</f>
        <v>0.38320042039828528</v>
      </c>
      <c r="Z496" s="11">
        <f>'OddsRatio_working_3-way'!X496^(1/3)*COS('OddsRatio_working_3-way'!Y496/3)</f>
        <v>0.51662553229623065</v>
      </c>
      <c r="AA496" s="11">
        <f>'OddsRatio_working_3-way'!X496^(1/3)*COS(('OddsRatio_working_3-way'!Y496+2*PI())/3)</f>
        <v>-0.31577496131999416</v>
      </c>
      <c r="AB496" s="11">
        <f>'OddsRatio_working_3-way'!X496^(1/3)*COS(('OddsRatio_working_3-way'!Y496+4*PI())/3)</f>
        <v>-0.20085057097623629</v>
      </c>
      <c r="AC496" s="11">
        <f>'OddsRatio_working_3-way'!X496^(1/3)*SIN('OddsRatio_working_3-way'!Y496/3)</f>
        <v>6.6351627701422181E-2</v>
      </c>
      <c r="AD496" s="11">
        <f>'OddsRatio_working_3-way'!X496^(1/3)*SIN(('OddsRatio_working_3-way'!Y496+2*PI())/3)</f>
        <v>0.41423502136148255</v>
      </c>
      <c r="AE496" s="11">
        <f>'OddsRatio_working_3-way'!X496^(1/3)*SIN(('OddsRatio_working_3-way'!Y496+4*PI())/3)</f>
        <v>-0.48058664906290482</v>
      </c>
      <c r="AF496" s="11">
        <f>-'OddsRatio_working_3-way'!U496/(3*'OddsRatio_working_3-way'!X496^(1/3))*COS(('OddsRatio_working_3-way'!Y496)/3)</f>
        <v>0.51662553229623065</v>
      </c>
      <c r="AG496" s="11">
        <f>-'OddsRatio_working_3-way'!U496/(3*'OddsRatio_working_3-way'!X496^(1/3))*COS(('OddsRatio_working_3-way'!Y496+2*PI())/3)</f>
        <v>-0.31577496131999416</v>
      </c>
      <c r="AH496" s="11">
        <f>-'OddsRatio_working_3-way'!U496/(3*'OddsRatio_working_3-way'!X496^(1/3))*COS(('OddsRatio_working_3-way'!Y496+4*PI())/3)</f>
        <v>-0.20085057097623629</v>
      </c>
      <c r="AI496" s="11">
        <f>'OddsRatio_working_3-way'!U496/(3*'OddsRatio_working_3-way'!X496^(1/3))*SIN(('OddsRatio_working_3-way'!Y496)/3)</f>
        <v>-6.6351627701422181E-2</v>
      </c>
      <c r="AJ496" s="11">
        <f>'OddsRatio_working_3-way'!U496/(3*'OddsRatio_working_3-way'!X496^(1/3))*SIN(('OddsRatio_working_3-way'!Y496+2*PI())/3)</f>
        <v>-0.41423502136148255</v>
      </c>
      <c r="AK496" s="11">
        <f>'OddsRatio_working_3-way'!U496/(3*'OddsRatio_working_3-way'!X496^(1/3))*SIN(('OddsRatio_working_3-way'!Y496+4*PI())/3)</f>
        <v>0.48058664906290482</v>
      </c>
      <c r="AL496" s="11">
        <f>'OddsRatio_working_3-way'!Z496+'OddsRatio_working_3-way'!AF496</f>
        <v>1.0332510645924613</v>
      </c>
      <c r="AM496" s="11">
        <f>'OddsRatio_working_3-way'!AA496+'OddsRatio_working_3-way'!AG496</f>
        <v>-0.63154992263998833</v>
      </c>
      <c r="AN496" s="11">
        <f>'OddsRatio_working_3-way'!AB496+'OddsRatio_working_3-way'!AH496</f>
        <v>-0.40170114195247258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1.0332510645924613</v>
      </c>
      <c r="AS496" s="11">
        <f>IF(('OddsRatio_working_3-way'!X496=0),IF(Q496&gt;0,-Q496^(1/3),(-Q496)^(1/3)),'OddsRatio_working_3-way'!AM496-'OddsRatio_working_3-way'!R496/3)</f>
        <v>-0.63154992263998833</v>
      </c>
      <c r="AT496" s="11">
        <f>IF(('OddsRatio_working_3-way'!X496=0),IF(Q496&gt;0,-Q496^(1/3),(-Q496)^(1/3)),'OddsRatio_working_3-way'!AN496-'OddsRatio_working_3-way'!R496/3)</f>
        <v>-0.40170114195247258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9">
        <f t="shared" si="104"/>
        <v>0.31966595848309992</v>
      </c>
      <c r="E497" s="9">
        <f t="shared" si="105"/>
        <v>0.29438765498636021</v>
      </c>
      <c r="F497" s="9">
        <f t="shared" si="106"/>
        <v>0.38594638653053981</v>
      </c>
      <c r="G497" s="9">
        <f t="shared" si="107"/>
        <v>1.0331386082583642</v>
      </c>
      <c r="H497" s="9">
        <f t="shared" si="108"/>
        <v>3.1282655330122302</v>
      </c>
      <c r="I497" s="9">
        <f t="shared" si="109"/>
        <v>3.3968815711594047</v>
      </c>
      <c r="J497" s="9">
        <f t="shared" si="110"/>
        <v>2.5910334567178812</v>
      </c>
      <c r="K497" s="11">
        <f t="shared" si="111"/>
        <v>0.32679738562091504</v>
      </c>
      <c r="L497" s="11">
        <f t="shared" si="112"/>
        <v>0.30120481927710846</v>
      </c>
      <c r="M497" s="11">
        <f t="shared" si="113"/>
        <v>0.39370078740157477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-0.28522178880722826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0.22941852325156734</v>
      </c>
      <c r="Q497" s="11">
        <f>2*'OddsRatio_working_3-way'!K497*'OddsRatio_working_3-way'!L497*'OddsRatio_working_3-way'!M497</f>
        <v>7.7506257855259234E-2</v>
      </c>
      <c r="R497" s="11">
        <f t="shared" si="114"/>
        <v>0</v>
      </c>
      <c r="S497" s="11">
        <f t="shared" si="115"/>
        <v>-0.80435132326662306</v>
      </c>
      <c r="T497" s="11">
        <f t="shared" si="116"/>
        <v>-0.27174031191439968</v>
      </c>
      <c r="U497" s="11">
        <f>'OddsRatio_working_3-way'!S497-'OddsRatio_working_3-way'!R497^2/3</f>
        <v>-0.80435132326662306</v>
      </c>
      <c r="V497" s="11">
        <f>'OddsRatio_working_3-way'!S497*'OddsRatio_working_3-way'!R497/3-2*'OddsRatio_working_3-way'!R497^3/27-'OddsRatio_working_3-way'!T497</f>
        <v>0.27174031191439968</v>
      </c>
      <c r="W497" s="11">
        <f>'OddsRatio_working_3-way'!V497^2+4*'OddsRatio_working_3-way'!U497^3/27</f>
        <v>-3.2535087612488162E-3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0.13883110771778065</v>
      </c>
      <c r="Y497" s="11">
        <f>IF('OddsRatio_working_3-way'!W497&gt;=0,IF('OddsRatio_working_3-way'!V497+SQRT('OddsRatio_working_3-way'!W497)&gt;0,0,PI()),ACOS('OddsRatio_working_3-way'!V497/(2*'OddsRatio_working_3-way'!X497)))</f>
        <v>0.20690080551538848</v>
      </c>
      <c r="Z497" s="11">
        <f>'OddsRatio_working_3-way'!X497^(1/3)*COS('OddsRatio_working_3-way'!Y497/3)</f>
        <v>0.51656930412918212</v>
      </c>
      <c r="AA497" s="11">
        <f>'OddsRatio_working_3-way'!X497^(1/3)*COS(('OddsRatio_working_3-way'!Y497+2*PI())/3)</f>
        <v>-0.2891868581391614</v>
      </c>
      <c r="AB497" s="11">
        <f>'OddsRatio_working_3-way'!X497^(1/3)*COS(('OddsRatio_working_3-way'!Y497+4*PI())/3)</f>
        <v>-0.2273824459900208</v>
      </c>
      <c r="AC497" s="11">
        <f>'OddsRatio_working_3-way'!X497^(1/3)*SIN('OddsRatio_working_3-way'!Y497/3)</f>
        <v>3.5682793991412907E-2</v>
      </c>
      <c r="AD497" s="11">
        <f>'OddsRatio_working_3-way'!X497^(1/3)*SIN(('OddsRatio_working_3-way'!Y497+2*PI())/3)</f>
        <v>0.42952074319541489</v>
      </c>
      <c r="AE497" s="11">
        <f>'OddsRatio_working_3-way'!X497^(1/3)*SIN(('OddsRatio_working_3-way'!Y497+4*PI())/3)</f>
        <v>-0.46520353718682789</v>
      </c>
      <c r="AF497" s="11">
        <f>-'OddsRatio_working_3-way'!U497/(3*'OddsRatio_working_3-way'!X497^(1/3))*COS(('OddsRatio_working_3-way'!Y497)/3)</f>
        <v>0.51656930412918201</v>
      </c>
      <c r="AG497" s="11">
        <f>-'OddsRatio_working_3-way'!U497/(3*'OddsRatio_working_3-way'!X497^(1/3))*COS(('OddsRatio_working_3-way'!Y497+2*PI())/3)</f>
        <v>-0.28918685813916134</v>
      </c>
      <c r="AH497" s="11">
        <f>-'OddsRatio_working_3-way'!U497/(3*'OddsRatio_working_3-way'!X497^(1/3))*COS(('OddsRatio_working_3-way'!Y497+4*PI())/3)</f>
        <v>-0.22738244599002075</v>
      </c>
      <c r="AI497" s="11">
        <f>'OddsRatio_working_3-way'!U497/(3*'OddsRatio_working_3-way'!X497^(1/3))*SIN(('OddsRatio_working_3-way'!Y497)/3)</f>
        <v>-3.5682793991412901E-2</v>
      </c>
      <c r="AJ497" s="11">
        <f>'OddsRatio_working_3-way'!U497/(3*'OddsRatio_working_3-way'!X497^(1/3))*SIN(('OddsRatio_working_3-way'!Y497+2*PI())/3)</f>
        <v>-0.42952074319541483</v>
      </c>
      <c r="AK497" s="11">
        <f>'OddsRatio_working_3-way'!U497/(3*'OddsRatio_working_3-way'!X497^(1/3))*SIN(('OddsRatio_working_3-way'!Y497+4*PI())/3)</f>
        <v>0.46520353718682778</v>
      </c>
      <c r="AL497" s="11">
        <f>'OddsRatio_working_3-way'!Z497+'OddsRatio_working_3-way'!AF497</f>
        <v>1.0331386082583642</v>
      </c>
      <c r="AM497" s="11">
        <f>'OddsRatio_working_3-way'!AA497+'OddsRatio_working_3-way'!AG497</f>
        <v>-0.57837371627832268</v>
      </c>
      <c r="AN497" s="11">
        <f>'OddsRatio_working_3-way'!AB497+'OddsRatio_working_3-way'!AH497</f>
        <v>-0.45476489198004155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1.0331386082583642</v>
      </c>
      <c r="AS497" s="11">
        <f>IF(('OddsRatio_working_3-way'!X497=0),IF(Q497&gt;0,-Q497^(1/3),(-Q497)^(1/3)),'OddsRatio_working_3-way'!AM497-'OddsRatio_working_3-way'!R497/3)</f>
        <v>-0.57837371627832268</v>
      </c>
      <c r="AT497" s="11">
        <f>IF(('OddsRatio_working_3-way'!X497=0),IF(Q497&gt;0,-Q497^(1/3),(-Q497)^(1/3)),'OddsRatio_working_3-way'!AN497-'OddsRatio_working_3-way'!R497/3)</f>
        <v>-0.45476489198004155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9">
        <f t="shared" si="104"/>
        <v>0.26602868810553448</v>
      </c>
      <c r="E498" s="9">
        <f t="shared" si="105"/>
        <v>0.27357748608936161</v>
      </c>
      <c r="F498" s="9">
        <f t="shared" si="106"/>
        <v>0.46039382580510413</v>
      </c>
      <c r="G498" s="9">
        <f t="shared" si="107"/>
        <v>1.0372154469014163</v>
      </c>
      <c r="H498" s="9">
        <f t="shared" si="108"/>
        <v>3.7589930887577681</v>
      </c>
      <c r="I498" s="9">
        <f t="shared" si="109"/>
        <v>3.6552715440676251</v>
      </c>
      <c r="J498" s="9">
        <f t="shared" si="110"/>
        <v>2.1720534549986001</v>
      </c>
      <c r="K498" s="11">
        <f t="shared" si="111"/>
        <v>0.27322404371584696</v>
      </c>
      <c r="L498" s="11">
        <f t="shared" si="112"/>
        <v>0.2808988764044944</v>
      </c>
      <c r="M498" s="11">
        <f t="shared" si="113"/>
        <v>0.46948356807511737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-0.27726136603085916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0.2288036975254033</v>
      </c>
      <c r="Q498" s="11">
        <f>2*'OddsRatio_working_3-way'!K498*'OddsRatio_working_3-way'!L498*'OddsRatio_working_3-way'!M498</f>
        <v>7.2064156700914428E-2</v>
      </c>
      <c r="R498" s="11">
        <f t="shared" si="114"/>
        <v>0</v>
      </c>
      <c r="S498" s="11">
        <f t="shared" si="115"/>
        <v>-0.82522747687803533</v>
      </c>
      <c r="T498" s="11">
        <f t="shared" si="116"/>
        <v>-0.25991416594583788</v>
      </c>
      <c r="U498" s="11">
        <f>'OddsRatio_working_3-way'!S498-'OddsRatio_working_3-way'!R498^2/3</f>
        <v>-0.82522747687803533</v>
      </c>
      <c r="V498" s="11">
        <f>'OddsRatio_working_3-way'!S498*'OddsRatio_working_3-way'!R498/3-2*'OddsRatio_working_3-way'!R498^3/27-'OddsRatio_working_3-way'!T498</f>
        <v>0.25991416594583788</v>
      </c>
      <c r="W498" s="11">
        <f>'OddsRatio_working_3-way'!V498^2+4*'OddsRatio_working_3-way'!U498^3/27</f>
        <v>-1.5700957071463323E-2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0.14427086567528447</v>
      </c>
      <c r="Y498" s="11">
        <f>IF('OddsRatio_working_3-way'!W498&gt;=0,IF('OddsRatio_working_3-way'!V498+SQRT('OddsRatio_working_3-way'!W498)&gt;0,0,PI()),ACOS('OddsRatio_working_3-way'!V498/(2*'OddsRatio_working_3-way'!X498)))</f>
        <v>0.44922171873414385</v>
      </c>
      <c r="Z498" s="11">
        <f>'OddsRatio_working_3-way'!X498^(1/3)*COS('OddsRatio_working_3-way'!Y498/3)</f>
        <v>0.51860772345070816</v>
      </c>
      <c r="AA498" s="11">
        <f>'OddsRatio_working_3-way'!X498^(1/3)*COS(('OddsRatio_working_3-way'!Y498+2*PI())/3)</f>
        <v>-0.3270636662001622</v>
      </c>
      <c r="AB498" s="11">
        <f>'OddsRatio_working_3-way'!X498^(1/3)*COS(('OddsRatio_working_3-way'!Y498+4*PI())/3)</f>
        <v>-0.19154405725054588</v>
      </c>
      <c r="AC498" s="11">
        <f>'OddsRatio_working_3-way'!X498^(1/3)*SIN('OddsRatio_working_3-way'!Y498/3)</f>
        <v>7.8242282707533764E-2</v>
      </c>
      <c r="AD498" s="11">
        <f>'OddsRatio_working_3-way'!X498^(1/3)*SIN(('OddsRatio_working_3-way'!Y498+2*PI())/3)</f>
        <v>0.41000632175336116</v>
      </c>
      <c r="AE498" s="11">
        <f>'OddsRatio_working_3-way'!X498^(1/3)*SIN(('OddsRatio_working_3-way'!Y498+4*PI())/3)</f>
        <v>-0.48824860446089485</v>
      </c>
      <c r="AF498" s="11">
        <f>-'OddsRatio_working_3-way'!U498/(3*'OddsRatio_working_3-way'!X498^(1/3))*COS(('OddsRatio_working_3-way'!Y498)/3)</f>
        <v>0.51860772345070816</v>
      </c>
      <c r="AG498" s="11">
        <f>-'OddsRatio_working_3-way'!U498/(3*'OddsRatio_working_3-way'!X498^(1/3))*COS(('OddsRatio_working_3-way'!Y498+2*PI())/3)</f>
        <v>-0.3270636662001622</v>
      </c>
      <c r="AH498" s="11">
        <f>-'OddsRatio_working_3-way'!U498/(3*'OddsRatio_working_3-way'!X498^(1/3))*COS(('OddsRatio_working_3-way'!Y498+4*PI())/3)</f>
        <v>-0.19154405725054588</v>
      </c>
      <c r="AI498" s="11">
        <f>'OddsRatio_working_3-way'!U498/(3*'OddsRatio_working_3-way'!X498^(1/3))*SIN(('OddsRatio_working_3-way'!Y498)/3)</f>
        <v>-7.8242282707533764E-2</v>
      </c>
      <c r="AJ498" s="11">
        <f>'OddsRatio_working_3-way'!U498/(3*'OddsRatio_working_3-way'!X498^(1/3))*SIN(('OddsRatio_working_3-way'!Y498+2*PI())/3)</f>
        <v>-0.41000632175336116</v>
      </c>
      <c r="AK498" s="11">
        <f>'OddsRatio_working_3-way'!U498/(3*'OddsRatio_working_3-way'!X498^(1/3))*SIN(('OddsRatio_working_3-way'!Y498+4*PI())/3)</f>
        <v>0.48824860446089485</v>
      </c>
      <c r="AL498" s="11">
        <f>'OddsRatio_working_3-way'!Z498+'OddsRatio_working_3-way'!AF498</f>
        <v>1.0372154469014163</v>
      </c>
      <c r="AM498" s="11">
        <f>'OddsRatio_working_3-way'!AA498+'OddsRatio_working_3-way'!AG498</f>
        <v>-0.65412733240032439</v>
      </c>
      <c r="AN498" s="11">
        <f>'OddsRatio_working_3-way'!AB498+'OddsRatio_working_3-way'!AH498</f>
        <v>-0.38308811450109176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1.0372154469014163</v>
      </c>
      <c r="AS498" s="11">
        <f>IF(('OddsRatio_working_3-way'!X498=0),IF(Q498&gt;0,-Q498^(1/3),(-Q498)^(1/3)),'OddsRatio_working_3-way'!AM498-'OddsRatio_working_3-way'!R498/3)</f>
        <v>-0.65412733240032439</v>
      </c>
      <c r="AT498" s="11">
        <f>IF(('OddsRatio_working_3-way'!X498=0),IF(Q498&gt;0,-Q498^(1/3),(-Q498)^(1/3)),'OddsRatio_working_3-way'!AN498-'OddsRatio_working_3-way'!R498/3)</f>
        <v>-0.38308811450109176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9">
        <f t="shared" si="104"/>
        <v>0.62504320044439965</v>
      </c>
      <c r="E499" s="9">
        <f t="shared" si="105"/>
        <v>0.22096196041791596</v>
      </c>
      <c r="F499" s="9">
        <f t="shared" si="106"/>
        <v>0.15399483913768461</v>
      </c>
      <c r="G499" s="9">
        <f t="shared" si="107"/>
        <v>1.0524375693089207</v>
      </c>
      <c r="H499" s="9">
        <f t="shared" si="108"/>
        <v>1.5998894145060849</v>
      </c>
      <c r="I499" s="9">
        <f t="shared" si="109"/>
        <v>4.525665857184884</v>
      </c>
      <c r="J499" s="9">
        <f t="shared" si="110"/>
        <v>6.4937241117925657</v>
      </c>
      <c r="K499" s="11">
        <f t="shared" si="111"/>
        <v>0.63694267515923564</v>
      </c>
      <c r="L499" s="11">
        <f t="shared" si="112"/>
        <v>0.22988505747126439</v>
      </c>
      <c r="M499" s="11">
        <f t="shared" si="113"/>
        <v>0.16077170418006431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-0.23464476621541375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0.21516265849707705</v>
      </c>
      <c r="Q499" s="11">
        <f>2*'OddsRatio_working_3-way'!K499*'OddsRatio_working_3-way'!L499*'OddsRatio_working_3-way'!M499</f>
        <v>4.7081544528900891E-2</v>
      </c>
      <c r="R499" s="11">
        <f t="shared" si="114"/>
        <v>0</v>
      </c>
      <c r="S499" s="11">
        <f t="shared" si="115"/>
        <v>-0.91697190594717415</v>
      </c>
      <c r="T499" s="11">
        <f t="shared" si="116"/>
        <v>-0.20065030764708408</v>
      </c>
      <c r="U499" s="11">
        <f>'OddsRatio_working_3-way'!S499-'OddsRatio_working_3-way'!R499^2/3</f>
        <v>-0.91697190594717415</v>
      </c>
      <c r="V499" s="11">
        <f>'OddsRatio_working_3-way'!S499*'OddsRatio_working_3-way'!R499/3-2*'OddsRatio_working_3-way'!R499^3/27-'OddsRatio_working_3-way'!T499</f>
        <v>0.20065030764708408</v>
      </c>
      <c r="W499" s="11">
        <f>'OddsRatio_working_3-way'!V499^2+4*'OddsRatio_working_3-way'!U499^3/27</f>
        <v>-7.3965282667992072E-2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0.16898655910076218</v>
      </c>
      <c r="Y499" s="11">
        <f>IF('OddsRatio_working_3-way'!W499&gt;=0,IF('OddsRatio_working_3-way'!V499+SQRT('OddsRatio_working_3-way'!W499)&gt;0,0,PI()),ACOS('OddsRatio_working_3-way'!V499/(2*'OddsRatio_working_3-way'!X499)))</f>
        <v>0.935163109712698</v>
      </c>
      <c r="Z499" s="11">
        <f>'OddsRatio_working_3-way'!X499^(1/3)*COS('OddsRatio_working_3-way'!Y499/3)</f>
        <v>0.52621878465446037</v>
      </c>
      <c r="AA499" s="11">
        <f>'OddsRatio_working_3-way'!X499^(1/3)*COS(('OddsRatio_working_3-way'!Y499+2*PI())/3)</f>
        <v>-0.40995393425637544</v>
      </c>
      <c r="AB499" s="11">
        <f>'OddsRatio_working_3-way'!X499^(1/3)*COS(('OddsRatio_working_3-way'!Y499+4*PI())/3)</f>
        <v>-0.116264850398085</v>
      </c>
      <c r="AC499" s="11">
        <f>'OddsRatio_working_3-way'!X499^(1/3)*SIN('OddsRatio_working_3-way'!Y499/3)</f>
        <v>0.16956147162363866</v>
      </c>
      <c r="AD499" s="11">
        <f>'OddsRatio_working_3-way'!X499^(1/3)*SIN(('OddsRatio_working_3-way'!Y499+2*PI())/3)</f>
        <v>0.37093809964751628</v>
      </c>
      <c r="AE499" s="11">
        <f>'OddsRatio_working_3-way'!X499^(1/3)*SIN(('OddsRatio_working_3-way'!Y499+4*PI())/3)</f>
        <v>-0.54049957127115489</v>
      </c>
      <c r="AF499" s="11">
        <f>-'OddsRatio_working_3-way'!U499/(3*'OddsRatio_working_3-way'!X499^(1/3))*COS(('OddsRatio_working_3-way'!Y499)/3)</f>
        <v>0.52621878465446037</v>
      </c>
      <c r="AG499" s="11">
        <f>-'OddsRatio_working_3-way'!U499/(3*'OddsRatio_working_3-way'!X499^(1/3))*COS(('OddsRatio_working_3-way'!Y499+2*PI())/3)</f>
        <v>-0.40995393425637544</v>
      </c>
      <c r="AH499" s="11">
        <f>-'OddsRatio_working_3-way'!U499/(3*'OddsRatio_working_3-way'!X499^(1/3))*COS(('OddsRatio_working_3-way'!Y499+4*PI())/3)</f>
        <v>-0.116264850398085</v>
      </c>
      <c r="AI499" s="11">
        <f>'OddsRatio_working_3-way'!U499/(3*'OddsRatio_working_3-way'!X499^(1/3))*SIN(('OddsRatio_working_3-way'!Y499)/3)</f>
        <v>-0.16956147162363866</v>
      </c>
      <c r="AJ499" s="11">
        <f>'OddsRatio_working_3-way'!U499/(3*'OddsRatio_working_3-way'!X499^(1/3))*SIN(('OddsRatio_working_3-way'!Y499+2*PI())/3)</f>
        <v>-0.37093809964751628</v>
      </c>
      <c r="AK499" s="11">
        <f>'OddsRatio_working_3-way'!U499/(3*'OddsRatio_working_3-way'!X499^(1/3))*SIN(('OddsRatio_working_3-way'!Y499+4*PI())/3)</f>
        <v>0.54049957127115489</v>
      </c>
      <c r="AL499" s="11">
        <f>'OddsRatio_working_3-way'!Z499+'OddsRatio_working_3-way'!AF499</f>
        <v>1.0524375693089207</v>
      </c>
      <c r="AM499" s="11">
        <f>'OddsRatio_working_3-way'!AA499+'OddsRatio_working_3-way'!AG499</f>
        <v>-0.81990786851275088</v>
      </c>
      <c r="AN499" s="11">
        <f>'OddsRatio_working_3-way'!AB499+'OddsRatio_working_3-way'!AH499</f>
        <v>-0.23252970079617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1.0524375693089207</v>
      </c>
      <c r="AS499" s="11">
        <f>IF(('OddsRatio_working_3-way'!X499=0),IF(Q499&gt;0,-Q499^(1/3),(-Q499)^(1/3)),'OddsRatio_working_3-way'!AM499-'OddsRatio_working_3-way'!R499/3)</f>
        <v>-0.81990786851275088</v>
      </c>
      <c r="AT499" s="11">
        <f>IF(('OddsRatio_working_3-way'!X499=0),IF(Q499&gt;0,-Q499^(1/3),(-Q499)^(1/3)),'OddsRatio_working_3-way'!AN499-'OddsRatio_working_3-way'!R499/3)</f>
        <v>-0.23252970079617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9">
        <f t="shared" si="104"/>
        <v>0.2484318175666283</v>
      </c>
      <c r="E500" s="9">
        <f t="shared" si="105"/>
        <v>0.29345841413779028</v>
      </c>
      <c r="F500" s="9">
        <f t="shared" si="106"/>
        <v>0.45810976829558131</v>
      </c>
      <c r="G500" s="9">
        <f t="shared" si="107"/>
        <v>1.046799066081288</v>
      </c>
      <c r="H500" s="9">
        <f t="shared" si="108"/>
        <v>4.025249300974922</v>
      </c>
      <c r="I500" s="9">
        <f t="shared" si="109"/>
        <v>3.4076378519869621</v>
      </c>
      <c r="J500" s="9">
        <f t="shared" si="110"/>
        <v>2.1828829446718556</v>
      </c>
      <c r="K500" s="11">
        <f t="shared" si="111"/>
        <v>0.25706940874035988</v>
      </c>
      <c r="L500" s="11">
        <f t="shared" si="112"/>
        <v>0.30303030303030304</v>
      </c>
      <c r="M500" s="11">
        <f t="shared" si="113"/>
        <v>0.46948356807511737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-0.27470146630869308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0.23113937448272509</v>
      </c>
      <c r="Q500" s="11">
        <f>2*'OddsRatio_working_3-way'!K500*'OddsRatio_working_3-way'!L500*'OddsRatio_working_3-way'!M500</f>
        <v>7.3145371671748449E-2</v>
      </c>
      <c r="R500" s="11">
        <f t="shared" si="114"/>
        <v>0</v>
      </c>
      <c r="S500" s="11">
        <f t="shared" si="115"/>
        <v>-0.84142024281364591</v>
      </c>
      <c r="T500" s="11">
        <f t="shared" si="116"/>
        <v>-0.26627222873849554</v>
      </c>
      <c r="U500" s="11">
        <f>'OddsRatio_working_3-way'!S500-'OddsRatio_working_3-way'!R500^2/3</f>
        <v>-0.84142024281364591</v>
      </c>
      <c r="V500" s="11">
        <f>'OddsRatio_working_3-way'!S500*'OddsRatio_working_3-way'!R500/3-2*'OddsRatio_working_3-way'!R500^3/27-'OddsRatio_working_3-way'!T500</f>
        <v>0.26627222873849554</v>
      </c>
      <c r="W500" s="11">
        <f>'OddsRatio_working_3-way'!V500^2+4*'OddsRatio_working_3-way'!U500^3/27</f>
        <v>-1.7353241820204687E-2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0.1485379931343917</v>
      </c>
      <c r="Y500" s="11">
        <f>IF('OddsRatio_working_3-way'!W500&gt;=0,IF('OddsRatio_working_3-way'!V500+SQRT('OddsRatio_working_3-way'!W500)&gt;0,0,PI()),ACOS('OddsRatio_working_3-way'!V500/(2*'OddsRatio_working_3-way'!X500)))</f>
        <v>0.45941924088725905</v>
      </c>
      <c r="Z500" s="11">
        <f>'OddsRatio_working_3-way'!X500^(1/3)*COS('OddsRatio_working_3-way'!Y500/3)</f>
        <v>0.52339953304064413</v>
      </c>
      <c r="AA500" s="11">
        <f>'OddsRatio_working_3-way'!X500^(1/3)*COS(('OddsRatio_working_3-way'!Y500+2*PI())/3)</f>
        <v>-0.33166230873426883</v>
      </c>
      <c r="AB500" s="11">
        <f>'OddsRatio_working_3-way'!X500^(1/3)*COS(('OddsRatio_working_3-way'!Y500+4*PI())/3)</f>
        <v>-0.19173722430637516</v>
      </c>
      <c r="AC500" s="11">
        <f>'OddsRatio_working_3-way'!X500^(1/3)*SIN('OddsRatio_working_3-way'!Y500/3)</f>
        <v>8.0785785160825505E-2</v>
      </c>
      <c r="AD500" s="11">
        <f>'OddsRatio_working_3-way'!X500^(1/3)*SIN(('OddsRatio_working_3-way'!Y500+2*PI())/3)</f>
        <v>0.41288439936169774</v>
      </c>
      <c r="AE500" s="11">
        <f>'OddsRatio_working_3-way'!X500^(1/3)*SIN(('OddsRatio_working_3-way'!Y500+4*PI())/3)</f>
        <v>-0.49367018452252326</v>
      </c>
      <c r="AF500" s="11">
        <f>-'OddsRatio_working_3-way'!U500/(3*'OddsRatio_working_3-way'!X500^(1/3))*COS(('OddsRatio_working_3-way'!Y500)/3)</f>
        <v>0.52339953304064402</v>
      </c>
      <c r="AG500" s="11">
        <f>-'OddsRatio_working_3-way'!U500/(3*'OddsRatio_working_3-way'!X500^(1/3))*COS(('OddsRatio_working_3-way'!Y500+2*PI())/3)</f>
        <v>-0.33166230873426877</v>
      </c>
      <c r="AH500" s="11">
        <f>-'OddsRatio_working_3-way'!U500/(3*'OddsRatio_working_3-way'!X500^(1/3))*COS(('OddsRatio_working_3-way'!Y500+4*PI())/3)</f>
        <v>-0.19173722430637513</v>
      </c>
      <c r="AI500" s="11">
        <f>'OddsRatio_working_3-way'!U500/(3*'OddsRatio_working_3-way'!X500^(1/3))*SIN(('OddsRatio_working_3-way'!Y500)/3)</f>
        <v>-8.0785785160825491E-2</v>
      </c>
      <c r="AJ500" s="11">
        <f>'OddsRatio_working_3-way'!U500/(3*'OddsRatio_working_3-way'!X500^(1/3))*SIN(('OddsRatio_working_3-way'!Y500+2*PI())/3)</f>
        <v>-0.41288439936169763</v>
      </c>
      <c r="AK500" s="11">
        <f>'OddsRatio_working_3-way'!U500/(3*'OddsRatio_working_3-way'!X500^(1/3))*SIN(('OddsRatio_working_3-way'!Y500+4*PI())/3)</f>
        <v>0.49367018452252315</v>
      </c>
      <c r="AL500" s="11">
        <f>'OddsRatio_working_3-way'!Z500+'OddsRatio_working_3-way'!AF500</f>
        <v>1.046799066081288</v>
      </c>
      <c r="AM500" s="11">
        <f>'OddsRatio_working_3-way'!AA500+'OddsRatio_working_3-way'!AG500</f>
        <v>-0.66332461746853766</v>
      </c>
      <c r="AN500" s="11">
        <f>'OddsRatio_working_3-way'!AB500+'OddsRatio_working_3-way'!AH500</f>
        <v>-0.38347444861275026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1.046799066081288</v>
      </c>
      <c r="AS500" s="11">
        <f>IF(('OddsRatio_working_3-way'!X500=0),IF(Q500&gt;0,-Q500^(1/3),(-Q500)^(1/3)),'OddsRatio_working_3-way'!AM500-'OddsRatio_working_3-way'!R500/3)</f>
        <v>-0.66332461746853766</v>
      </c>
      <c r="AT500" s="11">
        <f>IF(('OddsRatio_working_3-way'!X500=0),IF(Q500&gt;0,-Q500^(1/3),(-Q500)^(1/3)),'OddsRatio_working_3-way'!AN500-'OddsRatio_working_3-way'!R500/3)</f>
        <v>-0.38347444861275026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9">
        <f t="shared" si="104"/>
        <v>0.3852019228179861</v>
      </c>
      <c r="E501" s="9">
        <f t="shared" si="105"/>
        <v>0.30542766122070086</v>
      </c>
      <c r="F501" s="9">
        <f t="shared" si="106"/>
        <v>0.30937041596131326</v>
      </c>
      <c r="G501" s="9">
        <f t="shared" si="107"/>
        <v>1.0431640778843305</v>
      </c>
      <c r="H501" s="9">
        <f t="shared" si="108"/>
        <v>2.5960410391630249</v>
      </c>
      <c r="I501" s="9">
        <f t="shared" si="109"/>
        <v>3.2740976897878409</v>
      </c>
      <c r="J501" s="9">
        <f t="shared" si="110"/>
        <v>3.2323711266724673</v>
      </c>
      <c r="K501" s="11">
        <f t="shared" si="111"/>
        <v>0.39525691699604748</v>
      </c>
      <c r="L501" s="11">
        <f t="shared" si="112"/>
        <v>0.31446540880503143</v>
      </c>
      <c r="M501" s="11">
        <f t="shared" si="113"/>
        <v>0.31847133757961782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-0.28254290658474934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0.23156801710800756</v>
      </c>
      <c r="Q501" s="11">
        <f>2*'OddsRatio_working_3-way'!K501*'OddsRatio_working_3-way'!L501*'OddsRatio_working_3-way'!M501</f>
        <v>7.9168552857438498E-2</v>
      </c>
      <c r="R501" s="11">
        <f t="shared" si="114"/>
        <v>0</v>
      </c>
      <c r="S501" s="11">
        <f t="shared" si="115"/>
        <v>-0.81958531504859511</v>
      </c>
      <c r="T501" s="11">
        <f t="shared" si="116"/>
        <v>-0.28020010770892145</v>
      </c>
      <c r="U501" s="11">
        <f>'OddsRatio_working_3-way'!S501-'OddsRatio_working_3-way'!R501^2/3</f>
        <v>-0.81958531504859511</v>
      </c>
      <c r="V501" s="11">
        <f>'OddsRatio_working_3-way'!S501*'OddsRatio_working_3-way'!R501/3-2*'OddsRatio_working_3-way'!R501^3/27-'OddsRatio_working_3-way'!T501</f>
        <v>0.28020010770892145</v>
      </c>
      <c r="W501" s="11">
        <f>'OddsRatio_working_3-way'!V501^2+4*'OddsRatio_working_3-way'!U501^3/27</f>
        <v>-3.048184154752262E-3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0.14279380633875849</v>
      </c>
      <c r="Y501" s="11">
        <f>IF('OddsRatio_working_3-way'!W501&gt;=0,IF('OddsRatio_working_3-way'!V501+SQRT('OddsRatio_working_3-way'!W501)&gt;0,0,PI()),ACOS('OddsRatio_working_3-way'!V501/(2*'OddsRatio_working_3-way'!X501)))</f>
        <v>0.19454687718673203</v>
      </c>
      <c r="Z501" s="11">
        <f>'OddsRatio_working_3-way'!X501^(1/3)*COS('OddsRatio_working_3-way'!Y501/3)</f>
        <v>0.52158203894216537</v>
      </c>
      <c r="AA501" s="11">
        <f>'OddsRatio_working_3-way'!X501^(1/3)*COS(('OddsRatio_working_3-way'!Y501+2*PI())/3)</f>
        <v>-0.29012463929286536</v>
      </c>
      <c r="AB501" s="11">
        <f>'OddsRatio_working_3-way'!X501^(1/3)*COS(('OddsRatio_working_3-way'!Y501+4*PI())/3)</f>
        <v>-0.23145739964930015</v>
      </c>
      <c r="AC501" s="11">
        <f>'OddsRatio_working_3-way'!X501^(1/3)*SIN('OddsRatio_working_3-way'!Y501/3)</f>
        <v>3.3871546600824691E-2</v>
      </c>
      <c r="AD501" s="11">
        <f>'OddsRatio_working_3-way'!X501^(1/3)*SIN(('OddsRatio_working_3-way'!Y501+2*PI())/3)</f>
        <v>0.43476752258118723</v>
      </c>
      <c r="AE501" s="11">
        <f>'OddsRatio_working_3-way'!X501^(1/3)*SIN(('OddsRatio_working_3-way'!Y501+4*PI())/3)</f>
        <v>-0.46863906918201192</v>
      </c>
      <c r="AF501" s="11">
        <f>-'OddsRatio_working_3-way'!U501/(3*'OddsRatio_working_3-way'!X501^(1/3))*COS(('OddsRatio_working_3-way'!Y501)/3)</f>
        <v>0.52158203894216526</v>
      </c>
      <c r="AG501" s="11">
        <f>-'OddsRatio_working_3-way'!U501/(3*'OddsRatio_working_3-way'!X501^(1/3))*COS(('OddsRatio_working_3-way'!Y501+2*PI())/3)</f>
        <v>-0.29012463929286531</v>
      </c>
      <c r="AH501" s="11">
        <f>-'OddsRatio_working_3-way'!U501/(3*'OddsRatio_working_3-way'!X501^(1/3))*COS(('OddsRatio_working_3-way'!Y501+4*PI())/3)</f>
        <v>-0.23145739964930009</v>
      </c>
      <c r="AI501" s="11">
        <f>'OddsRatio_working_3-way'!U501/(3*'OddsRatio_working_3-way'!X501^(1/3))*SIN(('OddsRatio_working_3-way'!Y501)/3)</f>
        <v>-3.3871546600824684E-2</v>
      </c>
      <c r="AJ501" s="11">
        <f>'OddsRatio_working_3-way'!U501/(3*'OddsRatio_working_3-way'!X501^(1/3))*SIN(('OddsRatio_working_3-way'!Y501+2*PI())/3)</f>
        <v>-0.43476752258118712</v>
      </c>
      <c r="AK501" s="11">
        <f>'OddsRatio_working_3-way'!U501/(3*'OddsRatio_working_3-way'!X501^(1/3))*SIN(('OddsRatio_working_3-way'!Y501+4*PI())/3)</f>
        <v>0.46863906918201181</v>
      </c>
      <c r="AL501" s="11">
        <f>'OddsRatio_working_3-way'!Z501+'OddsRatio_working_3-way'!AF501</f>
        <v>1.0431640778843305</v>
      </c>
      <c r="AM501" s="11">
        <f>'OddsRatio_working_3-way'!AA501+'OddsRatio_working_3-way'!AG501</f>
        <v>-0.58024927858573072</v>
      </c>
      <c r="AN501" s="11">
        <f>'OddsRatio_working_3-way'!AB501+'OddsRatio_working_3-way'!AH501</f>
        <v>-0.46291479929860024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1.0431640778843305</v>
      </c>
      <c r="AS501" s="11">
        <f>IF(('OddsRatio_working_3-way'!X501=0),IF(Q501&gt;0,-Q501^(1/3),(-Q501)^(1/3)),'OddsRatio_working_3-way'!AM501-'OddsRatio_working_3-way'!R501/3)</f>
        <v>-0.58024927858573072</v>
      </c>
      <c r="AT501" s="11">
        <f>IF(('OddsRatio_working_3-way'!X501=0),IF(Q501&gt;0,-Q501^(1/3),(-Q501)^(1/3)),'OddsRatio_working_3-way'!AN501-'OddsRatio_working_3-way'!R501/3)</f>
        <v>-0.46291479929860024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9">
        <f t="shared" si="104"/>
        <v>0.56762138435158982</v>
      </c>
      <c r="E502" s="9">
        <f t="shared" si="105"/>
        <v>0.25718474529896285</v>
      </c>
      <c r="F502" s="9">
        <f t="shared" si="106"/>
        <v>0.175193870349447</v>
      </c>
      <c r="G502" s="9">
        <f t="shared" si="107"/>
        <v>1.0579690470140304</v>
      </c>
      <c r="H502" s="9">
        <f t="shared" si="108"/>
        <v>1.7617377138501022</v>
      </c>
      <c r="I502" s="9">
        <f t="shared" si="109"/>
        <v>3.8882554983483022</v>
      </c>
      <c r="J502" s="9">
        <f t="shared" si="110"/>
        <v>5.7079622592124357</v>
      </c>
      <c r="K502" s="11">
        <f t="shared" si="111"/>
        <v>0.58139534883720934</v>
      </c>
      <c r="L502" s="11">
        <f t="shared" si="112"/>
        <v>0.26809651474530832</v>
      </c>
      <c r="M502" s="11">
        <f t="shared" si="113"/>
        <v>0.18348623853211007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-0.25016201906934399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0.22594009670236143</v>
      </c>
      <c r="Q502" s="11">
        <f>2*'OddsRatio_working_3-way'!K502*'OddsRatio_working_3-way'!L502*'OddsRatio_working_3-way'!M502</f>
        <v>5.7200024481610476E-2</v>
      </c>
      <c r="R502" s="11">
        <f t="shared" si="114"/>
        <v>0</v>
      </c>
      <c r="S502" s="11">
        <f t="shared" si="115"/>
        <v>-0.90317506047843199</v>
      </c>
      <c r="T502" s="11">
        <f t="shared" si="116"/>
        <v>-0.22865191404517263</v>
      </c>
      <c r="U502" s="11">
        <f>'OddsRatio_working_3-way'!S502-'OddsRatio_working_3-way'!R502^2/3</f>
        <v>-0.90317506047843199</v>
      </c>
      <c r="V502" s="11">
        <f>'OddsRatio_working_3-way'!S502*'OddsRatio_working_3-way'!R502/3-2*'OddsRatio_working_3-way'!R502^3/27-'OddsRatio_working_3-way'!T502</f>
        <v>0.22865191404517263</v>
      </c>
      <c r="W502" s="11">
        <f>'OddsRatio_working_3-way'!V502^2+4*'OddsRatio_working_3-way'!U502^3/27</f>
        <v>-5.6865361121229453E-2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0.16518705981231585</v>
      </c>
      <c r="Y502" s="11">
        <f>IF('OddsRatio_working_3-way'!W502&gt;=0,IF('OddsRatio_working_3-way'!V502+SQRT('OddsRatio_working_3-way'!W502)&gt;0,0,PI()),ACOS('OddsRatio_working_3-way'!V502/(2*'OddsRatio_working_3-way'!X502)))</f>
        <v>0.80640198950084785</v>
      </c>
      <c r="Z502" s="11">
        <f>'OddsRatio_working_3-way'!X502^(1/3)*COS('OddsRatio_working_3-way'!Y502/3)</f>
        <v>0.52898452350701508</v>
      </c>
      <c r="AA502" s="11">
        <f>'OddsRatio_working_3-way'!X502^(1/3)*COS(('OddsRatio_working_3-way'!Y502+2*PI())/3)</f>
        <v>-0.39068772735013707</v>
      </c>
      <c r="AB502" s="11">
        <f>'OddsRatio_working_3-way'!X502^(1/3)*COS(('OddsRatio_working_3-way'!Y502+4*PI())/3)</f>
        <v>-0.13829679615687812</v>
      </c>
      <c r="AC502" s="11">
        <f>'OddsRatio_working_3-way'!X502^(1/3)*SIN('OddsRatio_working_3-way'!Y502/3)</f>
        <v>0.14571797206544843</v>
      </c>
      <c r="AD502" s="11">
        <f>'OddsRatio_working_3-way'!X502^(1/3)*SIN(('OddsRatio_working_3-way'!Y502+2*PI())/3)</f>
        <v>0.38525504953315742</v>
      </c>
      <c r="AE502" s="11">
        <f>'OddsRatio_working_3-way'!X502^(1/3)*SIN(('OddsRatio_working_3-way'!Y502+4*PI())/3)</f>
        <v>-0.53097302159860582</v>
      </c>
      <c r="AF502" s="11">
        <f>-'OddsRatio_working_3-way'!U502/(3*'OddsRatio_working_3-way'!X502^(1/3))*COS(('OddsRatio_working_3-way'!Y502)/3)</f>
        <v>0.52898452350701519</v>
      </c>
      <c r="AG502" s="11">
        <f>-'OddsRatio_working_3-way'!U502/(3*'OddsRatio_working_3-way'!X502^(1/3))*COS(('OddsRatio_working_3-way'!Y502+2*PI())/3)</f>
        <v>-0.39068772735013718</v>
      </c>
      <c r="AH502" s="11">
        <f>-'OddsRatio_working_3-way'!U502/(3*'OddsRatio_working_3-way'!X502^(1/3))*COS(('OddsRatio_working_3-way'!Y502+4*PI())/3)</f>
        <v>-0.13829679615687815</v>
      </c>
      <c r="AI502" s="11">
        <f>'OddsRatio_working_3-way'!U502/(3*'OddsRatio_working_3-way'!X502^(1/3))*SIN(('OddsRatio_working_3-way'!Y502)/3)</f>
        <v>-0.14571797206544845</v>
      </c>
      <c r="AJ502" s="11">
        <f>'OddsRatio_working_3-way'!U502/(3*'OddsRatio_working_3-way'!X502^(1/3))*SIN(('OddsRatio_working_3-way'!Y502+2*PI())/3)</f>
        <v>-0.38525504953315748</v>
      </c>
      <c r="AK502" s="11">
        <f>'OddsRatio_working_3-way'!U502/(3*'OddsRatio_working_3-way'!X502^(1/3))*SIN(('OddsRatio_working_3-way'!Y502+4*PI())/3)</f>
        <v>0.53097302159860593</v>
      </c>
      <c r="AL502" s="11">
        <f>'OddsRatio_working_3-way'!Z502+'OddsRatio_working_3-way'!AF502</f>
        <v>1.0579690470140304</v>
      </c>
      <c r="AM502" s="11">
        <f>'OddsRatio_working_3-way'!AA502+'OddsRatio_working_3-way'!AG502</f>
        <v>-0.78137545470027425</v>
      </c>
      <c r="AN502" s="11">
        <f>'OddsRatio_working_3-way'!AB502+'OddsRatio_working_3-way'!AH502</f>
        <v>-0.27659359231375624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1.0579690470140304</v>
      </c>
      <c r="AS502" s="11">
        <f>IF(('OddsRatio_working_3-way'!X502=0),IF(Q502&gt;0,-Q502^(1/3),(-Q502)^(1/3)),'OddsRatio_working_3-way'!AM502-'OddsRatio_working_3-way'!R502/3)</f>
        <v>-0.78137545470027425</v>
      </c>
      <c r="AT502" s="11">
        <f>IF(('OddsRatio_working_3-way'!X502=0),IF(Q502&gt;0,-Q502^(1/3),(-Q502)^(1/3)),'OddsRatio_working_3-way'!AN502-'OddsRatio_working_3-way'!R502/3)</f>
        <v>-0.27659359231375624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9">
        <f t="shared" si="104"/>
        <v>0.28158942128458098</v>
      </c>
      <c r="E503" s="9">
        <f t="shared" si="105"/>
        <v>0.2972802238900461</v>
      </c>
      <c r="F503" s="9">
        <f t="shared" si="106"/>
        <v>0.42113035482537292</v>
      </c>
      <c r="G503" s="9">
        <f t="shared" si="107"/>
        <v>1.0413346009280746</v>
      </c>
      <c r="H503" s="9">
        <f t="shared" si="108"/>
        <v>3.5512697722737823</v>
      </c>
      <c r="I503" s="9">
        <f t="shared" si="109"/>
        <v>3.3638295441067285</v>
      </c>
      <c r="J503" s="9">
        <f t="shared" si="110"/>
        <v>2.3745616732250583</v>
      </c>
      <c r="K503" s="11">
        <f t="shared" si="111"/>
        <v>0.28985507246376813</v>
      </c>
      <c r="L503" s="11">
        <f t="shared" si="112"/>
        <v>0.3058103975535168</v>
      </c>
      <c r="M503" s="11">
        <f t="shared" si="113"/>
        <v>0.43103448275862072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-0.28048590383707217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0.23077146442069485</v>
      </c>
      <c r="Q503" s="11">
        <f>2*'OddsRatio_working_3-way'!K503*'OddsRatio_working_3-way'!L503*'OddsRatio_working_3-way'!M503</f>
        <v>7.6414392192283062E-2</v>
      </c>
      <c r="R503" s="11">
        <f t="shared" si="114"/>
        <v>0</v>
      </c>
      <c r="S503" s="11">
        <f t="shared" si="115"/>
        <v>-0.82275601470063431</v>
      </c>
      <c r="T503" s="11">
        <f t="shared" si="116"/>
        <v>-0.27243576645716366</v>
      </c>
      <c r="U503" s="11">
        <f>'OddsRatio_working_3-way'!S503-'OddsRatio_working_3-way'!R503^2/3</f>
        <v>-0.82275601470063431</v>
      </c>
      <c r="V503" s="11">
        <f>'OddsRatio_working_3-way'!S503*'OddsRatio_working_3-way'!R503/3-2*'OddsRatio_working_3-way'!R503^3/27-'OddsRatio_working_3-way'!T503</f>
        <v>0.27243576645716366</v>
      </c>
      <c r="W503" s="11">
        <f>'OddsRatio_working_3-way'!V503^2+4*'OddsRatio_working_3-way'!U503^3/27</f>
        <v>-8.2892922668452995E-3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0.14362323899002863</v>
      </c>
      <c r="Y503" s="11">
        <f>IF('OddsRatio_working_3-way'!W503&gt;=0,IF('OddsRatio_working_3-way'!V503+SQRT('OddsRatio_working_3-way'!W503)&gt;0,0,PI()),ACOS('OddsRatio_working_3-way'!V503/(2*'OddsRatio_working_3-way'!X503)))</f>
        <v>0.32252215424384545</v>
      </c>
      <c r="Z503" s="11">
        <f>'OddsRatio_working_3-way'!X503^(1/3)*COS('OddsRatio_working_3-way'!Y503/3)</f>
        <v>0.52066730046403731</v>
      </c>
      <c r="AA503" s="11">
        <f>'OddsRatio_working_3-way'!X503^(1/3)*COS(('OddsRatio_working_3-way'!Y503+2*PI())/3)</f>
        <v>-0.30899755210781893</v>
      </c>
      <c r="AB503" s="11">
        <f>'OddsRatio_working_3-way'!X503^(1/3)*COS(('OddsRatio_working_3-way'!Y503+4*PI())/3)</f>
        <v>-0.2116697483562183</v>
      </c>
      <c r="AC503" s="11">
        <f>'OddsRatio_working_3-way'!X503^(1/3)*SIN('OddsRatio_working_3-way'!Y503/3)</f>
        <v>5.6192233695621679E-2</v>
      </c>
      <c r="AD503" s="11">
        <f>'OddsRatio_working_3-way'!X503^(1/3)*SIN(('OddsRatio_working_3-way'!Y503+2*PI())/3)</f>
        <v>0.42281499227391067</v>
      </c>
      <c r="AE503" s="11">
        <f>'OddsRatio_working_3-way'!X503^(1/3)*SIN(('OddsRatio_working_3-way'!Y503+4*PI())/3)</f>
        <v>-0.47900722596953244</v>
      </c>
      <c r="AF503" s="11">
        <f>-'OddsRatio_working_3-way'!U503/(3*'OddsRatio_working_3-way'!X503^(1/3))*COS(('OddsRatio_working_3-way'!Y503)/3)</f>
        <v>0.52066730046403731</v>
      </c>
      <c r="AG503" s="11">
        <f>-'OddsRatio_working_3-way'!U503/(3*'OddsRatio_working_3-way'!X503^(1/3))*COS(('OddsRatio_working_3-way'!Y503+2*PI())/3)</f>
        <v>-0.30899755210781893</v>
      </c>
      <c r="AH503" s="11">
        <f>-'OddsRatio_working_3-way'!U503/(3*'OddsRatio_working_3-way'!X503^(1/3))*COS(('OddsRatio_working_3-way'!Y503+4*PI())/3)</f>
        <v>-0.2116697483562183</v>
      </c>
      <c r="AI503" s="11">
        <f>'OddsRatio_working_3-way'!U503/(3*'OddsRatio_working_3-way'!X503^(1/3))*SIN(('OddsRatio_working_3-way'!Y503)/3)</f>
        <v>-5.6192233695621679E-2</v>
      </c>
      <c r="AJ503" s="11">
        <f>'OddsRatio_working_3-way'!U503/(3*'OddsRatio_working_3-way'!X503^(1/3))*SIN(('OddsRatio_working_3-way'!Y503+2*PI())/3)</f>
        <v>-0.42281499227391067</v>
      </c>
      <c r="AK503" s="11">
        <f>'OddsRatio_working_3-way'!U503/(3*'OddsRatio_working_3-way'!X503^(1/3))*SIN(('OddsRatio_working_3-way'!Y503+4*PI())/3)</f>
        <v>0.47900722596953244</v>
      </c>
      <c r="AL503" s="11">
        <f>'OddsRatio_working_3-way'!Z503+'OddsRatio_working_3-way'!AF503</f>
        <v>1.0413346009280746</v>
      </c>
      <c r="AM503" s="11">
        <f>'OddsRatio_working_3-way'!AA503+'OddsRatio_working_3-way'!AG503</f>
        <v>-0.61799510421563786</v>
      </c>
      <c r="AN503" s="11">
        <f>'OddsRatio_working_3-way'!AB503+'OddsRatio_working_3-way'!AH503</f>
        <v>-0.42333949671243659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1.0413346009280746</v>
      </c>
      <c r="AS503" s="11">
        <f>IF(('OddsRatio_working_3-way'!X503=0),IF(Q503&gt;0,-Q503^(1/3),(-Q503)^(1/3)),'OddsRatio_working_3-way'!AM503-'OddsRatio_working_3-way'!R503/3)</f>
        <v>-0.61799510421563786</v>
      </c>
      <c r="AT503" s="11">
        <f>IF(('OddsRatio_working_3-way'!X503=0),IF(Q503&gt;0,-Q503^(1/3),(-Q503)^(1/3)),'OddsRatio_working_3-way'!AN503-'OddsRatio_working_3-way'!R503/3)</f>
        <v>-0.42333949671243659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9">
        <f t="shared" si="104"/>
        <v>0.40489952016283548</v>
      </c>
      <c r="E504" s="9">
        <f t="shared" si="105"/>
        <v>0.29985729750310414</v>
      </c>
      <c r="F504" s="9">
        <f t="shared" si="106"/>
        <v>0.29524318233406061</v>
      </c>
      <c r="G504" s="9">
        <f t="shared" si="107"/>
        <v>1.0423748532202814</v>
      </c>
      <c r="H504" s="9">
        <f t="shared" si="108"/>
        <v>2.4697485430405974</v>
      </c>
      <c r="I504" s="9">
        <f t="shared" si="109"/>
        <v>3.3349196712134308</v>
      </c>
      <c r="J504" s="9">
        <f t="shared" si="110"/>
        <v>3.3870384138744445</v>
      </c>
      <c r="K504" s="11">
        <f t="shared" si="111"/>
        <v>0.41493775933609955</v>
      </c>
      <c r="L504" s="11">
        <f t="shared" si="112"/>
        <v>0.30864197530864196</v>
      </c>
      <c r="M504" s="11">
        <f t="shared" si="113"/>
        <v>0.303951367781155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-0.28154295374212412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0.23122164907280116</v>
      </c>
      <c r="Q504" s="11">
        <f>2*'OddsRatio_working_3-way'!K504*'OddsRatio_working_3-way'!L504*'OddsRatio_working_3-way'!M504</f>
        <v>7.7852407095219234E-2</v>
      </c>
      <c r="R504" s="11">
        <f t="shared" si="114"/>
        <v>0</v>
      </c>
      <c r="S504" s="11">
        <f t="shared" si="115"/>
        <v>-0.82126597735628593</v>
      </c>
      <c r="T504" s="11">
        <f t="shared" si="116"/>
        <v>-0.27652053109639252</v>
      </c>
      <c r="U504" s="11">
        <f>'OddsRatio_working_3-way'!S504-'OddsRatio_working_3-way'!R504^2/3</f>
        <v>-0.82126597735628593</v>
      </c>
      <c r="V504" s="11">
        <f>'OddsRatio_working_3-way'!S504*'OddsRatio_working_3-way'!R504/3-2*'OddsRatio_working_3-way'!R504^3/27-'OddsRatio_working_3-way'!T504</f>
        <v>0.27652053109639252</v>
      </c>
      <c r="W504" s="11">
        <f>'OddsRatio_working_3-way'!V504^2+4*'OddsRatio_working_3-way'!U504^3/27</f>
        <v>-5.599458725250514E-3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0.1432332563016368</v>
      </c>
      <c r="Y504" s="11">
        <f>IF('OddsRatio_working_3-way'!W504&gt;=0,IF('OddsRatio_working_3-way'!V504+SQRT('OddsRatio_working_3-way'!W504)&gt;0,0,PI()),ACOS('OddsRatio_working_3-way'!V504/(2*'OddsRatio_working_3-way'!X504)))</f>
        <v>0.26428134485721055</v>
      </c>
      <c r="Z504" s="11">
        <f>'OddsRatio_working_3-way'!X504^(1/3)*COS('OddsRatio_working_3-way'!Y504/3)</f>
        <v>0.52118742661014072</v>
      </c>
      <c r="AA504" s="11">
        <f>'OddsRatio_working_3-way'!X504^(1/3)*COS(('OddsRatio_working_3-way'!Y504+2*PI())/3)</f>
        <v>-0.30045903779510591</v>
      </c>
      <c r="AB504" s="11">
        <f>'OddsRatio_working_3-way'!X504^(1/3)*COS(('OddsRatio_working_3-way'!Y504+4*PI())/3)</f>
        <v>-0.2207283888150349</v>
      </c>
      <c r="AC504" s="11">
        <f>'OddsRatio_working_3-way'!X504^(1/3)*SIN('OddsRatio_working_3-way'!Y504/3)</f>
        <v>4.6032511651307548E-2</v>
      </c>
      <c r="AD504" s="11">
        <f>'OddsRatio_working_3-way'!X504^(1/3)*SIN(('OddsRatio_working_3-way'!Y504+2*PI())/3)</f>
        <v>0.42834529575176583</v>
      </c>
      <c r="AE504" s="11">
        <f>'OddsRatio_working_3-way'!X504^(1/3)*SIN(('OddsRatio_working_3-way'!Y504+4*PI())/3)</f>
        <v>-0.47437780740307339</v>
      </c>
      <c r="AF504" s="11">
        <f>-'OddsRatio_working_3-way'!U504/(3*'OddsRatio_working_3-way'!X504^(1/3))*COS(('OddsRatio_working_3-way'!Y504)/3)</f>
        <v>0.52118742661014072</v>
      </c>
      <c r="AG504" s="11">
        <f>-'OddsRatio_working_3-way'!U504/(3*'OddsRatio_working_3-way'!X504^(1/3))*COS(('OddsRatio_working_3-way'!Y504+2*PI())/3)</f>
        <v>-0.30045903779510591</v>
      </c>
      <c r="AH504" s="11">
        <f>-'OddsRatio_working_3-way'!U504/(3*'OddsRatio_working_3-way'!X504^(1/3))*COS(('OddsRatio_working_3-way'!Y504+4*PI())/3)</f>
        <v>-0.2207283888150349</v>
      </c>
      <c r="AI504" s="11">
        <f>'OddsRatio_working_3-way'!U504/(3*'OddsRatio_working_3-way'!X504^(1/3))*SIN(('OddsRatio_working_3-way'!Y504)/3)</f>
        <v>-4.6032511651307548E-2</v>
      </c>
      <c r="AJ504" s="11">
        <f>'OddsRatio_working_3-way'!U504/(3*'OddsRatio_working_3-way'!X504^(1/3))*SIN(('OddsRatio_working_3-way'!Y504+2*PI())/3)</f>
        <v>-0.42834529575176583</v>
      </c>
      <c r="AK504" s="11">
        <f>'OddsRatio_working_3-way'!U504/(3*'OddsRatio_working_3-way'!X504^(1/3))*SIN(('OddsRatio_working_3-way'!Y504+4*PI())/3)</f>
        <v>0.47437780740307339</v>
      </c>
      <c r="AL504" s="11">
        <f>'OddsRatio_working_3-way'!Z504+'OddsRatio_working_3-way'!AF504</f>
        <v>1.0423748532202814</v>
      </c>
      <c r="AM504" s="11">
        <f>'OddsRatio_working_3-way'!AA504+'OddsRatio_working_3-way'!AG504</f>
        <v>-0.60091807559021182</v>
      </c>
      <c r="AN504" s="11">
        <f>'OddsRatio_working_3-way'!AB504+'OddsRatio_working_3-way'!AH504</f>
        <v>-0.4414567776300698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1.0423748532202814</v>
      </c>
      <c r="AS504" s="11">
        <f>IF(('OddsRatio_working_3-way'!X504=0),IF(Q504&gt;0,-Q504^(1/3),(-Q504)^(1/3)),'OddsRatio_working_3-way'!AM504-'OddsRatio_working_3-way'!R504/3)</f>
        <v>-0.60091807559021182</v>
      </c>
      <c r="AT504" s="11">
        <f>IF(('OddsRatio_working_3-way'!X504=0),IF(Q504&gt;0,-Q504^(1/3),(-Q504)^(1/3)),'OddsRatio_working_3-way'!AN504-'OddsRatio_working_3-way'!R504/3)</f>
        <v>-0.4414567776300698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9">
        <f t="shared" si="104"/>
        <v>0.2828923540340566</v>
      </c>
      <c r="E505" s="9">
        <f t="shared" si="105"/>
        <v>0.31239283691784664</v>
      </c>
      <c r="F505" s="9">
        <f t="shared" si="106"/>
        <v>0.40471480904809692</v>
      </c>
      <c r="G505" s="9">
        <f t="shared" si="107"/>
        <v>1.0431742779126214</v>
      </c>
      <c r="H505" s="9">
        <f t="shared" si="108"/>
        <v>3.5349134953276709</v>
      </c>
      <c r="I505" s="9">
        <f t="shared" si="109"/>
        <v>3.2010977263956311</v>
      </c>
      <c r="J505" s="9">
        <f t="shared" si="110"/>
        <v>2.470875731856796</v>
      </c>
      <c r="K505" s="11">
        <f t="shared" si="111"/>
        <v>0.29154518950437314</v>
      </c>
      <c r="L505" s="11">
        <f t="shared" si="112"/>
        <v>0.32154340836012862</v>
      </c>
      <c r="M505" s="11">
        <f t="shared" si="113"/>
        <v>0.41493775933609955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-0.28121358043328848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0.23144372690838283</v>
      </c>
      <c r="Q505" s="11">
        <f>2*'OddsRatio_working_3-way'!K505*'OddsRatio_working_3-way'!L505*'OddsRatio_working_3-way'!M505</f>
        <v>7.7796210725506826E-2</v>
      </c>
      <c r="R505" s="11">
        <f t="shared" si="114"/>
        <v>0</v>
      </c>
      <c r="S505" s="11">
        <f t="shared" si="115"/>
        <v>-0.82301760303246663</v>
      </c>
      <c r="T505" s="11">
        <f t="shared" si="116"/>
        <v>-0.27664457244788793</v>
      </c>
      <c r="U505" s="11">
        <f>'OddsRatio_working_3-way'!S505-'OddsRatio_working_3-way'!R505^2/3</f>
        <v>-0.82301760303246663</v>
      </c>
      <c r="V505" s="11">
        <f>'OddsRatio_working_3-way'!S505*'OddsRatio_working_3-way'!R505/3-2*'OddsRatio_working_3-way'!R505^3/27-'OddsRatio_working_3-way'!T505</f>
        <v>0.27664457244788793</v>
      </c>
      <c r="W505" s="11">
        <f>'OddsRatio_working_3-way'!V505^2+4*'OddsRatio_working_3-way'!U505^3/27</f>
        <v>-6.0570452607844327E-3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0.14369174012939917</v>
      </c>
      <c r="Y505" s="11">
        <f>IF('OddsRatio_working_3-way'!W505&gt;=0,IF('OddsRatio_working_3-way'!V505+SQRT('OddsRatio_working_3-way'!W505)&gt;0,0,PI()),ACOS('OddsRatio_working_3-way'!V505/(2*'OddsRatio_working_3-way'!X505)))</f>
        <v>0.27423690868293238</v>
      </c>
      <c r="Z505" s="11">
        <f>'OddsRatio_working_3-way'!X505^(1/3)*COS('OddsRatio_working_3-way'!Y505/3)</f>
        <v>0.52158713895631081</v>
      </c>
      <c r="AA505" s="11">
        <f>'OddsRatio_working_3-way'!X505^(1/3)*COS(('OddsRatio_working_3-way'!Y505+2*PI())/3)</f>
        <v>-0.30220061132666598</v>
      </c>
      <c r="AB505" s="11">
        <f>'OddsRatio_working_3-way'!X505^(1/3)*COS(('OddsRatio_working_3-way'!Y505+4*PI())/3)</f>
        <v>-0.21938652762964517</v>
      </c>
      <c r="AC505" s="11">
        <f>'OddsRatio_working_3-way'!X505^(1/3)*SIN('OddsRatio_working_3-way'!Y505/3)</f>
        <v>4.7812733515167329E-2</v>
      </c>
      <c r="AD505" s="11">
        <f>'OddsRatio_working_3-way'!X505^(1/3)*SIN(('OddsRatio_working_3-way'!Y505+2*PI())/3)</f>
        <v>0.42780134586582552</v>
      </c>
      <c r="AE505" s="11">
        <f>'OddsRatio_working_3-way'!X505^(1/3)*SIN(('OddsRatio_working_3-way'!Y505+4*PI())/3)</f>
        <v>-0.4756140793809927</v>
      </c>
      <c r="AF505" s="11">
        <f>-'OddsRatio_working_3-way'!U505/(3*'OddsRatio_working_3-way'!X505^(1/3))*COS(('OddsRatio_working_3-way'!Y505)/3)</f>
        <v>0.5215871389563107</v>
      </c>
      <c r="AG505" s="11">
        <f>-'OddsRatio_working_3-way'!U505/(3*'OddsRatio_working_3-way'!X505^(1/3))*COS(('OddsRatio_working_3-way'!Y505+2*PI())/3)</f>
        <v>-0.30220061132666592</v>
      </c>
      <c r="AH505" s="11">
        <f>-'OddsRatio_working_3-way'!U505/(3*'OddsRatio_working_3-way'!X505^(1/3))*COS(('OddsRatio_working_3-way'!Y505+4*PI())/3)</f>
        <v>-0.21938652762964511</v>
      </c>
      <c r="AI505" s="11">
        <f>'OddsRatio_working_3-way'!U505/(3*'OddsRatio_working_3-way'!X505^(1/3))*SIN(('OddsRatio_working_3-way'!Y505)/3)</f>
        <v>-4.7812733515167322E-2</v>
      </c>
      <c r="AJ505" s="11">
        <f>'OddsRatio_working_3-way'!U505/(3*'OddsRatio_working_3-way'!X505^(1/3))*SIN(('OddsRatio_working_3-way'!Y505+2*PI())/3)</f>
        <v>-0.42780134586582541</v>
      </c>
      <c r="AK505" s="11">
        <f>'OddsRatio_working_3-way'!U505/(3*'OddsRatio_working_3-way'!X505^(1/3))*SIN(('OddsRatio_working_3-way'!Y505+4*PI())/3)</f>
        <v>0.47561407938099259</v>
      </c>
      <c r="AL505" s="11">
        <f>'OddsRatio_working_3-way'!Z505+'OddsRatio_working_3-way'!AF505</f>
        <v>1.0431742779126214</v>
      </c>
      <c r="AM505" s="11">
        <f>'OddsRatio_working_3-way'!AA505+'OddsRatio_working_3-way'!AG505</f>
        <v>-0.60440122265333196</v>
      </c>
      <c r="AN505" s="11">
        <f>'OddsRatio_working_3-way'!AB505+'OddsRatio_working_3-way'!AH505</f>
        <v>-0.43877305525929028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1.0431742779126214</v>
      </c>
      <c r="AS505" s="11">
        <f>IF(('OddsRatio_working_3-way'!X505=0),IF(Q505&gt;0,-Q505^(1/3),(-Q505)^(1/3)),'OddsRatio_working_3-way'!AM505-'OddsRatio_working_3-way'!R505/3)</f>
        <v>-0.60440122265333196</v>
      </c>
      <c r="AT505" s="11">
        <f>IF(('OddsRatio_working_3-way'!X505=0),IF(Q505&gt;0,-Q505^(1/3),(-Q505)^(1/3)),'OddsRatio_working_3-way'!AN505-'OddsRatio_working_3-way'!R505/3)</f>
        <v>-0.43877305525929028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9">
        <f t="shared" si="104"/>
        <v>0.46763712252764433</v>
      </c>
      <c r="E506" s="9">
        <f t="shared" si="105"/>
        <v>0.30038680057990641</v>
      </c>
      <c r="F506" s="9">
        <f t="shared" si="106"/>
        <v>0.23197607689244931</v>
      </c>
      <c r="G506" s="9">
        <f t="shared" si="107"/>
        <v>1.0444130418213189</v>
      </c>
      <c r="H506" s="9">
        <f t="shared" si="108"/>
        <v>2.1384102155852376</v>
      </c>
      <c r="I506" s="9">
        <f t="shared" si="109"/>
        <v>3.3290410832615405</v>
      </c>
      <c r="J506" s="9">
        <f t="shared" si="110"/>
        <v>4.3107893425735808</v>
      </c>
      <c r="K506" s="11">
        <f t="shared" si="111"/>
        <v>0.47846889952153115</v>
      </c>
      <c r="L506" s="11">
        <f t="shared" si="112"/>
        <v>0.30959752321981426</v>
      </c>
      <c r="M506" s="11">
        <f t="shared" si="113"/>
        <v>0.23980815347721823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-0.27371951373086123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0.23054719007912458</v>
      </c>
      <c r="Q506" s="11">
        <f>2*'OddsRatio_working_3-way'!K506*'OddsRatio_working_3-way'!L506*'OddsRatio_working_3-way'!M506</f>
        <v>7.1046899870300342E-2</v>
      </c>
      <c r="R506" s="11">
        <f t="shared" si="114"/>
        <v>0</v>
      </c>
      <c r="S506" s="11">
        <f t="shared" si="115"/>
        <v>-0.84227531657028121</v>
      </c>
      <c r="T506" s="11">
        <f t="shared" si="116"/>
        <v>-0.25956096042227467</v>
      </c>
      <c r="U506" s="11">
        <f>'OddsRatio_working_3-way'!S506-'OddsRatio_working_3-way'!R506^2/3</f>
        <v>-0.84227531657028121</v>
      </c>
      <c r="V506" s="11">
        <f>'OddsRatio_working_3-way'!S506*'OddsRatio_working_3-way'!R506/3-2*'OddsRatio_working_3-way'!R506^3/27-'OddsRatio_working_3-way'!T506</f>
        <v>0.25956096042227467</v>
      </c>
      <c r="W506" s="11">
        <f>'OddsRatio_working_3-way'!V506^2+4*'OddsRatio_working_3-way'!U506^3/27</f>
        <v>-2.1151581617330301E-2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0.14876447307124771</v>
      </c>
      <c r="Y506" s="11">
        <f>IF('OddsRatio_working_3-way'!W506&gt;=0,IF('OddsRatio_working_3-way'!V506+SQRT('OddsRatio_working_3-way'!W506)&gt;0,0,PI()),ACOS('OddsRatio_working_3-way'!V506/(2*'OddsRatio_working_3-way'!X506)))</f>
        <v>0.51072789461717849</v>
      </c>
      <c r="Z506" s="11">
        <f>'OddsRatio_working_3-way'!X506^(1/3)*COS('OddsRatio_working_3-way'!Y506/3)</f>
        <v>0.52220652091065956</v>
      </c>
      <c r="AA506" s="11">
        <f>'OddsRatio_working_3-way'!X506^(1/3)*COS(('OddsRatio_working_3-way'!Y506+2*PI())/3)</f>
        <v>-0.33884701442540116</v>
      </c>
      <c r="AB506" s="11">
        <f>'OddsRatio_working_3-way'!X506^(1/3)*COS(('OddsRatio_working_3-way'!Y506+4*PI())/3)</f>
        <v>-0.18335950648525867</v>
      </c>
      <c r="AC506" s="11">
        <f>'OddsRatio_working_3-way'!X506^(1/3)*SIN('OddsRatio_working_3-way'!Y506/3)</f>
        <v>8.9770754564865551E-2</v>
      </c>
      <c r="AD506" s="11">
        <f>'OddsRatio_working_3-way'!X506^(1/3)*SIN(('OddsRatio_working_3-way'!Y506+2*PI())/3)</f>
        <v>0.40735873584808807</v>
      </c>
      <c r="AE506" s="11">
        <f>'OddsRatio_working_3-way'!X506^(1/3)*SIN(('OddsRatio_working_3-way'!Y506+4*PI())/3)</f>
        <v>-0.49712949041295351</v>
      </c>
      <c r="AF506" s="11">
        <f>-'OddsRatio_working_3-way'!U506/(3*'OddsRatio_working_3-way'!X506^(1/3))*COS(('OddsRatio_working_3-way'!Y506)/3)</f>
        <v>0.52220652091065944</v>
      </c>
      <c r="AG506" s="11">
        <f>-'OddsRatio_working_3-way'!U506/(3*'OddsRatio_working_3-way'!X506^(1/3))*COS(('OddsRatio_working_3-way'!Y506+2*PI())/3)</f>
        <v>-0.33884701442540111</v>
      </c>
      <c r="AH506" s="11">
        <f>-'OddsRatio_working_3-way'!U506/(3*'OddsRatio_working_3-way'!X506^(1/3))*COS(('OddsRatio_working_3-way'!Y506+4*PI())/3)</f>
        <v>-0.18335950648525864</v>
      </c>
      <c r="AI506" s="11">
        <f>'OddsRatio_working_3-way'!U506/(3*'OddsRatio_working_3-way'!X506^(1/3))*SIN(('OddsRatio_working_3-way'!Y506)/3)</f>
        <v>-8.9770754564865524E-2</v>
      </c>
      <c r="AJ506" s="11">
        <f>'OddsRatio_working_3-way'!U506/(3*'OddsRatio_working_3-way'!X506^(1/3))*SIN(('OddsRatio_working_3-way'!Y506+2*PI())/3)</f>
        <v>-0.40735873584808802</v>
      </c>
      <c r="AK506" s="11">
        <f>'OddsRatio_working_3-way'!U506/(3*'OddsRatio_working_3-way'!X506^(1/3))*SIN(('OddsRatio_working_3-way'!Y506+4*PI())/3)</f>
        <v>0.4971294904129534</v>
      </c>
      <c r="AL506" s="11">
        <f>'OddsRatio_working_3-way'!Z506+'OddsRatio_working_3-way'!AF506</f>
        <v>1.0444130418213189</v>
      </c>
      <c r="AM506" s="11">
        <f>'OddsRatio_working_3-way'!AA506+'OddsRatio_working_3-way'!AG506</f>
        <v>-0.67769402885080221</v>
      </c>
      <c r="AN506" s="11">
        <f>'OddsRatio_working_3-way'!AB506+'OddsRatio_working_3-way'!AH506</f>
        <v>-0.36671901297051734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1.0444130418213189</v>
      </c>
      <c r="AS506" s="11">
        <f>IF(('OddsRatio_working_3-way'!X506=0),IF(Q506&gt;0,-Q506^(1/3),(-Q506)^(1/3)),'OddsRatio_working_3-way'!AM506-'OddsRatio_working_3-way'!R506/3)</f>
        <v>-0.67769402885080221</v>
      </c>
      <c r="AT506" s="11">
        <f>IF(('OddsRatio_working_3-way'!X506=0),IF(Q506&gt;0,-Q506^(1/3),(-Q506)^(1/3)),'OddsRatio_working_3-way'!AN506-'OddsRatio_working_3-way'!R506/3)</f>
        <v>-0.36671901297051734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9">
        <f t="shared" si="104"/>
        <v>0.40484927314746894</v>
      </c>
      <c r="E507" s="9">
        <f t="shared" si="105"/>
        <v>0.29249909326005202</v>
      </c>
      <c r="F507" s="9">
        <f t="shared" si="106"/>
        <v>0.30265163359247893</v>
      </c>
      <c r="G507" s="9">
        <f t="shared" si="107"/>
        <v>1.0425922487109403</v>
      </c>
      <c r="H507" s="9">
        <f t="shared" si="108"/>
        <v>2.4700550706824256</v>
      </c>
      <c r="I507" s="9">
        <f t="shared" si="109"/>
        <v>3.4188140170093808</v>
      </c>
      <c r="J507" s="9">
        <f t="shared" si="110"/>
        <v>3.3041288696511781</v>
      </c>
      <c r="K507" s="11">
        <f t="shared" si="111"/>
        <v>0.41493775933609955</v>
      </c>
      <c r="L507" s="11">
        <f t="shared" si="112"/>
        <v>0.30120481927710846</v>
      </c>
      <c r="M507" s="11">
        <f t="shared" si="113"/>
        <v>0.3115264797507788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-0.28147460123972046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0.23127372015692971</v>
      </c>
      <c r="Q507" s="11">
        <f>2*'OddsRatio_working_3-way'!K507*'OddsRatio_working_3-way'!L507*'OddsRatio_working_3-way'!M507</f>
        <v>7.7869939446777683E-2</v>
      </c>
      <c r="R507" s="11">
        <f t="shared" si="114"/>
        <v>0</v>
      </c>
      <c r="S507" s="11">
        <f t="shared" si="115"/>
        <v>-0.82165040518154353</v>
      </c>
      <c r="T507" s="11">
        <f t="shared" si="116"/>
        <v>-0.2766499680745938</v>
      </c>
      <c r="U507" s="11">
        <f>'OddsRatio_working_3-way'!S507-'OddsRatio_working_3-way'!R507^2/3</f>
        <v>-0.82165040518154353</v>
      </c>
      <c r="V507" s="11">
        <f>'OddsRatio_working_3-way'!S507*'OddsRatio_working_3-way'!R507/3-2*'OddsRatio_working_3-way'!R507^3/27-'OddsRatio_working_3-way'!T507</f>
        <v>0.2766499680745938</v>
      </c>
      <c r="W507" s="11">
        <f>'OddsRatio_working_3-way'!V507^2+4*'OddsRatio_working_3-way'!U507^3/27</f>
        <v>-5.6431510854095535E-3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0.14333383752718976</v>
      </c>
      <c r="Y507" s="11">
        <f>IF('OddsRatio_working_3-way'!W507&gt;=0,IF('OddsRatio_working_3-way'!V507+SQRT('OddsRatio_working_3-way'!W507)&gt;0,0,PI()),ACOS('OddsRatio_working_3-way'!V507/(2*'OddsRatio_working_3-way'!X507)))</f>
        <v>0.26514454371695373</v>
      </c>
      <c r="Z507" s="11">
        <f>'OddsRatio_working_3-way'!X507^(1/3)*COS('OddsRatio_working_3-way'!Y507/3)</f>
        <v>0.52129612435547013</v>
      </c>
      <c r="AA507" s="11">
        <f>'OddsRatio_working_3-way'!X507^(1/3)*COS(('OddsRatio_working_3-way'!Y507+2*PI())/3)</f>
        <v>-0.3006526162230006</v>
      </c>
      <c r="AB507" s="11">
        <f>'OddsRatio_working_3-way'!X507^(1/3)*COS(('OddsRatio_working_3-way'!Y507+4*PI())/3)</f>
        <v>-0.22064350813246952</v>
      </c>
      <c r="AC507" s="11">
        <f>'OddsRatio_working_3-way'!X507^(1/3)*SIN('OddsRatio_working_3-way'!Y507/3)</f>
        <v>4.6193280093690066E-2</v>
      </c>
      <c r="AD507" s="11">
        <f>'OddsRatio_working_3-way'!X507^(1/3)*SIN(('OddsRatio_working_3-way'!Y507+2*PI())/3)</f>
        <v>0.42835904653936391</v>
      </c>
      <c r="AE507" s="11">
        <f>'OddsRatio_working_3-way'!X507^(1/3)*SIN(('OddsRatio_working_3-way'!Y507+4*PI())/3)</f>
        <v>-0.47455232663305391</v>
      </c>
      <c r="AF507" s="11">
        <f>-'OddsRatio_working_3-way'!U507/(3*'OddsRatio_working_3-way'!X507^(1/3))*COS(('OddsRatio_working_3-way'!Y507)/3)</f>
        <v>0.52129612435547024</v>
      </c>
      <c r="AG507" s="11">
        <f>-'OddsRatio_working_3-way'!U507/(3*'OddsRatio_working_3-way'!X507^(1/3))*COS(('OddsRatio_working_3-way'!Y507+2*PI())/3)</f>
        <v>-0.30065261622300071</v>
      </c>
      <c r="AH507" s="11">
        <f>-'OddsRatio_working_3-way'!U507/(3*'OddsRatio_working_3-way'!X507^(1/3))*COS(('OddsRatio_working_3-way'!Y507+4*PI())/3)</f>
        <v>-0.22064350813246958</v>
      </c>
      <c r="AI507" s="11">
        <f>'OddsRatio_working_3-way'!U507/(3*'OddsRatio_working_3-way'!X507^(1/3))*SIN(('OddsRatio_working_3-way'!Y507)/3)</f>
        <v>-4.6193280093690073E-2</v>
      </c>
      <c r="AJ507" s="11">
        <f>'OddsRatio_working_3-way'!U507/(3*'OddsRatio_working_3-way'!X507^(1/3))*SIN(('OddsRatio_working_3-way'!Y507+2*PI())/3)</f>
        <v>-0.42835904653936396</v>
      </c>
      <c r="AK507" s="11">
        <f>'OddsRatio_working_3-way'!U507/(3*'OddsRatio_working_3-way'!X507^(1/3))*SIN(('OddsRatio_working_3-way'!Y507+4*PI())/3)</f>
        <v>0.47455232663305402</v>
      </c>
      <c r="AL507" s="11">
        <f>'OddsRatio_working_3-way'!Z507+'OddsRatio_working_3-way'!AF507</f>
        <v>1.0425922487109403</v>
      </c>
      <c r="AM507" s="11">
        <f>'OddsRatio_working_3-way'!AA507+'OddsRatio_working_3-way'!AG507</f>
        <v>-0.60130523244600131</v>
      </c>
      <c r="AN507" s="11">
        <f>'OddsRatio_working_3-way'!AB507+'OddsRatio_working_3-way'!AH507</f>
        <v>-0.4412870162649391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1.0425922487109403</v>
      </c>
      <c r="AS507" s="11">
        <f>IF(('OddsRatio_working_3-way'!X507=0),IF(Q507&gt;0,-Q507^(1/3),(-Q507)^(1/3)),'OddsRatio_working_3-way'!AM507-'OddsRatio_working_3-way'!R507/3)</f>
        <v>-0.60130523244600131</v>
      </c>
      <c r="AT507" s="11">
        <f>IF(('OddsRatio_working_3-way'!X507=0),IF(Q507&gt;0,-Q507^(1/3),(-Q507)^(1/3)),'OddsRatio_working_3-way'!AN507-'OddsRatio_working_3-way'!R507/3)</f>
        <v>-0.4412870162649391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9">
        <f t="shared" si="104"/>
        <v>0.31460079759762355</v>
      </c>
      <c r="E508" s="9">
        <f t="shared" si="105"/>
        <v>0.28220892220673122</v>
      </c>
      <c r="F508" s="9">
        <f t="shared" si="106"/>
        <v>0.40319028019564535</v>
      </c>
      <c r="G508" s="9">
        <f t="shared" si="107"/>
        <v>1.0424074084066388</v>
      </c>
      <c r="H508" s="9">
        <f t="shared" si="108"/>
        <v>3.1786314835698746</v>
      </c>
      <c r="I508" s="9">
        <f t="shared" si="109"/>
        <v>3.5434740765121995</v>
      </c>
      <c r="J508" s="9">
        <f t="shared" si="110"/>
        <v>2.4802185199374271</v>
      </c>
      <c r="K508" s="11">
        <f t="shared" si="111"/>
        <v>0.3236245954692557</v>
      </c>
      <c r="L508" s="11">
        <f t="shared" si="112"/>
        <v>0.29069767441860467</v>
      </c>
      <c r="M508" s="11">
        <f t="shared" si="113"/>
        <v>0.41322314049586778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-0.28150892533371663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0.23130481729796165</v>
      </c>
      <c r="Q508" s="11">
        <f>2*'OddsRatio_working_3-way'!K508*'OddsRatio_working_3-way'!L508*'OddsRatio_working_3-way'!M508</f>
        <v>7.7749518419482924E-2</v>
      </c>
      <c r="R508" s="11">
        <f t="shared" si="114"/>
        <v>0</v>
      </c>
      <c r="S508" s="11">
        <f t="shared" si="115"/>
        <v>-0.82166068810699278</v>
      </c>
      <c r="T508" s="11">
        <f t="shared" si="116"/>
        <v>-0.27618846659058588</v>
      </c>
      <c r="U508" s="11">
        <f>'OddsRatio_working_3-way'!S508-'OddsRatio_working_3-way'!R508^2/3</f>
        <v>-0.82166068810699278</v>
      </c>
      <c r="V508" s="11">
        <f>'OddsRatio_working_3-way'!S508*'OddsRatio_working_3-way'!R508/3-2*'OddsRatio_working_3-way'!R508^3/27-'OddsRatio_working_3-way'!T508</f>
        <v>0.27618846659058588</v>
      </c>
      <c r="W508" s="11">
        <f>'OddsRatio_working_3-way'!V508^2+4*'OddsRatio_working_3-way'!U508^3/27</f>
        <v>-5.9013722595978313E-3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0.14333652826238766</v>
      </c>
      <c r="Y508" s="11">
        <f>IF('OddsRatio_working_3-way'!W508&gt;=0,IF('OddsRatio_working_3-way'!V508+SQRT('OddsRatio_working_3-way'!W508)&gt;0,0,PI()),ACOS('OddsRatio_working_3-way'!V508/(2*'OddsRatio_working_3-way'!X508)))</f>
        <v>0.27128756210299243</v>
      </c>
      <c r="Z508" s="11">
        <f>'OddsRatio_working_3-way'!X508^(1/3)*COS('OddsRatio_working_3-way'!Y508/3)</f>
        <v>0.52120370420331941</v>
      </c>
      <c r="AA508" s="11">
        <f>'OddsRatio_working_3-way'!X508^(1/3)*COS(('OddsRatio_working_3-way'!Y508+2*PI())/3)</f>
        <v>-0.30153101127091531</v>
      </c>
      <c r="AB508" s="11">
        <f>'OddsRatio_working_3-way'!X508^(1/3)*COS(('OddsRatio_working_3-way'!Y508+4*PI())/3)</f>
        <v>-0.21967269293240396</v>
      </c>
      <c r="AC508" s="11">
        <f>'OddsRatio_working_3-way'!X508^(1/3)*SIN('OddsRatio_working_3-way'!Y508/3)</f>
        <v>4.7260922128149536E-2</v>
      </c>
      <c r="AD508" s="11">
        <f>'OddsRatio_working_3-way'!X508^(1/3)*SIN(('OddsRatio_working_3-way'!Y508+2*PI())/3)</f>
        <v>0.42774518732255001</v>
      </c>
      <c r="AE508" s="11">
        <f>'OddsRatio_working_3-way'!X508^(1/3)*SIN(('OddsRatio_working_3-way'!Y508+4*PI())/3)</f>
        <v>-0.47500610945069965</v>
      </c>
      <c r="AF508" s="11">
        <f>-'OddsRatio_working_3-way'!U508/(3*'OddsRatio_working_3-way'!X508^(1/3))*COS(('OddsRatio_working_3-way'!Y508)/3)</f>
        <v>0.52120370420331941</v>
      </c>
      <c r="AG508" s="11">
        <f>-'OddsRatio_working_3-way'!U508/(3*'OddsRatio_working_3-way'!X508^(1/3))*COS(('OddsRatio_working_3-way'!Y508+2*PI())/3)</f>
        <v>-0.30153101127091531</v>
      </c>
      <c r="AH508" s="11">
        <f>-'OddsRatio_working_3-way'!U508/(3*'OddsRatio_working_3-way'!X508^(1/3))*COS(('OddsRatio_working_3-way'!Y508+4*PI())/3)</f>
        <v>-0.21967269293240396</v>
      </c>
      <c r="AI508" s="11">
        <f>'OddsRatio_working_3-way'!U508/(3*'OddsRatio_working_3-way'!X508^(1/3))*SIN(('OddsRatio_working_3-way'!Y508)/3)</f>
        <v>-4.7260922128149536E-2</v>
      </c>
      <c r="AJ508" s="11">
        <f>'OddsRatio_working_3-way'!U508/(3*'OddsRatio_working_3-way'!X508^(1/3))*SIN(('OddsRatio_working_3-way'!Y508+2*PI())/3)</f>
        <v>-0.42774518732255001</v>
      </c>
      <c r="AK508" s="11">
        <f>'OddsRatio_working_3-way'!U508/(3*'OddsRatio_working_3-way'!X508^(1/3))*SIN(('OddsRatio_working_3-way'!Y508+4*PI())/3)</f>
        <v>0.47500610945069965</v>
      </c>
      <c r="AL508" s="11">
        <f>'OddsRatio_working_3-way'!Z508+'OddsRatio_working_3-way'!AF508</f>
        <v>1.0424074084066388</v>
      </c>
      <c r="AM508" s="11">
        <f>'OddsRatio_working_3-way'!AA508+'OddsRatio_working_3-way'!AG508</f>
        <v>-0.60306202254183061</v>
      </c>
      <c r="AN508" s="11">
        <f>'OddsRatio_working_3-way'!AB508+'OddsRatio_working_3-way'!AH508</f>
        <v>-0.43934538586480792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1.0424074084066388</v>
      </c>
      <c r="AS508" s="11">
        <f>IF(('OddsRatio_working_3-way'!X508=0),IF(Q508&gt;0,-Q508^(1/3),(-Q508)^(1/3)),'OddsRatio_working_3-way'!AM508-'OddsRatio_working_3-way'!R508/3)</f>
        <v>-0.60306202254183061</v>
      </c>
      <c r="AT508" s="11">
        <f>IF(('OddsRatio_working_3-way'!X508=0),IF(Q508&gt;0,-Q508^(1/3),(-Q508)^(1/3)),'OddsRatio_working_3-way'!AN508-'OddsRatio_working_3-way'!R508/3)</f>
        <v>-0.43934538586480792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9">
        <f t="shared" si="104"/>
        <v>0.36594719299991652</v>
      </c>
      <c r="E509" s="9">
        <f t="shared" si="105"/>
        <v>0.31125862327486353</v>
      </c>
      <c r="F509" s="9">
        <f t="shared" si="106"/>
        <v>0.32279418372521979</v>
      </c>
      <c r="G509" s="9">
        <f t="shared" si="107"/>
        <v>1.0437558467330392</v>
      </c>
      <c r="H509" s="9">
        <f t="shared" si="108"/>
        <v>2.7326347055768458</v>
      </c>
      <c r="I509" s="9">
        <f t="shared" si="109"/>
        <v>3.2127623950740434</v>
      </c>
      <c r="J509" s="9">
        <f t="shared" si="110"/>
        <v>3.0979492519334091</v>
      </c>
      <c r="K509" s="11">
        <f t="shared" si="111"/>
        <v>0.37593984962406013</v>
      </c>
      <c r="L509" s="11">
        <f t="shared" si="112"/>
        <v>0.32051282051282048</v>
      </c>
      <c r="M509" s="11">
        <f t="shared" si="113"/>
        <v>0.33222591362126247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-0.28316350549258396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0.2317799353994493</v>
      </c>
      <c r="Q509" s="11">
        <f>2*'OddsRatio_working_3-way'!K509*'OddsRatio_working_3-way'!L509*'OddsRatio_working_3-way'!M509</f>
        <v>8.0062153851277809E-2</v>
      </c>
      <c r="R509" s="11">
        <f t="shared" si="114"/>
        <v>0</v>
      </c>
      <c r="S509" s="11">
        <f t="shared" si="115"/>
        <v>-0.81853745593469351</v>
      </c>
      <c r="T509" s="11">
        <f t="shared" si="116"/>
        <v>-0.28274178097916869</v>
      </c>
      <c r="U509" s="11">
        <f>'OddsRatio_working_3-way'!S509-'OddsRatio_working_3-way'!R509^2/3</f>
        <v>-0.81853745593469351</v>
      </c>
      <c r="V509" s="11">
        <f>'OddsRatio_working_3-way'!S509*'OddsRatio_working_3-way'!R509/3-2*'OddsRatio_working_3-way'!R509^3/27-'OddsRatio_working_3-way'!T509</f>
        <v>0.28274178097916869</v>
      </c>
      <c r="W509" s="11">
        <f>'OddsRatio_working_3-way'!V509^2+4*'OddsRatio_working_3-way'!U509^3/27</f>
        <v>-1.3049393642066698E-3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0.14252004602465479</v>
      </c>
      <c r="Y509" s="11">
        <f>IF('OddsRatio_working_3-way'!W509&gt;=0,IF('OddsRatio_working_3-way'!V509+SQRT('OddsRatio_working_3-way'!W509)&gt;0,0,PI()),ACOS('OddsRatio_working_3-way'!V509/(2*'OddsRatio_working_3-way'!X509)))</f>
        <v>0.1270745772834625</v>
      </c>
      <c r="Z509" s="11">
        <f>'OddsRatio_working_3-way'!X509^(1/3)*COS('OddsRatio_working_3-way'!Y509/3)</f>
        <v>0.52187792336651961</v>
      </c>
      <c r="AA509" s="11">
        <f>'OddsRatio_working_3-way'!X509^(1/3)*COS(('OddsRatio_working_3-way'!Y509+2*PI())/3)</f>
        <v>-0.28009460864858599</v>
      </c>
      <c r="AB509" s="11">
        <f>'OddsRatio_working_3-way'!X509^(1/3)*COS(('OddsRatio_working_3-way'!Y509+4*PI())/3)</f>
        <v>-0.24178331471793352</v>
      </c>
      <c r="AC509" s="11">
        <f>'OddsRatio_working_3-way'!X509^(1/3)*SIN('OddsRatio_working_3-way'!Y509/3)</f>
        <v>2.2119035863865103E-2</v>
      </c>
      <c r="AD509" s="11">
        <f>'OddsRatio_working_3-way'!X509^(1/3)*SIN(('OddsRatio_working_3-way'!Y509+2*PI())/3)</f>
        <v>0.44090002137774198</v>
      </c>
      <c r="AE509" s="11">
        <f>'OddsRatio_working_3-way'!X509^(1/3)*SIN(('OddsRatio_working_3-way'!Y509+4*PI())/3)</f>
        <v>-0.46301905724160702</v>
      </c>
      <c r="AF509" s="11">
        <f>-'OddsRatio_working_3-way'!U509/(3*'OddsRatio_working_3-way'!X509^(1/3))*COS(('OddsRatio_working_3-way'!Y509)/3)</f>
        <v>0.52187792336651961</v>
      </c>
      <c r="AG509" s="11">
        <f>-'OddsRatio_working_3-way'!U509/(3*'OddsRatio_working_3-way'!X509^(1/3))*COS(('OddsRatio_working_3-way'!Y509+2*PI())/3)</f>
        <v>-0.28009460864858599</v>
      </c>
      <c r="AH509" s="11">
        <f>-'OddsRatio_working_3-way'!U509/(3*'OddsRatio_working_3-way'!X509^(1/3))*COS(('OddsRatio_working_3-way'!Y509+4*PI())/3)</f>
        <v>-0.24178331471793352</v>
      </c>
      <c r="AI509" s="11">
        <f>'OddsRatio_working_3-way'!U509/(3*'OddsRatio_working_3-way'!X509^(1/3))*SIN(('OddsRatio_working_3-way'!Y509)/3)</f>
        <v>-2.2119035863865103E-2</v>
      </c>
      <c r="AJ509" s="11">
        <f>'OddsRatio_working_3-way'!U509/(3*'OddsRatio_working_3-way'!X509^(1/3))*SIN(('OddsRatio_working_3-way'!Y509+2*PI())/3)</f>
        <v>-0.44090002137774198</v>
      </c>
      <c r="AK509" s="11">
        <f>'OddsRatio_working_3-way'!U509/(3*'OddsRatio_working_3-way'!X509^(1/3))*SIN(('OddsRatio_working_3-way'!Y509+4*PI())/3)</f>
        <v>0.46301905724160702</v>
      </c>
      <c r="AL509" s="11">
        <f>'OddsRatio_working_3-way'!Z509+'OddsRatio_working_3-way'!AF509</f>
        <v>1.0437558467330392</v>
      </c>
      <c r="AM509" s="11">
        <f>'OddsRatio_working_3-way'!AA509+'OddsRatio_working_3-way'!AG509</f>
        <v>-0.56018921729717197</v>
      </c>
      <c r="AN509" s="11">
        <f>'OddsRatio_working_3-way'!AB509+'OddsRatio_working_3-way'!AH509</f>
        <v>-0.48356662943586703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1.0437558467330392</v>
      </c>
      <c r="AS509" s="11">
        <f>IF(('OddsRatio_working_3-way'!X509=0),IF(Q509&gt;0,-Q509^(1/3),(-Q509)^(1/3)),'OddsRatio_working_3-way'!AM509-'OddsRatio_working_3-way'!R509/3)</f>
        <v>-0.56018921729717197</v>
      </c>
      <c r="AT509" s="11">
        <f>IF(('OddsRatio_working_3-way'!X509=0),IF(Q509&gt;0,-Q509^(1/3),(-Q509)^(1/3)),'OddsRatio_working_3-way'!AN509-'OddsRatio_working_3-way'!R509/3)</f>
        <v>-0.48356662943586703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9">
        <f t="shared" si="104"/>
        <v>0.24309878612048622</v>
      </c>
      <c r="E510" s="9">
        <f t="shared" si="105"/>
        <v>0.27765485123078759</v>
      </c>
      <c r="F510" s="9">
        <f t="shared" si="106"/>
        <v>0.47924636264872633</v>
      </c>
      <c r="G510" s="9">
        <f t="shared" si="107"/>
        <v>1.044816800552993</v>
      </c>
      <c r="H510" s="9">
        <f t="shared" si="108"/>
        <v>4.1135540656479188</v>
      </c>
      <c r="I510" s="9">
        <f t="shared" si="109"/>
        <v>3.6015938333769535</v>
      </c>
      <c r="J510" s="9">
        <f t="shared" si="110"/>
        <v>2.0866094725751125</v>
      </c>
      <c r="K510" s="11">
        <f t="shared" si="111"/>
        <v>0.25125628140703515</v>
      </c>
      <c r="L510" s="11">
        <f t="shared" si="112"/>
        <v>0.28653295128939826</v>
      </c>
      <c r="M510" s="11">
        <f t="shared" si="113"/>
        <v>0.49019607843137253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-0.27233927940731817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0.22974301814144032</v>
      </c>
      <c r="Q510" s="11">
        <f>2*'OddsRatio_working_3-way'!K510*'OddsRatio_working_3-way'!L510*'OddsRatio_working_3-way'!M510</f>
        <v>7.0581572393683664E-2</v>
      </c>
      <c r="R510" s="11">
        <f t="shared" si="114"/>
        <v>0</v>
      </c>
      <c r="S510" s="11">
        <f t="shared" si="115"/>
        <v>-0.84359119492943324</v>
      </c>
      <c r="T510" s="11">
        <f t="shared" si="116"/>
        <v>-0.25916780182163845</v>
      </c>
      <c r="U510" s="11">
        <f>'OddsRatio_working_3-way'!S510-'OddsRatio_working_3-way'!R510^2/3</f>
        <v>-0.84359119492943324</v>
      </c>
      <c r="V510" s="11">
        <f>'OddsRatio_working_3-way'!S510*'OddsRatio_working_3-way'!R510/3-2*'OddsRatio_working_3-way'!R510^3/27-'OddsRatio_working_3-way'!T510</f>
        <v>0.25916780182163845</v>
      </c>
      <c r="W510" s="11">
        <f>'OddsRatio_working_3-way'!V510^2+4*'OddsRatio_working_3-way'!U510^3/27</f>
        <v>-2.1771070851131516E-2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0.14911322908463853</v>
      </c>
      <c r="Y510" s="11">
        <f>IF('OddsRatio_working_3-way'!W510&gt;=0,IF('OddsRatio_working_3-way'!V510+SQRT('OddsRatio_working_3-way'!W510)&gt;0,0,PI()),ACOS('OddsRatio_working_3-way'!V510/(2*'OddsRatio_working_3-way'!X510)))</f>
        <v>0.51755751767715652</v>
      </c>
      <c r="Z510" s="11">
        <f>'OddsRatio_working_3-way'!X510^(1/3)*COS('OddsRatio_working_3-way'!Y510/3)</f>
        <v>0.52240840027649649</v>
      </c>
      <c r="AA510" s="11">
        <f>'OddsRatio_working_3-way'!X510^(1/3)*COS(('OddsRatio_working_3-way'!Y510+2*PI())/3)</f>
        <v>-0.34003881323917085</v>
      </c>
      <c r="AB510" s="11">
        <f>'OddsRatio_working_3-way'!X510^(1/3)*COS(('OddsRatio_working_3-way'!Y510+4*PI())/3)</f>
        <v>-0.1823695870373255</v>
      </c>
      <c r="AC510" s="11">
        <f>'OddsRatio_working_3-way'!X510^(1/3)*SIN('OddsRatio_working_3-way'!Y510/3)</f>
        <v>9.1030370190555418E-2</v>
      </c>
      <c r="AD510" s="11">
        <f>'OddsRatio_working_3-way'!X510^(1/3)*SIN(('OddsRatio_working_3-way'!Y510+2*PI())/3)</f>
        <v>0.40690376069455786</v>
      </c>
      <c r="AE510" s="11">
        <f>'OddsRatio_working_3-way'!X510^(1/3)*SIN(('OddsRatio_working_3-way'!Y510+4*PI())/3)</f>
        <v>-0.49793413088511324</v>
      </c>
      <c r="AF510" s="11">
        <f>-'OddsRatio_working_3-way'!U510/(3*'OddsRatio_working_3-way'!X510^(1/3))*COS(('OddsRatio_working_3-way'!Y510)/3)</f>
        <v>0.52240840027649649</v>
      </c>
      <c r="AG510" s="11">
        <f>-'OddsRatio_working_3-way'!U510/(3*'OddsRatio_working_3-way'!X510^(1/3))*COS(('OddsRatio_working_3-way'!Y510+2*PI())/3)</f>
        <v>-0.34003881323917085</v>
      </c>
      <c r="AH510" s="11">
        <f>-'OddsRatio_working_3-way'!U510/(3*'OddsRatio_working_3-way'!X510^(1/3))*COS(('OddsRatio_working_3-way'!Y510+4*PI())/3)</f>
        <v>-0.1823695870373255</v>
      </c>
      <c r="AI510" s="11">
        <f>'OddsRatio_working_3-way'!U510/(3*'OddsRatio_working_3-way'!X510^(1/3))*SIN(('OddsRatio_working_3-way'!Y510)/3)</f>
        <v>-9.1030370190555418E-2</v>
      </c>
      <c r="AJ510" s="11">
        <f>'OddsRatio_working_3-way'!U510/(3*'OddsRatio_working_3-way'!X510^(1/3))*SIN(('OddsRatio_working_3-way'!Y510+2*PI())/3)</f>
        <v>-0.40690376069455786</v>
      </c>
      <c r="AK510" s="11">
        <f>'OddsRatio_working_3-way'!U510/(3*'OddsRatio_working_3-way'!X510^(1/3))*SIN(('OddsRatio_working_3-way'!Y510+4*PI())/3)</f>
        <v>0.49793413088511324</v>
      </c>
      <c r="AL510" s="11">
        <f>'OddsRatio_working_3-way'!Z510+'OddsRatio_working_3-way'!AF510</f>
        <v>1.044816800552993</v>
      </c>
      <c r="AM510" s="11">
        <f>'OddsRatio_working_3-way'!AA510+'OddsRatio_working_3-way'!AG510</f>
        <v>-0.68007762647834169</v>
      </c>
      <c r="AN510" s="11">
        <f>'OddsRatio_working_3-way'!AB510+'OddsRatio_working_3-way'!AH510</f>
        <v>-0.36473917407465101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1.044816800552993</v>
      </c>
      <c r="AS510" s="11">
        <f>IF(('OddsRatio_working_3-way'!X510=0),IF(Q510&gt;0,-Q510^(1/3),(-Q510)^(1/3)),'OddsRatio_working_3-way'!AM510-'OddsRatio_working_3-way'!R510/3)</f>
        <v>-0.68007762647834169</v>
      </c>
      <c r="AT510" s="11">
        <f>IF(('OddsRatio_working_3-way'!X510=0),IF(Q510&gt;0,-Q510^(1/3),(-Q510)^(1/3)),'OddsRatio_working_3-way'!AN510-'OddsRatio_working_3-way'!R510/3)</f>
        <v>-0.36473917407465101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9">
        <f t="shared" si="104"/>
        <v>0.57566123842499239</v>
      </c>
      <c r="E511" s="9">
        <f t="shared" si="105"/>
        <v>0.23078048164515774</v>
      </c>
      <c r="F511" s="9">
        <f t="shared" si="106"/>
        <v>0.19355827992984995</v>
      </c>
      <c r="G511" s="9">
        <f t="shared" si="107"/>
        <v>1.0683083580720867</v>
      </c>
      <c r="H511" s="9">
        <f t="shared" si="108"/>
        <v>1.7371327670697394</v>
      </c>
      <c r="I511" s="9">
        <f t="shared" si="109"/>
        <v>4.3331220771849104</v>
      </c>
      <c r="J511" s="9">
        <f t="shared" si="110"/>
        <v>5.1664025964811398</v>
      </c>
      <c r="K511" s="11">
        <f t="shared" si="111"/>
        <v>0.59171597633136097</v>
      </c>
      <c r="L511" s="11">
        <f t="shared" si="112"/>
        <v>0.24271844660194175</v>
      </c>
      <c r="M511" s="11">
        <f t="shared" si="113"/>
        <v>0.2040816326530612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-0.24608678422825436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0.22598227548616967</v>
      </c>
      <c r="Q511" s="11">
        <f>2*'OddsRatio_working_3-way'!K511*'OddsRatio_working_3-way'!L511*'OddsRatio_working_3-way'!M511</f>
        <v>5.8620564328448671E-2</v>
      </c>
      <c r="R511" s="11">
        <f t="shared" si="114"/>
        <v>0</v>
      </c>
      <c r="S511" s="11">
        <f t="shared" si="115"/>
        <v>-0.91830317582825971</v>
      </c>
      <c r="T511" s="11">
        <f t="shared" si="116"/>
        <v>-0.2382109405520777</v>
      </c>
      <c r="U511" s="11">
        <f>'OddsRatio_working_3-way'!S511-'OddsRatio_working_3-way'!R511^2/3</f>
        <v>-0.91830317582825971</v>
      </c>
      <c r="V511" s="11">
        <f>'OddsRatio_working_3-way'!S511*'OddsRatio_working_3-way'!R511/3-2*'OddsRatio_working_3-way'!R511^3/27-'OddsRatio_working_3-way'!T511</f>
        <v>0.2382109405520777</v>
      </c>
      <c r="W511" s="11">
        <f>'OddsRatio_working_3-way'!V511^2+4*'OddsRatio_working_3-way'!U511^3/27</f>
        <v>-5.7979601994400387E-2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0.16935469744969128</v>
      </c>
      <c r="Y511" s="11">
        <f>IF('OddsRatio_working_3-way'!W511&gt;=0,IF('OddsRatio_working_3-way'!V511+SQRT('OddsRatio_working_3-way'!W511)&gt;0,0,PI()),ACOS('OddsRatio_working_3-way'!V511/(2*'OddsRatio_working_3-way'!X511)))</f>
        <v>0.79078140088490489</v>
      </c>
      <c r="Z511" s="11">
        <f>'OddsRatio_working_3-way'!X511^(1/3)*COS('OddsRatio_working_3-way'!Y511/3)</f>
        <v>0.53415417903604345</v>
      </c>
      <c r="AA511" s="11">
        <f>'OddsRatio_working_3-way'!X511^(1/3)*COS(('OddsRatio_working_3-way'!Y511+2*PI())/3)</f>
        <v>-0.39191810329479621</v>
      </c>
      <c r="AB511" s="11">
        <f>'OddsRatio_working_3-way'!X511^(1/3)*COS(('OddsRatio_working_3-way'!Y511+4*PI())/3)</f>
        <v>-0.14223607574124744</v>
      </c>
      <c r="AC511" s="11">
        <f>'OddsRatio_working_3-way'!X511^(1/3)*SIN('OddsRatio_working_3-way'!Y511/3)</f>
        <v>0.14415398581985314</v>
      </c>
      <c r="AD511" s="11">
        <f>'OddsRatio_working_3-way'!X511^(1/3)*SIN(('OddsRatio_working_3-way'!Y511+2*PI())/3)</f>
        <v>0.3905140956729084</v>
      </c>
      <c r="AE511" s="11">
        <f>'OddsRatio_working_3-way'!X511^(1/3)*SIN(('OddsRatio_working_3-way'!Y511+4*PI())/3)</f>
        <v>-0.53466808149276135</v>
      </c>
      <c r="AF511" s="11">
        <f>-'OddsRatio_working_3-way'!U511/(3*'OddsRatio_working_3-way'!X511^(1/3))*COS(('OddsRatio_working_3-way'!Y511)/3)</f>
        <v>0.53415417903604334</v>
      </c>
      <c r="AG511" s="11">
        <f>-'OddsRatio_working_3-way'!U511/(3*'OddsRatio_working_3-way'!X511^(1/3))*COS(('OddsRatio_working_3-way'!Y511+2*PI())/3)</f>
        <v>-0.39191810329479609</v>
      </c>
      <c r="AH511" s="11">
        <f>-'OddsRatio_working_3-way'!U511/(3*'OddsRatio_working_3-way'!X511^(1/3))*COS(('OddsRatio_working_3-way'!Y511+4*PI())/3)</f>
        <v>-0.14223607574124741</v>
      </c>
      <c r="AI511" s="11">
        <f>'OddsRatio_working_3-way'!U511/(3*'OddsRatio_working_3-way'!X511^(1/3))*SIN(('OddsRatio_working_3-way'!Y511)/3)</f>
        <v>-0.14415398581985311</v>
      </c>
      <c r="AJ511" s="11">
        <f>'OddsRatio_working_3-way'!U511/(3*'OddsRatio_working_3-way'!X511^(1/3))*SIN(('OddsRatio_working_3-way'!Y511+2*PI())/3)</f>
        <v>-0.39051409567290829</v>
      </c>
      <c r="AK511" s="11">
        <f>'OddsRatio_working_3-way'!U511/(3*'OddsRatio_working_3-way'!X511^(1/3))*SIN(('OddsRatio_working_3-way'!Y511+4*PI())/3)</f>
        <v>0.53466808149276124</v>
      </c>
      <c r="AL511" s="11">
        <f>'OddsRatio_working_3-way'!Z511+'OddsRatio_working_3-way'!AF511</f>
        <v>1.0683083580720867</v>
      </c>
      <c r="AM511" s="11">
        <f>'OddsRatio_working_3-way'!AA511+'OddsRatio_working_3-way'!AG511</f>
        <v>-0.7838362065895923</v>
      </c>
      <c r="AN511" s="11">
        <f>'OddsRatio_working_3-way'!AB511+'OddsRatio_working_3-way'!AH511</f>
        <v>-0.28447215148249483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1.0683083580720867</v>
      </c>
      <c r="AS511" s="11">
        <f>IF(('OddsRatio_working_3-way'!X511=0),IF(Q511&gt;0,-Q511^(1/3),(-Q511)^(1/3)),'OddsRatio_working_3-way'!AM511-'OddsRatio_working_3-way'!R511/3)</f>
        <v>-0.7838362065895923</v>
      </c>
      <c r="AT511" s="11">
        <f>IF(('OddsRatio_working_3-way'!X511=0),IF(Q511&gt;0,-Q511^(1/3),(-Q511)^(1/3)),'OddsRatio_working_3-way'!AN511-'OddsRatio_working_3-way'!R511/3)</f>
        <v>-0.28447215148249483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9">
        <f t="shared" si="104"/>
        <v>0.19965435041921933</v>
      </c>
      <c r="E512" s="9">
        <f t="shared" si="105"/>
        <v>0.23461160092416214</v>
      </c>
      <c r="F512" s="9">
        <f t="shared" si="106"/>
        <v>0.56573404865661836</v>
      </c>
      <c r="G512" s="9">
        <f t="shared" si="107"/>
        <v>1.0661319679729506</v>
      </c>
      <c r="H512" s="9">
        <f t="shared" si="108"/>
        <v>5.0086561995782937</v>
      </c>
      <c r="I512" s="9">
        <f t="shared" si="109"/>
        <v>4.2623638219972273</v>
      </c>
      <c r="J512" s="9">
        <f t="shared" si="110"/>
        <v>1.7676150169405245</v>
      </c>
      <c r="K512" s="11">
        <f t="shared" si="111"/>
        <v>0.21008403361344538</v>
      </c>
      <c r="L512" s="11">
        <f t="shared" si="112"/>
        <v>0.24630541871921185</v>
      </c>
      <c r="M512" s="11">
        <f t="shared" si="113"/>
        <v>0.58139534883720934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-0.2492185326416051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0.22683492001451749</v>
      </c>
      <c r="Q512" s="11">
        <f>2*'OddsRatio_working_3-way'!K512*'OddsRatio_working_3-way'!L512*'OddsRatio_working_3-way'!M512</f>
        <v>6.0168413796954243E-2</v>
      </c>
      <c r="R512" s="11">
        <f t="shared" si="114"/>
        <v>0</v>
      </c>
      <c r="S512" s="11">
        <f t="shared" si="115"/>
        <v>-0.91018479889985981</v>
      </c>
      <c r="T512" s="11">
        <f t="shared" si="116"/>
        <v>-0.24142832862065247</v>
      </c>
      <c r="U512" s="11">
        <f>'OddsRatio_working_3-way'!S512-'OddsRatio_working_3-way'!R512^2/3</f>
        <v>-0.91018479889985981</v>
      </c>
      <c r="V512" s="11">
        <f>'OddsRatio_working_3-way'!S512*'OddsRatio_working_3-way'!R512/3-2*'OddsRatio_working_3-way'!R512^3/27-'OddsRatio_working_3-way'!T512</f>
        <v>0.24142832862065247</v>
      </c>
      <c r="W512" s="11">
        <f>'OddsRatio_working_3-way'!V512^2+4*'OddsRatio_working_3-way'!U512^3/27</f>
        <v>-5.3420538308988158E-2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0.16711386550010587</v>
      </c>
      <c r="Y512" s="11">
        <f>IF('OddsRatio_working_3-way'!W512&gt;=0,IF('OddsRatio_working_3-way'!V512+SQRT('OddsRatio_working_3-way'!W512)&gt;0,0,PI()),ACOS('OddsRatio_working_3-way'!V512/(2*'OddsRatio_working_3-way'!X512)))</f>
        <v>0.76360637999895031</v>
      </c>
      <c r="Z512" s="11">
        <f>'OddsRatio_working_3-way'!X512^(1/3)*COS('OddsRatio_working_3-way'!Y512/3)</f>
        <v>0.53306598398647531</v>
      </c>
      <c r="AA512" s="11">
        <f>'OddsRatio_working_3-way'!X512^(1/3)*COS(('OddsRatio_working_3-way'!Y512+2*PI())/3)</f>
        <v>-0.38664415826167076</v>
      </c>
      <c r="AB512" s="11">
        <f>'OddsRatio_working_3-way'!X512^(1/3)*COS(('OddsRatio_working_3-way'!Y512+4*PI())/3)</f>
        <v>-0.14642182572480458</v>
      </c>
      <c r="AC512" s="11">
        <f>'OddsRatio_working_3-way'!X512^(1/3)*SIN('OddsRatio_working_3-way'!Y512/3)</f>
        <v>0.13869242835551945</v>
      </c>
      <c r="AD512" s="11">
        <f>'OddsRatio_working_3-way'!X512^(1/3)*SIN(('OddsRatio_working_3-way'!Y512+2*PI())/3)</f>
        <v>0.39230246984787653</v>
      </c>
      <c r="AE512" s="11">
        <f>'OddsRatio_working_3-way'!X512^(1/3)*SIN(('OddsRatio_working_3-way'!Y512+4*PI())/3)</f>
        <v>-0.53099489820339607</v>
      </c>
      <c r="AF512" s="11">
        <f>-'OddsRatio_working_3-way'!U512/(3*'OddsRatio_working_3-way'!X512^(1/3))*COS(('OddsRatio_working_3-way'!Y512)/3)</f>
        <v>0.5330659839864752</v>
      </c>
      <c r="AG512" s="11">
        <f>-'OddsRatio_working_3-way'!U512/(3*'OddsRatio_working_3-way'!X512^(1/3))*COS(('OddsRatio_working_3-way'!Y512+2*PI())/3)</f>
        <v>-0.3866441582616707</v>
      </c>
      <c r="AH512" s="11">
        <f>-'OddsRatio_working_3-way'!U512/(3*'OddsRatio_working_3-way'!X512^(1/3))*COS(('OddsRatio_working_3-way'!Y512+4*PI())/3)</f>
        <v>-0.14642182572480456</v>
      </c>
      <c r="AI512" s="11">
        <f>'OddsRatio_working_3-way'!U512/(3*'OddsRatio_working_3-way'!X512^(1/3))*SIN(('OddsRatio_working_3-way'!Y512)/3)</f>
        <v>-0.13869242835551943</v>
      </c>
      <c r="AJ512" s="11">
        <f>'OddsRatio_working_3-way'!U512/(3*'OddsRatio_working_3-way'!X512^(1/3))*SIN(('OddsRatio_working_3-way'!Y512+2*PI())/3)</f>
        <v>-0.39230246984787642</v>
      </c>
      <c r="AK512" s="11">
        <f>'OddsRatio_working_3-way'!U512/(3*'OddsRatio_working_3-way'!X512^(1/3))*SIN(('OddsRatio_working_3-way'!Y512+4*PI())/3)</f>
        <v>0.53099489820339596</v>
      </c>
      <c r="AL512" s="11">
        <f>'OddsRatio_working_3-way'!Z512+'OddsRatio_working_3-way'!AF512</f>
        <v>1.0661319679729506</v>
      </c>
      <c r="AM512" s="11">
        <f>'OddsRatio_working_3-way'!AA512+'OddsRatio_working_3-way'!AG512</f>
        <v>-0.77328831652334151</v>
      </c>
      <c r="AN512" s="11">
        <f>'OddsRatio_working_3-way'!AB512+'OddsRatio_working_3-way'!AH512</f>
        <v>-0.29284365144960911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1.0661319679729506</v>
      </c>
      <c r="AS512" s="11">
        <f>IF(('OddsRatio_working_3-way'!X512=0),IF(Q512&gt;0,-Q512^(1/3),(-Q512)^(1/3)),'OddsRatio_working_3-way'!AM512-'OddsRatio_working_3-way'!R512/3)</f>
        <v>-0.77328831652334151</v>
      </c>
      <c r="AT512" s="11">
        <f>IF(('OddsRatio_working_3-way'!X512=0),IF(Q512&gt;0,-Q512^(1/3),(-Q512)^(1/3)),'OddsRatio_working_3-way'!AN512-'OddsRatio_working_3-way'!R512/3)</f>
        <v>-0.29284365144960911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9">
        <f t="shared" si="104"/>
        <v>0.37580675985293394</v>
      </c>
      <c r="E513" s="9">
        <f t="shared" si="105"/>
        <v>0.30186819433518552</v>
      </c>
      <c r="F513" s="9">
        <f t="shared" si="106"/>
        <v>0.32232504581188026</v>
      </c>
      <c r="G513" s="9">
        <f t="shared" si="107"/>
        <v>1.0512291287839197</v>
      </c>
      <c r="H513" s="9">
        <f t="shared" si="108"/>
        <v>2.6609420234785937</v>
      </c>
      <c r="I513" s="9">
        <f t="shared" si="109"/>
        <v>3.3127040833246233</v>
      </c>
      <c r="J513" s="9">
        <f t="shared" si="110"/>
        <v>3.1024582575678394</v>
      </c>
      <c r="K513" s="11">
        <f t="shared" si="111"/>
        <v>0.38759689922480617</v>
      </c>
      <c r="L513" s="11">
        <f t="shared" si="112"/>
        <v>0.3125</v>
      </c>
      <c r="M513" s="11">
        <f t="shared" si="113"/>
        <v>0.33333333333333331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-0.28068475452196373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0.23336563307493541</v>
      </c>
      <c r="Q513" s="11">
        <f>2*'OddsRatio_working_3-way'!K513*'OddsRatio_working_3-way'!L513*'OddsRatio_working_3-way'!M513</f>
        <v>8.0749354005167945E-2</v>
      </c>
      <c r="R513" s="11">
        <f t="shared" si="114"/>
        <v>0</v>
      </c>
      <c r="S513" s="11">
        <f t="shared" si="115"/>
        <v>-0.83141542002301527</v>
      </c>
      <c r="T513" s="11">
        <f t="shared" si="116"/>
        <v>-0.28768699654775609</v>
      </c>
      <c r="U513" s="11">
        <f>'OddsRatio_working_3-way'!S513-'OddsRatio_working_3-way'!R513^2/3</f>
        <v>-0.83141542002301527</v>
      </c>
      <c r="V513" s="11">
        <f>'OddsRatio_working_3-way'!S513*'OddsRatio_working_3-way'!R513/3-2*'OddsRatio_working_3-way'!R513^3/27-'OddsRatio_working_3-way'!T513</f>
        <v>0.28768699654775609</v>
      </c>
      <c r="W513" s="11">
        <f>'OddsRatio_working_3-way'!V513^2+4*'OddsRatio_working_3-way'!U513^3/27</f>
        <v>-2.3794868169911138E-3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0.14589661990572275</v>
      </c>
      <c r="Y513" s="11">
        <f>IF('OddsRatio_working_3-way'!W513&gt;=0,IF('OddsRatio_working_3-way'!V513+SQRT('OddsRatio_working_3-way'!W513)&gt;0,0,PI()),ACOS('OddsRatio_working_3-way'!V513/(2*'OddsRatio_working_3-way'!X513)))</f>
        <v>0.16796173020855543</v>
      </c>
      <c r="Z513" s="11">
        <f>'OddsRatio_working_3-way'!X513^(1/3)*COS('OddsRatio_working_3-way'!Y513/3)</f>
        <v>0.52561456439195986</v>
      </c>
      <c r="AA513" s="11">
        <f>'OddsRatio_working_3-way'!X513^(1/3)*COS(('OddsRatio_working_3-way'!Y513+2*PI())/3)</f>
        <v>-0.28831908887527252</v>
      </c>
      <c r="AB513" s="11">
        <f>'OddsRatio_working_3-way'!X513^(1/3)*COS(('OddsRatio_working_3-way'!Y513+4*PI())/3)</f>
        <v>-0.23729547551668737</v>
      </c>
      <c r="AC513" s="11">
        <f>'OddsRatio_working_3-way'!X513^(1/3)*SIN('OddsRatio_working_3-way'!Y513/3)</f>
        <v>2.9458496907606779E-2</v>
      </c>
      <c r="AD513" s="11">
        <f>'OddsRatio_working_3-way'!X513^(1/3)*SIN(('OddsRatio_working_3-way'!Y513+2*PI())/3)</f>
        <v>0.44046631690872551</v>
      </c>
      <c r="AE513" s="11">
        <f>'OddsRatio_working_3-way'!X513^(1/3)*SIN(('OddsRatio_working_3-way'!Y513+4*PI())/3)</f>
        <v>-0.46992481381633205</v>
      </c>
      <c r="AF513" s="11">
        <f>-'OddsRatio_working_3-way'!U513/(3*'OddsRatio_working_3-way'!X513^(1/3))*COS(('OddsRatio_working_3-way'!Y513)/3)</f>
        <v>0.52561456439195975</v>
      </c>
      <c r="AG513" s="11">
        <f>-'OddsRatio_working_3-way'!U513/(3*'OddsRatio_working_3-way'!X513^(1/3))*COS(('OddsRatio_working_3-way'!Y513+2*PI())/3)</f>
        <v>-0.28831908887527247</v>
      </c>
      <c r="AH513" s="11">
        <f>-'OddsRatio_working_3-way'!U513/(3*'OddsRatio_working_3-way'!X513^(1/3))*COS(('OddsRatio_working_3-way'!Y513+4*PI())/3)</f>
        <v>-0.23729547551668731</v>
      </c>
      <c r="AI513" s="11">
        <f>'OddsRatio_working_3-way'!U513/(3*'OddsRatio_working_3-way'!X513^(1/3))*SIN(('OddsRatio_working_3-way'!Y513)/3)</f>
        <v>-2.9458496907606772E-2</v>
      </c>
      <c r="AJ513" s="11">
        <f>'OddsRatio_working_3-way'!U513/(3*'OddsRatio_working_3-way'!X513^(1/3))*SIN(('OddsRatio_working_3-way'!Y513+2*PI())/3)</f>
        <v>-0.4404663169087254</v>
      </c>
      <c r="AK513" s="11">
        <f>'OddsRatio_working_3-way'!U513/(3*'OddsRatio_working_3-way'!X513^(1/3))*SIN(('OddsRatio_working_3-way'!Y513+4*PI())/3)</f>
        <v>0.46992481381633194</v>
      </c>
      <c r="AL513" s="11">
        <f>'OddsRatio_working_3-way'!Z513+'OddsRatio_working_3-way'!AF513</f>
        <v>1.0512291287839197</v>
      </c>
      <c r="AM513" s="11">
        <f>'OddsRatio_working_3-way'!AA513+'OddsRatio_working_3-way'!AG513</f>
        <v>-0.57663817775054493</v>
      </c>
      <c r="AN513" s="11">
        <f>'OddsRatio_working_3-way'!AB513+'OddsRatio_working_3-way'!AH513</f>
        <v>-0.47459095103337468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1.0512291287839197</v>
      </c>
      <c r="AS513" s="11">
        <f>IF(('OddsRatio_working_3-way'!X513=0),IF(Q513&gt;0,-Q513^(1/3),(-Q513)^(1/3)),'OddsRatio_working_3-way'!AM513-'OddsRatio_working_3-way'!R513/3)</f>
        <v>-0.57663817775054493</v>
      </c>
      <c r="AT513" s="11">
        <f>IF(('OddsRatio_working_3-way'!X513=0),IF(Q513&gt;0,-Q513^(1/3),(-Q513)^(1/3)),'OddsRatio_working_3-way'!AN513-'OddsRatio_working_3-way'!R513/3)</f>
        <v>-0.47459095103337468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9">
        <f t="shared" si="104"/>
        <v>0.50742076846707995</v>
      </c>
      <c r="E514" s="9">
        <f t="shared" si="105"/>
        <v>0.25491964846302312</v>
      </c>
      <c r="F514" s="9">
        <f t="shared" si="106"/>
        <v>0.2376595830698969</v>
      </c>
      <c r="G514" s="9">
        <f t="shared" si="107"/>
        <v>1.0551641585452618</v>
      </c>
      <c r="H514" s="9">
        <f t="shared" si="108"/>
        <v>1.970751025861641</v>
      </c>
      <c r="I514" s="9">
        <f t="shared" si="109"/>
        <v>3.9228047191703745</v>
      </c>
      <c r="J514" s="9">
        <f t="shared" si="110"/>
        <v>4.2076990419775955</v>
      </c>
      <c r="K514" s="11">
        <f t="shared" si="111"/>
        <v>0.52083333333333337</v>
      </c>
      <c r="L514" s="11">
        <f t="shared" si="112"/>
        <v>0.26525198938992045</v>
      </c>
      <c r="M514" s="11">
        <f t="shared" si="113"/>
        <v>0.24752475247524752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-0.26492151867706659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0.23013947614920646</v>
      </c>
      <c r="Q514" s="11">
        <f>2*'OddsRatio_working_3-way'!K514*'OddsRatio_working_3-way'!L514*'OddsRatio_working_3-way'!M514</f>
        <v>6.8392117726361515E-2</v>
      </c>
      <c r="R514" s="11">
        <f t="shared" si="114"/>
        <v>0</v>
      </c>
      <c r="S514" s="11">
        <f t="shared" si="115"/>
        <v>-0.86870812646118545</v>
      </c>
      <c r="T514" s="11">
        <f t="shared" si="116"/>
        <v>-0.2581599187106049</v>
      </c>
      <c r="U514" s="11">
        <f>'OddsRatio_working_3-way'!S514-'OddsRatio_working_3-way'!R514^2/3</f>
        <v>-0.86870812646118545</v>
      </c>
      <c r="V514" s="11">
        <f>'OddsRatio_working_3-way'!S514*'OddsRatio_working_3-way'!R514/3-2*'OddsRatio_working_3-way'!R514^3/27-'OddsRatio_working_3-way'!T514</f>
        <v>0.2581599187106049</v>
      </c>
      <c r="W514" s="11">
        <f>'OddsRatio_working_3-way'!V514^2+4*'OddsRatio_working_3-way'!U514^3/27</f>
        <v>-3.0475515115860552E-2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0.15582206097382895</v>
      </c>
      <c r="Y514" s="11">
        <f>IF('OddsRatio_working_3-way'!W514&gt;=0,IF('OddsRatio_working_3-way'!V514+SQRT('OddsRatio_working_3-way'!W514)&gt;0,0,PI()),ACOS('OddsRatio_working_3-way'!V514/(2*'OddsRatio_working_3-way'!X514)))</f>
        <v>0.59458593209664534</v>
      </c>
      <c r="Z514" s="11">
        <f>'OddsRatio_working_3-way'!X514^(1/3)*COS('OddsRatio_working_3-way'!Y514/3)</f>
        <v>0.5275820792726309</v>
      </c>
      <c r="AA514" s="11">
        <f>'OddsRatio_working_3-way'!X514^(1/3)*COS(('OddsRatio_working_3-way'!Y514+2*PI())/3)</f>
        <v>-0.35555101913757664</v>
      </c>
      <c r="AB514" s="11">
        <f>'OddsRatio_working_3-way'!X514^(1/3)*COS(('OddsRatio_working_3-way'!Y514+4*PI())/3)</f>
        <v>-0.1720310601350544</v>
      </c>
      <c r="AC514" s="11">
        <f>'OddsRatio_working_3-way'!X514^(1/3)*SIN('OddsRatio_working_3-way'!Y514/3)</f>
        <v>0.10595529773177544</v>
      </c>
      <c r="AD514" s="11">
        <f>'OddsRatio_working_3-way'!X514^(1/3)*SIN(('OddsRatio_working_3-way'!Y514+2*PI())/3)</f>
        <v>0.40392183436562618</v>
      </c>
      <c r="AE514" s="11">
        <f>'OddsRatio_working_3-way'!X514^(1/3)*SIN(('OddsRatio_working_3-way'!Y514+4*PI())/3)</f>
        <v>-0.5098771320974016</v>
      </c>
      <c r="AF514" s="11">
        <f>-'OddsRatio_working_3-way'!U514/(3*'OddsRatio_working_3-way'!X514^(1/3))*COS(('OddsRatio_working_3-way'!Y514)/3)</f>
        <v>0.52758207927263101</v>
      </c>
      <c r="AG514" s="11">
        <f>-'OddsRatio_working_3-way'!U514/(3*'OddsRatio_working_3-way'!X514^(1/3))*COS(('OddsRatio_working_3-way'!Y514+2*PI())/3)</f>
        <v>-0.35555101913757675</v>
      </c>
      <c r="AH514" s="11">
        <f>-'OddsRatio_working_3-way'!U514/(3*'OddsRatio_working_3-way'!X514^(1/3))*COS(('OddsRatio_working_3-way'!Y514+4*PI())/3)</f>
        <v>-0.17203106013505443</v>
      </c>
      <c r="AI514" s="11">
        <f>'OddsRatio_working_3-way'!U514/(3*'OddsRatio_working_3-way'!X514^(1/3))*SIN(('OddsRatio_working_3-way'!Y514)/3)</f>
        <v>-0.10595529773177546</v>
      </c>
      <c r="AJ514" s="11">
        <f>'OddsRatio_working_3-way'!U514/(3*'OddsRatio_working_3-way'!X514^(1/3))*SIN(('OddsRatio_working_3-way'!Y514+2*PI())/3)</f>
        <v>-0.40392183436562629</v>
      </c>
      <c r="AK514" s="11">
        <f>'OddsRatio_working_3-way'!U514/(3*'OddsRatio_working_3-way'!X514^(1/3))*SIN(('OddsRatio_working_3-way'!Y514+4*PI())/3)</f>
        <v>0.50987713209740171</v>
      </c>
      <c r="AL514" s="11">
        <f>'OddsRatio_working_3-way'!Z514+'OddsRatio_working_3-way'!AF514</f>
        <v>1.0551641585452618</v>
      </c>
      <c r="AM514" s="11">
        <f>'OddsRatio_working_3-way'!AA514+'OddsRatio_working_3-way'!AG514</f>
        <v>-0.71110203827515339</v>
      </c>
      <c r="AN514" s="11">
        <f>'OddsRatio_working_3-way'!AB514+'OddsRatio_working_3-way'!AH514</f>
        <v>-0.34406212027010885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1.0551641585452618</v>
      </c>
      <c r="AS514" s="11">
        <f>IF(('OddsRatio_working_3-way'!X514=0),IF(Q514&gt;0,-Q514^(1/3),(-Q514)^(1/3)),'OddsRatio_working_3-way'!AM514-'OddsRatio_working_3-way'!R514/3)</f>
        <v>-0.71110203827515339</v>
      </c>
      <c r="AT514" s="11">
        <f>IF(('OddsRatio_working_3-way'!X514=0),IF(Q514&gt;0,-Q514^(1/3),(-Q514)^(1/3)),'OddsRatio_working_3-way'!AN514-'OddsRatio_working_3-way'!R514/3)</f>
        <v>-0.34406212027010885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9">
        <f t="shared" si="104"/>
        <v>0.30964128387958822</v>
      </c>
      <c r="E515" s="9">
        <f t="shared" si="105"/>
        <v>0.29430713333511216</v>
      </c>
      <c r="F515" s="9">
        <f t="shared" si="106"/>
        <v>0.39605158278529945</v>
      </c>
      <c r="G515" s="9">
        <f t="shared" si="107"/>
        <v>1.0516714688375228</v>
      </c>
      <c r="H515" s="9">
        <f t="shared" si="108"/>
        <v>3.2295435139355484</v>
      </c>
      <c r="I515" s="9">
        <f t="shared" si="109"/>
        <v>3.3978109489495529</v>
      </c>
      <c r="J515" s="9">
        <f t="shared" si="110"/>
        <v>2.5249236298144084</v>
      </c>
      <c r="K515" s="11">
        <f t="shared" si="111"/>
        <v>0.32051282051282048</v>
      </c>
      <c r="L515" s="11">
        <f t="shared" si="112"/>
        <v>0.3048780487804878</v>
      </c>
      <c r="M515" s="11">
        <f t="shared" si="113"/>
        <v>0.4081632653061224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-0.27954014626488499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0.23332503733200599</v>
      </c>
      <c r="Q515" s="11">
        <f>2*'OddsRatio_working_3-way'!K515*'OddsRatio_working_3-way'!L515*'OddsRatio_working_3-way'!M515</f>
        <v>7.9769243532309714E-2</v>
      </c>
      <c r="R515" s="11">
        <f t="shared" si="114"/>
        <v>0</v>
      </c>
      <c r="S515" s="11">
        <f t="shared" si="115"/>
        <v>-0.83467451974112239</v>
      </c>
      <c r="T515" s="11">
        <f t="shared" si="116"/>
        <v>-0.28535881016790499</v>
      </c>
      <c r="U515" s="11">
        <f>'OddsRatio_working_3-way'!S515-'OddsRatio_working_3-way'!R515^2/3</f>
        <v>-0.83467451974112239</v>
      </c>
      <c r="V515" s="11">
        <f>'OddsRatio_working_3-way'!S515*'OddsRatio_working_3-way'!R515/3-2*'OddsRatio_working_3-way'!R515^3/27-'OddsRatio_working_3-way'!T515</f>
        <v>0.28535881016790499</v>
      </c>
      <c r="W515" s="11">
        <f>'OddsRatio_working_3-way'!V515^2+4*'OddsRatio_working_3-way'!U515^3/27</f>
        <v>-4.7188444844784572E-3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0.14675531934560404</v>
      </c>
      <c r="Y515" s="11">
        <f>IF('OddsRatio_working_3-way'!W515&gt;=0,IF('OddsRatio_working_3-way'!V515+SQRT('OddsRatio_working_3-way'!W515)&gt;0,0,PI()),ACOS('OddsRatio_working_3-way'!V515/(2*'OddsRatio_working_3-way'!X515)))</f>
        <v>0.23623318606718646</v>
      </c>
      <c r="Z515" s="11">
        <f>'OddsRatio_working_3-way'!X515^(1/3)*COS('OddsRatio_working_3-way'!Y515/3)</f>
        <v>0.52583573441876141</v>
      </c>
      <c r="AA515" s="11">
        <f>'OddsRatio_working_3-way'!X515^(1/3)*COS(('OddsRatio_working_3-way'!Y515+2*PI())/3)</f>
        <v>-0.29885135077961111</v>
      </c>
      <c r="AB515" s="11">
        <f>'OddsRatio_working_3-way'!X515^(1/3)*COS(('OddsRatio_working_3-way'!Y515+4*PI())/3)</f>
        <v>-0.22698438363915033</v>
      </c>
      <c r="AC515" s="11">
        <f>'OddsRatio_working_3-way'!X515^(1/3)*SIN('OddsRatio_working_3-way'!Y515/3)</f>
        <v>4.1492412824387148E-2</v>
      </c>
      <c r="AD515" s="11">
        <f>'OddsRatio_working_3-way'!X515^(1/3)*SIN(('OddsRatio_working_3-way'!Y515+2*PI())/3)</f>
        <v>0.43464089781210113</v>
      </c>
      <c r="AE515" s="11">
        <f>'OddsRatio_working_3-way'!X515^(1/3)*SIN(('OddsRatio_working_3-way'!Y515+4*PI())/3)</f>
        <v>-0.47613331063648817</v>
      </c>
      <c r="AF515" s="11">
        <f>-'OddsRatio_working_3-way'!U515/(3*'OddsRatio_working_3-way'!X515^(1/3))*COS(('OddsRatio_working_3-way'!Y515)/3)</f>
        <v>0.52583573441876141</v>
      </c>
      <c r="AG515" s="11">
        <f>-'OddsRatio_working_3-way'!U515/(3*'OddsRatio_working_3-way'!X515^(1/3))*COS(('OddsRatio_working_3-way'!Y515+2*PI())/3)</f>
        <v>-0.29885135077961111</v>
      </c>
      <c r="AH515" s="11">
        <f>-'OddsRatio_working_3-way'!U515/(3*'OddsRatio_working_3-way'!X515^(1/3))*COS(('OddsRatio_working_3-way'!Y515+4*PI())/3)</f>
        <v>-0.22698438363915033</v>
      </c>
      <c r="AI515" s="11">
        <f>'OddsRatio_working_3-way'!U515/(3*'OddsRatio_working_3-way'!X515^(1/3))*SIN(('OddsRatio_working_3-way'!Y515)/3)</f>
        <v>-4.1492412824387148E-2</v>
      </c>
      <c r="AJ515" s="11">
        <f>'OddsRatio_working_3-way'!U515/(3*'OddsRatio_working_3-way'!X515^(1/3))*SIN(('OddsRatio_working_3-way'!Y515+2*PI())/3)</f>
        <v>-0.43464089781210113</v>
      </c>
      <c r="AK515" s="11">
        <f>'OddsRatio_working_3-way'!U515/(3*'OddsRatio_working_3-way'!X515^(1/3))*SIN(('OddsRatio_working_3-way'!Y515+4*PI())/3)</f>
        <v>0.47613331063648817</v>
      </c>
      <c r="AL515" s="11">
        <f>'OddsRatio_working_3-way'!Z515+'OddsRatio_working_3-way'!AF515</f>
        <v>1.0516714688375228</v>
      </c>
      <c r="AM515" s="11">
        <f>'OddsRatio_working_3-way'!AA515+'OddsRatio_working_3-way'!AG515</f>
        <v>-0.59770270155922223</v>
      </c>
      <c r="AN515" s="11">
        <f>'OddsRatio_working_3-way'!AB515+'OddsRatio_working_3-way'!AH515</f>
        <v>-0.45396876727830066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1.0516714688375228</v>
      </c>
      <c r="AS515" s="11">
        <f>IF(('OddsRatio_working_3-way'!X515=0),IF(Q515&gt;0,-Q515^(1/3),(-Q515)^(1/3)),'OddsRatio_working_3-way'!AM515-'OddsRatio_working_3-way'!R515/3)</f>
        <v>-0.59770270155922223</v>
      </c>
      <c r="AT515" s="11">
        <f>IF(('OddsRatio_working_3-way'!X515=0),IF(Q515&gt;0,-Q515^(1/3),(-Q515)^(1/3)),'OddsRatio_working_3-way'!AN515-'OddsRatio_working_3-way'!R515/3)</f>
        <v>-0.45396876727830066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9">
        <f t="shared" ref="D516:D579" si="117">(K516/(AR516+K516-(AR516*K516)))</f>
        <v>0.29791728237429116</v>
      </c>
      <c r="E516" s="9">
        <f t="shared" ref="E516:E579" si="118">(L516/(AR516+L516-(AR516*L516)))</f>
        <v>0.29422848356457848</v>
      </c>
      <c r="F516" s="9">
        <f t="shared" ref="F516:F579" si="119">(M516/(AR516+M516-(AR516*M516)))</f>
        <v>0.40785423406113025</v>
      </c>
      <c r="G516" s="9">
        <f t="shared" ref="G516:G579" si="120">AR516</f>
        <v>1.0520698301099358</v>
      </c>
      <c r="H516" s="9">
        <f t="shared" ref="H516:H579" si="121">IF(A516="","",1/D516)</f>
        <v>3.3566364194462563</v>
      </c>
      <c r="I516" s="9">
        <f t="shared" ref="I516:I579" si="122">IF(B516="","",1/E516)</f>
        <v>3.3987192126506538</v>
      </c>
      <c r="J516" s="9">
        <f t="shared" ref="J516:J579" si="123">IF(C516="","",1/F516)</f>
        <v>2.4518563655517118</v>
      </c>
      <c r="K516" s="11">
        <f t="shared" ref="K516:K579" si="124">1/A516</f>
        <v>0.30864197530864196</v>
      </c>
      <c r="L516" s="11">
        <f t="shared" ref="L516:L579" si="125">1/B516</f>
        <v>0.3048780487804878</v>
      </c>
      <c r="M516" s="11">
        <f t="shared" ref="M516:M579" si="126">1/C516</f>
        <v>0.42016806722689076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-0.27865455125139482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0.23326855584148742</v>
      </c>
      <c r="Q516" s="11">
        <f>2*'OddsRatio_working_3-way'!K516*'OddsRatio_working_3-way'!L516*'OddsRatio_working_3-way'!M516</f>
        <v>7.9074086725927945E-2</v>
      </c>
      <c r="R516" s="11">
        <f t="shared" ref="R516:R579" si="127">O516/N516</f>
        <v>0</v>
      </c>
      <c r="S516" s="11">
        <f t="shared" ref="S516:S579" si="128">P516/N516</f>
        <v>-0.83712451418401079</v>
      </c>
      <c r="T516" s="11">
        <f t="shared" ref="T516:T579" si="129">Q516/N516</f>
        <v>-0.2837710217572918</v>
      </c>
      <c r="U516" s="11">
        <f>'OddsRatio_working_3-way'!S516-'OddsRatio_working_3-way'!R516^2/3</f>
        <v>-0.83712451418401079</v>
      </c>
      <c r="V516" s="11">
        <f>'OddsRatio_working_3-way'!S516*'OddsRatio_working_3-way'!R516/3-2*'OddsRatio_working_3-way'!R516^3/27-'OddsRatio_working_3-way'!T516</f>
        <v>0.2837710217572918</v>
      </c>
      <c r="W516" s="11">
        <f>'OddsRatio_working_3-way'!V516^2+4*'OddsRatio_working_3-way'!U516^3/27</f>
        <v>-6.3833382129058619E-3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0.14740194283156791</v>
      </c>
      <c r="Y516" s="11">
        <f>IF('OddsRatio_working_3-way'!W516&gt;=0,IF('OddsRatio_working_3-way'!V516+SQRT('OddsRatio_working_3-way'!W516)&gt;0,0,PI()),ACOS('OddsRatio_working_3-way'!V516/(2*'OddsRatio_working_3-way'!X516)))</f>
        <v>0.27444564997279208</v>
      </c>
      <c r="Z516" s="11">
        <f>'OddsRatio_working_3-way'!X516^(1/3)*COS('OddsRatio_working_3-way'!Y516/3)</f>
        <v>0.52603491505496791</v>
      </c>
      <c r="AA516" s="11">
        <f>'OddsRatio_working_3-way'!X516^(1/3)*COS(('OddsRatio_working_3-way'!Y516+2*PI())/3)</f>
        <v>-0.30480955789749681</v>
      </c>
      <c r="AB516" s="11">
        <f>'OddsRatio_working_3-way'!X516^(1/3)*COS(('OddsRatio_working_3-way'!Y516+4*PI())/3)</f>
        <v>-0.22122535715747124</v>
      </c>
      <c r="AC516" s="11">
        <f>'OddsRatio_working_3-way'!X516^(1/3)*SIN('OddsRatio_working_3-way'!Y516/3)</f>
        <v>4.8257360797253519E-2</v>
      </c>
      <c r="AD516" s="11">
        <f>'OddsRatio_working_3-way'!X516^(1/3)*SIN(('OddsRatio_working_3-way'!Y516+2*PI())/3)</f>
        <v>0.43143091931656474</v>
      </c>
      <c r="AE516" s="11">
        <f>'OddsRatio_working_3-way'!X516^(1/3)*SIN(('OddsRatio_working_3-way'!Y516+4*PI())/3)</f>
        <v>-0.4796882801138182</v>
      </c>
      <c r="AF516" s="11">
        <f>-'OddsRatio_working_3-way'!U516/(3*'OddsRatio_working_3-way'!X516^(1/3))*COS(('OddsRatio_working_3-way'!Y516)/3)</f>
        <v>0.5260349150549678</v>
      </c>
      <c r="AG516" s="11">
        <f>-'OddsRatio_working_3-way'!U516/(3*'OddsRatio_working_3-way'!X516^(1/3))*COS(('OddsRatio_working_3-way'!Y516+2*PI())/3)</f>
        <v>-0.30480955789749675</v>
      </c>
      <c r="AH516" s="11">
        <f>-'OddsRatio_working_3-way'!U516/(3*'OddsRatio_working_3-way'!X516^(1/3))*COS(('OddsRatio_working_3-way'!Y516+4*PI())/3)</f>
        <v>-0.22122535715747119</v>
      </c>
      <c r="AI516" s="11">
        <f>'OddsRatio_working_3-way'!U516/(3*'OddsRatio_working_3-way'!X516^(1/3))*SIN(('OddsRatio_working_3-way'!Y516)/3)</f>
        <v>-4.8257360797253505E-2</v>
      </c>
      <c r="AJ516" s="11">
        <f>'OddsRatio_working_3-way'!U516/(3*'OddsRatio_working_3-way'!X516^(1/3))*SIN(('OddsRatio_working_3-way'!Y516+2*PI())/3)</f>
        <v>-0.43143091931656463</v>
      </c>
      <c r="AK516" s="11">
        <f>'OddsRatio_working_3-way'!U516/(3*'OddsRatio_working_3-way'!X516^(1/3))*SIN(('OddsRatio_working_3-way'!Y516+4*PI())/3)</f>
        <v>0.47968828011381809</v>
      </c>
      <c r="AL516" s="11">
        <f>'OddsRatio_working_3-way'!Z516+'OddsRatio_working_3-way'!AF516</f>
        <v>1.0520698301099358</v>
      </c>
      <c r="AM516" s="11">
        <f>'OddsRatio_working_3-way'!AA516+'OddsRatio_working_3-way'!AG516</f>
        <v>-0.6096191157949935</v>
      </c>
      <c r="AN516" s="11">
        <f>'OddsRatio_working_3-way'!AB516+'OddsRatio_working_3-way'!AH516</f>
        <v>-0.44245071431494243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1.0520698301099358</v>
      </c>
      <c r="AS516" s="11">
        <f>IF(('OddsRatio_working_3-way'!X516=0),IF(Q516&gt;0,-Q516^(1/3),(-Q516)^(1/3)),'OddsRatio_working_3-way'!AM516-'OddsRatio_working_3-way'!R516/3)</f>
        <v>-0.6096191157949935</v>
      </c>
      <c r="AT516" s="11">
        <f>IF(('OddsRatio_working_3-way'!X516=0),IF(Q516&gt;0,-Q516^(1/3),(-Q516)^(1/3)),'OddsRatio_working_3-way'!AN516-'OddsRatio_working_3-way'!R516/3)</f>
        <v>-0.44245071431494243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9">
        <f t="shared" si="117"/>
        <v>0.46497487505071128</v>
      </c>
      <c r="E517" s="9">
        <f t="shared" si="118"/>
        <v>0.28556086893524124</v>
      </c>
      <c r="F517" s="9">
        <f t="shared" si="119"/>
        <v>0.2494642560140477</v>
      </c>
      <c r="G517" s="9">
        <f t="shared" si="120"/>
        <v>1.0556457237222827</v>
      </c>
      <c r="H517" s="9">
        <f t="shared" si="121"/>
        <v>2.1506538388572878</v>
      </c>
      <c r="I517" s="9">
        <f t="shared" si="122"/>
        <v>3.50188036522181</v>
      </c>
      <c r="J517" s="9">
        <f t="shared" si="123"/>
        <v>4.008590312608507</v>
      </c>
      <c r="K517" s="11">
        <f t="shared" si="124"/>
        <v>0.47846889952153115</v>
      </c>
      <c r="L517" s="11">
        <f t="shared" si="125"/>
        <v>0.29673590504451036</v>
      </c>
      <c r="M517" s="11">
        <f t="shared" si="126"/>
        <v>0.25974025974025972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-0.27150809805247367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0.23269788862621768</v>
      </c>
      <c r="Q517" s="11">
        <f>2*'OddsRatio_working_3-way'!K517*'OddsRatio_working_3-way'!L517*'OddsRatio_working_3-way'!M517</f>
        <v>7.3755273732557095E-2</v>
      </c>
      <c r="R517" s="11">
        <f t="shared" si="127"/>
        <v>0</v>
      </c>
      <c r="S517" s="11">
        <f t="shared" si="128"/>
        <v>-0.85705689920616934</v>
      </c>
      <c r="T517" s="11">
        <f t="shared" si="129"/>
        <v>-0.27165036424918199</v>
      </c>
      <c r="U517" s="11">
        <f>'OddsRatio_working_3-way'!S517-'OddsRatio_working_3-way'!R517^2/3</f>
        <v>-0.85705689920616934</v>
      </c>
      <c r="V517" s="11">
        <f>'OddsRatio_working_3-way'!S517*'OddsRatio_working_3-way'!R517/3-2*'OddsRatio_working_3-way'!R517^3/27-'OddsRatio_working_3-way'!T517</f>
        <v>0.27165036424918199</v>
      </c>
      <c r="W517" s="11">
        <f>'OddsRatio_working_3-way'!V517^2+4*'OddsRatio_working_3-way'!U517^3/27</f>
        <v>-1.9472475161666447E-2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0.15269773701530395</v>
      </c>
      <c r="Y517" s="11">
        <f>IF('OddsRatio_working_3-way'!W517&gt;=0,IF('OddsRatio_working_3-way'!V517+SQRT('OddsRatio_working_3-way'!W517)&gt;0,0,PI()),ACOS('OddsRatio_working_3-way'!V517/(2*'OddsRatio_working_3-way'!X517)))</f>
        <v>0.4745387607426157</v>
      </c>
      <c r="Z517" s="11">
        <f>'OddsRatio_working_3-way'!X517^(1/3)*COS('OddsRatio_working_3-way'!Y517/3)</f>
        <v>0.52782286186114147</v>
      </c>
      <c r="AA517" s="11">
        <f>'OddsRatio_working_3-way'!X517^(1/3)*COS(('OddsRatio_working_3-way'!Y517+2*PI())/3)</f>
        <v>-0.33682572770478469</v>
      </c>
      <c r="AB517" s="11">
        <f>'OddsRatio_working_3-way'!X517^(1/3)*COS(('OddsRatio_working_3-way'!Y517+4*PI())/3)</f>
        <v>-0.19099713415635669</v>
      </c>
      <c r="AC517" s="11">
        <f>'OddsRatio_working_3-way'!X517^(1/3)*SIN('OddsRatio_working_3-way'!Y517/3)</f>
        <v>8.4194177740729459E-2</v>
      </c>
      <c r="AD517" s="11">
        <f>'OddsRatio_working_3-way'!X517^(1/3)*SIN(('OddsRatio_working_3-way'!Y517+2*PI())/3)</f>
        <v>0.41501091819958835</v>
      </c>
      <c r="AE517" s="11">
        <f>'OddsRatio_working_3-way'!X517^(1/3)*SIN(('OddsRatio_working_3-way'!Y517+4*PI())/3)</f>
        <v>-0.49920509594031776</v>
      </c>
      <c r="AF517" s="11">
        <f>-'OddsRatio_working_3-way'!U517/(3*'OddsRatio_working_3-way'!X517^(1/3))*COS(('OddsRatio_working_3-way'!Y517)/3)</f>
        <v>0.52782286186114136</v>
      </c>
      <c r="AG517" s="11">
        <f>-'OddsRatio_working_3-way'!U517/(3*'OddsRatio_working_3-way'!X517^(1/3))*COS(('OddsRatio_working_3-way'!Y517+2*PI())/3)</f>
        <v>-0.33682572770478464</v>
      </c>
      <c r="AH517" s="11">
        <f>-'OddsRatio_working_3-way'!U517/(3*'OddsRatio_working_3-way'!X517^(1/3))*COS(('OddsRatio_working_3-way'!Y517+4*PI())/3)</f>
        <v>-0.19099713415635663</v>
      </c>
      <c r="AI517" s="11">
        <f>'OddsRatio_working_3-way'!U517/(3*'OddsRatio_working_3-way'!X517^(1/3))*SIN(('OddsRatio_working_3-way'!Y517)/3)</f>
        <v>-8.4194177740729431E-2</v>
      </c>
      <c r="AJ517" s="11">
        <f>'OddsRatio_working_3-way'!U517/(3*'OddsRatio_working_3-way'!X517^(1/3))*SIN(('OddsRatio_working_3-way'!Y517+2*PI())/3)</f>
        <v>-0.41501091819958824</v>
      </c>
      <c r="AK517" s="11">
        <f>'OddsRatio_working_3-way'!U517/(3*'OddsRatio_working_3-way'!X517^(1/3))*SIN(('OddsRatio_working_3-way'!Y517+4*PI())/3)</f>
        <v>0.49920509594031764</v>
      </c>
      <c r="AL517" s="11">
        <f>'OddsRatio_working_3-way'!Z517+'OddsRatio_working_3-way'!AF517</f>
        <v>1.0556457237222827</v>
      </c>
      <c r="AM517" s="11">
        <f>'OddsRatio_working_3-way'!AA517+'OddsRatio_working_3-way'!AG517</f>
        <v>-0.67365145540956939</v>
      </c>
      <c r="AN517" s="11">
        <f>'OddsRatio_working_3-way'!AB517+'OddsRatio_working_3-way'!AH517</f>
        <v>-0.38199426831271333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1.0556457237222827</v>
      </c>
      <c r="AS517" s="11">
        <f>IF(('OddsRatio_working_3-way'!X517=0),IF(Q517&gt;0,-Q517^(1/3),(-Q517)^(1/3)),'OddsRatio_working_3-way'!AM517-'OddsRatio_working_3-way'!R517/3)</f>
        <v>-0.67365145540956939</v>
      </c>
      <c r="AT517" s="11">
        <f>IF(('OddsRatio_working_3-way'!X517=0),IF(Q517&gt;0,-Q517^(1/3),(-Q517)^(1/3)),'OddsRatio_working_3-way'!AN517-'OddsRatio_working_3-way'!R517/3)</f>
        <v>-0.38199426831271333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9">
        <f t="shared" si="117"/>
        <v>0.56010406602415941</v>
      </c>
      <c r="E518" s="9">
        <f t="shared" si="118"/>
        <v>0.24651041094482237</v>
      </c>
      <c r="F518" s="9">
        <f t="shared" si="119"/>
        <v>0.1933855230310183</v>
      </c>
      <c r="G518" s="9">
        <f t="shared" si="120"/>
        <v>1.0613277083522827</v>
      </c>
      <c r="H518" s="9">
        <f t="shared" si="121"/>
        <v>1.7853825041806894</v>
      </c>
      <c r="I518" s="9">
        <f t="shared" si="122"/>
        <v>4.0566238000545738</v>
      </c>
      <c r="J518" s="9">
        <f t="shared" si="123"/>
        <v>5.1710178938244713</v>
      </c>
      <c r="K518" s="11">
        <f t="shared" si="124"/>
        <v>0.57471264367816088</v>
      </c>
      <c r="L518" s="11">
        <f t="shared" si="125"/>
        <v>0.25773195876288663</v>
      </c>
      <c r="M518" s="11">
        <f t="shared" si="126"/>
        <v>0.20283975659229211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-0.25164532390545502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0.22683969698302603</v>
      </c>
      <c r="Q518" s="11">
        <f>2*'OddsRatio_working_3-way'!K518*'OddsRatio_working_3-way'!L518*'OddsRatio_working_3-way'!M518</f>
        <v>6.0089985955768498E-2</v>
      </c>
      <c r="R518" s="11">
        <f t="shared" si="127"/>
        <v>0</v>
      </c>
      <c r="S518" s="11">
        <f t="shared" si="128"/>
        <v>-0.90142623539570066</v>
      </c>
      <c r="T518" s="11">
        <f t="shared" si="129"/>
        <v>-0.23878840672733798</v>
      </c>
      <c r="U518" s="11">
        <f>'OddsRatio_working_3-way'!S518-'OddsRatio_working_3-way'!R518^2/3</f>
        <v>-0.90142623539570066</v>
      </c>
      <c r="V518" s="11">
        <f>'OddsRatio_working_3-way'!S518*'OddsRatio_working_3-way'!R518/3-2*'OddsRatio_working_3-way'!R518^3/27-'OddsRatio_working_3-way'!T518</f>
        <v>0.23878840672733798</v>
      </c>
      <c r="W518" s="11">
        <f>'OddsRatio_working_3-way'!V518^2+4*'OddsRatio_working_3-way'!U518^3/27</f>
        <v>-5.1494355643836649E-2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0.16470751260280847</v>
      </c>
      <c r="Y518" s="11">
        <f>IF('OddsRatio_working_3-way'!W518&gt;=0,IF('OddsRatio_working_3-way'!V518+SQRT('OddsRatio_working_3-way'!W518)&gt;0,0,PI()),ACOS('OddsRatio_working_3-way'!V518/(2*'OddsRatio_working_3-way'!X518)))</f>
        <v>0.75992714138271689</v>
      </c>
      <c r="Z518" s="11">
        <f>'OddsRatio_working_3-way'!X518^(1/3)*COS('OddsRatio_working_3-way'!Y518/3)</f>
        <v>0.53066385417614148</v>
      </c>
      <c r="AA518" s="11">
        <f>'OddsRatio_working_3-way'!X518^(1/3)*COS(('OddsRatio_working_3-way'!Y518+2*PI())/3)</f>
        <v>-0.38430026006839507</v>
      </c>
      <c r="AB518" s="11">
        <f>'OddsRatio_working_3-way'!X518^(1/3)*COS(('OddsRatio_working_3-way'!Y518+4*PI())/3)</f>
        <v>-0.14636359410774638</v>
      </c>
      <c r="AC518" s="11">
        <f>'OddsRatio_working_3-way'!X518^(1/3)*SIN('OddsRatio_working_3-way'!Y518/3)</f>
        <v>0.13737279814246264</v>
      </c>
      <c r="AD518" s="11">
        <f>'OddsRatio_working_3-way'!X518^(1/3)*SIN(('OddsRatio_working_3-way'!Y518+2*PI())/3)</f>
        <v>0.39088197951546816</v>
      </c>
      <c r="AE518" s="11">
        <f>'OddsRatio_working_3-way'!X518^(1/3)*SIN(('OddsRatio_working_3-way'!Y518+4*PI())/3)</f>
        <v>-0.52825477765793072</v>
      </c>
      <c r="AF518" s="11">
        <f>-'OddsRatio_working_3-way'!U518/(3*'OddsRatio_working_3-way'!X518^(1/3))*COS(('OddsRatio_working_3-way'!Y518)/3)</f>
        <v>0.53066385417614126</v>
      </c>
      <c r="AG518" s="11">
        <f>-'OddsRatio_working_3-way'!U518/(3*'OddsRatio_working_3-way'!X518^(1/3))*COS(('OddsRatio_working_3-way'!Y518+2*PI())/3)</f>
        <v>-0.38430026006839491</v>
      </c>
      <c r="AH518" s="11">
        <f>-'OddsRatio_working_3-way'!U518/(3*'OddsRatio_working_3-way'!X518^(1/3))*COS(('OddsRatio_working_3-way'!Y518+4*PI())/3)</f>
        <v>-0.1463635941077463</v>
      </c>
      <c r="AI518" s="11">
        <f>'OddsRatio_working_3-way'!U518/(3*'OddsRatio_working_3-way'!X518^(1/3))*SIN(('OddsRatio_working_3-way'!Y518)/3)</f>
        <v>-0.13737279814246259</v>
      </c>
      <c r="AJ518" s="11">
        <f>'OddsRatio_working_3-way'!U518/(3*'OddsRatio_working_3-way'!X518^(1/3))*SIN(('OddsRatio_working_3-way'!Y518+2*PI())/3)</f>
        <v>-0.39088197951546799</v>
      </c>
      <c r="AK518" s="11">
        <f>'OddsRatio_working_3-way'!U518/(3*'OddsRatio_working_3-way'!X518^(1/3))*SIN(('OddsRatio_working_3-way'!Y518+4*PI())/3)</f>
        <v>0.5282547776579305</v>
      </c>
      <c r="AL518" s="11">
        <f>'OddsRatio_working_3-way'!Z518+'OddsRatio_working_3-way'!AF518</f>
        <v>1.0613277083522827</v>
      </c>
      <c r="AM518" s="11">
        <f>'OddsRatio_working_3-way'!AA518+'OddsRatio_working_3-way'!AG518</f>
        <v>-0.76860052013679003</v>
      </c>
      <c r="AN518" s="11">
        <f>'OddsRatio_working_3-way'!AB518+'OddsRatio_working_3-way'!AH518</f>
        <v>-0.29272718821549271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1.0613277083522827</v>
      </c>
      <c r="AS518" s="11">
        <f>IF(('OddsRatio_working_3-way'!X518=0),IF(Q518&gt;0,-Q518^(1/3),(-Q518)^(1/3)),'OddsRatio_working_3-way'!AM518-'OddsRatio_working_3-way'!R518/3)</f>
        <v>-0.76860052013679003</v>
      </c>
      <c r="AT518" s="11">
        <f>IF(('OddsRatio_working_3-way'!X518=0),IF(Q518&gt;0,-Q518^(1/3),(-Q518)^(1/3)),'OddsRatio_working_3-way'!AN518-'OddsRatio_working_3-way'!R518/3)</f>
        <v>-0.29272718821549271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9">
        <f t="shared" si="117"/>
        <v>0.24660259983544272</v>
      </c>
      <c r="E519" s="9">
        <f t="shared" si="118"/>
        <v>0.24094939624269462</v>
      </c>
      <c r="F519" s="9">
        <f t="shared" si="119"/>
        <v>0.51244800392186285</v>
      </c>
      <c r="G519" s="9">
        <f t="shared" si="120"/>
        <v>1.057130549716065</v>
      </c>
      <c r="H519" s="9">
        <f t="shared" si="121"/>
        <v>4.0551072886794275</v>
      </c>
      <c r="I519" s="9">
        <f t="shared" si="122"/>
        <v>4.1502490381538735</v>
      </c>
      <c r="J519" s="9">
        <f t="shared" si="123"/>
        <v>1.9514174947444585</v>
      </c>
      <c r="K519" s="11">
        <f t="shared" si="124"/>
        <v>0.25706940874035988</v>
      </c>
      <c r="L519" s="11">
        <f t="shared" si="125"/>
        <v>0.25125628140703515</v>
      </c>
      <c r="M519" s="11">
        <f t="shared" si="126"/>
        <v>0.52631578947368418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-0.26349376431610094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0.23014545056496119</v>
      </c>
      <c r="Q519" s="11">
        <f>2*'OddsRatio_working_3-way'!K519*'OddsRatio_working_3-way'!L519*'OddsRatio_working_3-way'!M519</f>
        <v>6.7989793372218957E-2</v>
      </c>
      <c r="R519" s="11">
        <f t="shared" si="127"/>
        <v>0</v>
      </c>
      <c r="S519" s="11">
        <f t="shared" si="128"/>
        <v>-0.87343793946055825</v>
      </c>
      <c r="T519" s="11">
        <f t="shared" si="129"/>
        <v>-0.25803188758066714</v>
      </c>
      <c r="U519" s="11">
        <f>'OddsRatio_working_3-way'!S519-'OddsRatio_working_3-way'!R519^2/3</f>
        <v>-0.87343793946055825</v>
      </c>
      <c r="V519" s="11">
        <f>'OddsRatio_working_3-way'!S519*'OddsRatio_working_3-way'!R519/3-2*'OddsRatio_working_3-way'!R519^3/27-'OddsRatio_working_3-way'!T519</f>
        <v>0.25803188758066714</v>
      </c>
      <c r="W519" s="11">
        <f>'OddsRatio_working_3-way'!V519^2+4*'OddsRatio_working_3-way'!U519^3/27</f>
        <v>-3.2136644024736247E-2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0.15709638684035535</v>
      </c>
      <c r="Y519" s="11">
        <f>IF('OddsRatio_working_3-way'!W519&gt;=0,IF('OddsRatio_working_3-way'!V519+SQRT('OddsRatio_working_3-way'!W519)&gt;0,0,PI()),ACOS('OddsRatio_working_3-way'!V519/(2*'OddsRatio_working_3-way'!X519)))</f>
        <v>0.60719197128299474</v>
      </c>
      <c r="Z519" s="11">
        <f>'OddsRatio_working_3-way'!X519^(1/3)*COS('OddsRatio_working_3-way'!Y519/3)</f>
        <v>0.52856527485803251</v>
      </c>
      <c r="AA519" s="11">
        <f>'OddsRatio_working_3-way'!X519^(1/3)*COS(('OddsRatio_working_3-way'!Y519+2*PI())/3)</f>
        <v>-0.35821637751120883</v>
      </c>
      <c r="AB519" s="11">
        <f>'OddsRatio_working_3-way'!X519^(1/3)*COS(('OddsRatio_working_3-way'!Y519+4*PI())/3)</f>
        <v>-0.17034889734682407</v>
      </c>
      <c r="AC519" s="11">
        <f>'OddsRatio_working_3-way'!X519^(1/3)*SIN('OddsRatio_working_3-way'!Y519/3)</f>
        <v>0.10846534024488448</v>
      </c>
      <c r="AD519" s="11">
        <f>'OddsRatio_working_3-way'!X519^(1/3)*SIN(('OddsRatio_working_3-way'!Y519+2*PI())/3)</f>
        <v>0.40351828546291824</v>
      </c>
      <c r="AE519" s="11">
        <f>'OddsRatio_working_3-way'!X519^(1/3)*SIN(('OddsRatio_working_3-way'!Y519+4*PI())/3)</f>
        <v>-0.51198362570780254</v>
      </c>
      <c r="AF519" s="11">
        <f>-'OddsRatio_working_3-way'!U519/(3*'OddsRatio_working_3-way'!X519^(1/3))*COS(('OddsRatio_working_3-way'!Y519)/3)</f>
        <v>0.52856527485803251</v>
      </c>
      <c r="AG519" s="11">
        <f>-'OddsRatio_working_3-way'!U519/(3*'OddsRatio_working_3-way'!X519^(1/3))*COS(('OddsRatio_working_3-way'!Y519+2*PI())/3)</f>
        <v>-0.35821637751120883</v>
      </c>
      <c r="AH519" s="11">
        <f>-'OddsRatio_working_3-way'!U519/(3*'OddsRatio_working_3-way'!X519^(1/3))*COS(('OddsRatio_working_3-way'!Y519+4*PI())/3)</f>
        <v>-0.17034889734682407</v>
      </c>
      <c r="AI519" s="11">
        <f>'OddsRatio_working_3-way'!U519/(3*'OddsRatio_working_3-way'!X519^(1/3))*SIN(('OddsRatio_working_3-way'!Y519)/3)</f>
        <v>-0.10846534024488448</v>
      </c>
      <c r="AJ519" s="11">
        <f>'OddsRatio_working_3-way'!U519/(3*'OddsRatio_working_3-way'!X519^(1/3))*SIN(('OddsRatio_working_3-way'!Y519+2*PI())/3)</f>
        <v>-0.40351828546291824</v>
      </c>
      <c r="AK519" s="11">
        <f>'OddsRatio_working_3-way'!U519/(3*'OddsRatio_working_3-way'!X519^(1/3))*SIN(('OddsRatio_working_3-way'!Y519+4*PI())/3)</f>
        <v>0.51198362570780254</v>
      </c>
      <c r="AL519" s="11">
        <f>'OddsRatio_working_3-way'!Z519+'OddsRatio_working_3-way'!AF519</f>
        <v>1.057130549716065</v>
      </c>
      <c r="AM519" s="11">
        <f>'OddsRatio_working_3-way'!AA519+'OddsRatio_working_3-way'!AG519</f>
        <v>-0.71643275502241766</v>
      </c>
      <c r="AN519" s="11">
        <f>'OddsRatio_working_3-way'!AB519+'OddsRatio_working_3-way'!AH519</f>
        <v>-0.34069779469364814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1.057130549716065</v>
      </c>
      <c r="AS519" s="11">
        <f>IF(('OddsRatio_working_3-way'!X519=0),IF(Q519&gt;0,-Q519^(1/3),(-Q519)^(1/3)),'OddsRatio_working_3-way'!AM519-'OddsRatio_working_3-way'!R519/3)</f>
        <v>-0.71643275502241766</v>
      </c>
      <c r="AT519" s="11">
        <f>IF(('OddsRatio_working_3-way'!X519=0),IF(Q519&gt;0,-Q519^(1/3),(-Q519)^(1/3)),'OddsRatio_working_3-way'!AN519-'OddsRatio_working_3-way'!R519/3)</f>
        <v>-0.34069779469364814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9">
        <f t="shared" si="117"/>
        <v>0.30778873735348089</v>
      </c>
      <c r="E520" s="9">
        <f t="shared" si="118"/>
        <v>0.28056317779034434</v>
      </c>
      <c r="F520" s="9">
        <f t="shared" si="119"/>
        <v>0.41164808485617493</v>
      </c>
      <c r="G520" s="9">
        <f t="shared" si="120"/>
        <v>1.0509260657991053</v>
      </c>
      <c r="H520" s="9">
        <f t="shared" si="121"/>
        <v>3.2489817808100856</v>
      </c>
      <c r="I520" s="9">
        <f t="shared" si="122"/>
        <v>3.5642596005498168</v>
      </c>
      <c r="J520" s="9">
        <f t="shared" si="123"/>
        <v>2.429259449486783</v>
      </c>
      <c r="K520" s="11">
        <f t="shared" si="124"/>
        <v>0.31847133757961782</v>
      </c>
      <c r="L520" s="11">
        <f t="shared" si="125"/>
        <v>0.29069767441860467</v>
      </c>
      <c r="M520" s="11">
        <f t="shared" si="126"/>
        <v>0.42372881355932207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-0.27857517655890285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0.2330163265203648</v>
      </c>
      <c r="Q520" s="11">
        <f>2*'OddsRatio_working_3-way'!K520*'OddsRatio_working_3-way'!L520*'OddsRatio_working_3-way'!M520</f>
        <v>7.8456675596082451E-2</v>
      </c>
      <c r="R520" s="11">
        <f t="shared" si="127"/>
        <v>0</v>
      </c>
      <c r="S520" s="11">
        <f t="shared" si="128"/>
        <v>-0.83645761046873124</v>
      </c>
      <c r="T520" s="11">
        <f t="shared" si="129"/>
        <v>-0.28163555908038101</v>
      </c>
      <c r="U520" s="11">
        <f>'OddsRatio_working_3-way'!S520-'OddsRatio_working_3-way'!R520^2/3</f>
        <v>-0.83645761046873124</v>
      </c>
      <c r="V520" s="11">
        <f>'OddsRatio_working_3-way'!S520*'OddsRatio_working_3-way'!R520/3-2*'OddsRatio_working_3-way'!R520^3/27-'OddsRatio_working_3-way'!T520</f>
        <v>0.28163555908038101</v>
      </c>
      <c r="W520" s="11">
        <f>'OddsRatio_working_3-way'!V520^2+4*'OddsRatio_working_3-way'!U520^3/27</f>
        <v>-7.3831967011703387E-3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0.14722583404390102</v>
      </c>
      <c r="Y520" s="11">
        <f>IF('OddsRatio_working_3-way'!W520&gt;=0,IF('OddsRatio_working_3-way'!V520+SQRT('OddsRatio_working_3-way'!W520)&gt;0,0,PI()),ACOS('OddsRatio_working_3-way'!V520/(2*'OddsRatio_working_3-way'!X520)))</f>
        <v>0.29612429653998595</v>
      </c>
      <c r="Z520" s="11">
        <f>'OddsRatio_working_3-way'!X520^(1/3)*COS('OddsRatio_working_3-way'!Y520/3)</f>
        <v>0.52546303289955265</v>
      </c>
      <c r="AA520" s="11">
        <f>'OddsRatio_working_3-way'!X520^(1/3)*COS(('OddsRatio_working_3-way'!Y520+2*PI())/3)</f>
        <v>-0.30779650739824488</v>
      </c>
      <c r="AB520" s="11">
        <f>'OddsRatio_working_3-way'!X520^(1/3)*COS(('OddsRatio_working_3-way'!Y520+4*PI())/3)</f>
        <v>-0.21766652550130763</v>
      </c>
      <c r="AC520" s="11">
        <f>'OddsRatio_working_3-way'!X520^(1/3)*SIN('OddsRatio_working_3-way'!Y520/3)</f>
        <v>5.2036569310252773E-2</v>
      </c>
      <c r="AD520" s="11">
        <f>'OddsRatio_working_3-way'!X520^(1/3)*SIN(('OddsRatio_working_3-way'!Y520+2*PI())/3)</f>
        <v>0.42904605058550449</v>
      </c>
      <c r="AE520" s="11">
        <f>'OddsRatio_working_3-way'!X520^(1/3)*SIN(('OddsRatio_working_3-way'!Y520+4*PI())/3)</f>
        <v>-0.48108261989575729</v>
      </c>
      <c r="AF520" s="11">
        <f>-'OddsRatio_working_3-way'!U520/(3*'OddsRatio_working_3-way'!X520^(1/3))*COS(('OddsRatio_working_3-way'!Y520)/3)</f>
        <v>0.52546303289955265</v>
      </c>
      <c r="AG520" s="11">
        <f>-'OddsRatio_working_3-way'!U520/(3*'OddsRatio_working_3-way'!X520^(1/3))*COS(('OddsRatio_working_3-way'!Y520+2*PI())/3)</f>
        <v>-0.30779650739824488</v>
      </c>
      <c r="AH520" s="11">
        <f>-'OddsRatio_working_3-way'!U520/(3*'OddsRatio_working_3-way'!X520^(1/3))*COS(('OddsRatio_working_3-way'!Y520+4*PI())/3)</f>
        <v>-0.21766652550130763</v>
      </c>
      <c r="AI520" s="11">
        <f>'OddsRatio_working_3-way'!U520/(3*'OddsRatio_working_3-way'!X520^(1/3))*SIN(('OddsRatio_working_3-way'!Y520)/3)</f>
        <v>-5.2036569310252773E-2</v>
      </c>
      <c r="AJ520" s="11">
        <f>'OddsRatio_working_3-way'!U520/(3*'OddsRatio_working_3-way'!X520^(1/3))*SIN(('OddsRatio_working_3-way'!Y520+2*PI())/3)</f>
        <v>-0.42904605058550449</v>
      </c>
      <c r="AK520" s="11">
        <f>'OddsRatio_working_3-way'!U520/(3*'OddsRatio_working_3-way'!X520^(1/3))*SIN(('OddsRatio_working_3-way'!Y520+4*PI())/3)</f>
        <v>0.48108261989575729</v>
      </c>
      <c r="AL520" s="11">
        <f>'OddsRatio_working_3-way'!Z520+'OddsRatio_working_3-way'!AF520</f>
        <v>1.0509260657991053</v>
      </c>
      <c r="AM520" s="11">
        <f>'OddsRatio_working_3-way'!AA520+'OddsRatio_working_3-way'!AG520</f>
        <v>-0.61559301479648976</v>
      </c>
      <c r="AN520" s="11">
        <f>'OddsRatio_working_3-way'!AB520+'OddsRatio_working_3-way'!AH520</f>
        <v>-0.43533305100261527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1.0509260657991053</v>
      </c>
      <c r="AS520" s="11">
        <f>IF(('OddsRatio_working_3-way'!X520=0),IF(Q520&gt;0,-Q520^(1/3),(-Q520)^(1/3)),'OddsRatio_working_3-way'!AM520-'OddsRatio_working_3-way'!R520/3)</f>
        <v>-0.61559301479648976</v>
      </c>
      <c r="AT520" s="11">
        <f>IF(('OddsRatio_working_3-way'!X520=0),IF(Q520&gt;0,-Q520^(1/3),(-Q520)^(1/3)),'OddsRatio_working_3-way'!AN520-'OddsRatio_working_3-way'!R520/3)</f>
        <v>-0.43533305100261527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9">
        <f t="shared" si="117"/>
        <v>0.34702201094886231</v>
      </c>
      <c r="E521" s="9">
        <f t="shared" si="118"/>
        <v>0.28301270323068861</v>
      </c>
      <c r="F521" s="9">
        <f t="shared" si="119"/>
        <v>0.36996528582044896</v>
      </c>
      <c r="G521" s="9">
        <f t="shared" si="120"/>
        <v>1.0512075924429567</v>
      </c>
      <c r="H521" s="9">
        <f t="shared" si="121"/>
        <v>2.8816615904728922</v>
      </c>
      <c r="I521" s="9">
        <f t="shared" si="122"/>
        <v>3.5334102977875252</v>
      </c>
      <c r="J521" s="9">
        <f t="shared" si="123"/>
        <v>2.7029562997575902</v>
      </c>
      <c r="K521" s="11">
        <f t="shared" si="124"/>
        <v>0.35842293906810035</v>
      </c>
      <c r="L521" s="11">
        <f t="shared" si="125"/>
        <v>0.29325513196480935</v>
      </c>
      <c r="M521" s="11">
        <f t="shared" si="126"/>
        <v>0.38167938931297707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-0.28036591539145339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0.2334872182597596</v>
      </c>
      <c r="Q521" s="11">
        <f>2*'OddsRatio_working_3-way'!K521*'OddsRatio_working_3-way'!L521*'OddsRatio_working_3-way'!M521</f>
        <v>8.0236157477580589E-2</v>
      </c>
      <c r="R521" s="11">
        <f t="shared" si="127"/>
        <v>0</v>
      </c>
      <c r="S521" s="11">
        <f t="shared" si="128"/>
        <v>-0.83279459250158616</v>
      </c>
      <c r="T521" s="11">
        <f t="shared" si="129"/>
        <v>-0.28618370876343158</v>
      </c>
      <c r="U521" s="11">
        <f>'OddsRatio_working_3-way'!S521-'OddsRatio_working_3-way'!R521^2/3</f>
        <v>-0.83279459250158616</v>
      </c>
      <c r="V521" s="11">
        <f>'OddsRatio_working_3-way'!S521*'OddsRatio_working_3-way'!R521/3-2*'OddsRatio_working_3-way'!R521^3/27-'OddsRatio_working_3-way'!T521</f>
        <v>0.28618370876343158</v>
      </c>
      <c r="W521" s="11">
        <f>'OddsRatio_working_3-way'!V521^2+4*'OddsRatio_working_3-way'!U521^3/27</f>
        <v>-3.6665963078505726E-3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0.14625979579966875</v>
      </c>
      <c r="Y521" s="11">
        <f>IF('OddsRatio_working_3-way'!W521&gt;=0,IF('OddsRatio_working_3-way'!V521+SQRT('OddsRatio_working_3-way'!W521)&gt;0,0,PI()),ACOS('OddsRatio_working_3-way'!V521/(2*'OddsRatio_working_3-way'!X521)))</f>
        <v>0.20851058615380369</v>
      </c>
      <c r="Z521" s="11">
        <f>'OddsRatio_working_3-way'!X521^(1/3)*COS('OddsRatio_working_3-way'!Y521/3)</f>
        <v>0.52560379622147835</v>
      </c>
      <c r="AA521" s="11">
        <f>'OddsRatio_working_3-way'!X521^(1/3)*COS(('OddsRatio_working_3-way'!Y521+2*PI())/3)</f>
        <v>-0.29448999009455246</v>
      </c>
      <c r="AB521" s="11">
        <f>'OddsRatio_working_3-way'!X521^(1/3)*COS(('OddsRatio_working_3-way'!Y521+4*PI())/3)</f>
        <v>-0.23111380612692595</v>
      </c>
      <c r="AC521" s="11">
        <f>'OddsRatio_working_3-way'!X521^(1/3)*SIN('OddsRatio_working_3-way'!Y521/3)</f>
        <v>3.6590256873920687E-2</v>
      </c>
      <c r="AD521" s="11">
        <f>'OddsRatio_working_3-way'!X521^(1/3)*SIN(('OddsRatio_working_3-way'!Y521+2*PI())/3)</f>
        <v>0.43689111141637932</v>
      </c>
      <c r="AE521" s="11">
        <f>'OddsRatio_working_3-way'!X521^(1/3)*SIN(('OddsRatio_working_3-way'!Y521+4*PI())/3)</f>
        <v>-0.47348136829029974</v>
      </c>
      <c r="AF521" s="11">
        <f>-'OddsRatio_working_3-way'!U521/(3*'OddsRatio_working_3-way'!X521^(1/3))*COS(('OddsRatio_working_3-way'!Y521)/3)</f>
        <v>0.52560379622147824</v>
      </c>
      <c r="AG521" s="11">
        <f>-'OddsRatio_working_3-way'!U521/(3*'OddsRatio_working_3-way'!X521^(1/3))*COS(('OddsRatio_working_3-way'!Y521+2*PI())/3)</f>
        <v>-0.2944899900945524</v>
      </c>
      <c r="AH521" s="11">
        <f>-'OddsRatio_working_3-way'!U521/(3*'OddsRatio_working_3-way'!X521^(1/3))*COS(('OddsRatio_working_3-way'!Y521+4*PI())/3)</f>
        <v>-0.23111380612692589</v>
      </c>
      <c r="AI521" s="11">
        <f>'OddsRatio_working_3-way'!U521/(3*'OddsRatio_working_3-way'!X521^(1/3))*SIN(('OddsRatio_working_3-way'!Y521)/3)</f>
        <v>-3.659025687392068E-2</v>
      </c>
      <c r="AJ521" s="11">
        <f>'OddsRatio_working_3-way'!U521/(3*'OddsRatio_working_3-way'!X521^(1/3))*SIN(('OddsRatio_working_3-way'!Y521+2*PI())/3)</f>
        <v>-0.43689111141637921</v>
      </c>
      <c r="AK521" s="11">
        <f>'OddsRatio_working_3-way'!U521/(3*'OddsRatio_working_3-way'!X521^(1/3))*SIN(('OddsRatio_working_3-way'!Y521+4*PI())/3)</f>
        <v>0.47348136829029963</v>
      </c>
      <c r="AL521" s="11">
        <f>'OddsRatio_working_3-way'!Z521+'OddsRatio_working_3-way'!AF521</f>
        <v>1.0512075924429567</v>
      </c>
      <c r="AM521" s="11">
        <f>'OddsRatio_working_3-way'!AA521+'OddsRatio_working_3-way'!AG521</f>
        <v>-0.58897998018910491</v>
      </c>
      <c r="AN521" s="11">
        <f>'OddsRatio_working_3-way'!AB521+'OddsRatio_working_3-way'!AH521</f>
        <v>-0.46222761225385184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1.0512075924429567</v>
      </c>
      <c r="AS521" s="11">
        <f>IF(('OddsRatio_working_3-way'!X521=0),IF(Q521&gt;0,-Q521^(1/3),(-Q521)^(1/3)),'OddsRatio_working_3-way'!AM521-'OddsRatio_working_3-way'!R521/3)</f>
        <v>-0.58897998018910491</v>
      </c>
      <c r="AT521" s="11">
        <f>IF(('OddsRatio_working_3-way'!X521=0),IF(Q521&gt;0,-Q521^(1/3),(-Q521)^(1/3)),'OddsRatio_working_3-way'!AN521-'OddsRatio_working_3-way'!R521/3)</f>
        <v>-0.46222761225385184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9">
        <f t="shared" si="117"/>
        <v>0.45822741531962519</v>
      </c>
      <c r="E522" s="9">
        <f t="shared" si="118"/>
        <v>0.28556099100864174</v>
      </c>
      <c r="F522" s="9">
        <f t="shared" si="119"/>
        <v>0.2562115936717333</v>
      </c>
      <c r="G522" s="9">
        <f t="shared" si="120"/>
        <v>1.0556450920742884</v>
      </c>
      <c r="H522" s="9">
        <f t="shared" si="121"/>
        <v>2.1823225031232032</v>
      </c>
      <c r="I522" s="9">
        <f t="shared" si="122"/>
        <v>3.501878868216064</v>
      </c>
      <c r="J522" s="9">
        <f t="shared" si="123"/>
        <v>3.9030240032042922</v>
      </c>
      <c r="K522" s="11">
        <f t="shared" si="124"/>
        <v>0.47169811320754712</v>
      </c>
      <c r="L522" s="11">
        <f t="shared" si="125"/>
        <v>0.29673590504451036</v>
      </c>
      <c r="M522" s="11">
        <f t="shared" si="126"/>
        <v>0.26666666666666666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-0.2724595487374728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0.23290969150663449</v>
      </c>
      <c r="Q522" s="11">
        <f>2*'OddsRatio_working_3-way'!K522*'OddsRatio_working_3-way'!L522*'OddsRatio_working_3-way'!M522</f>
        <v>7.4650542149562335E-2</v>
      </c>
      <c r="R522" s="11">
        <f t="shared" si="127"/>
        <v>0</v>
      </c>
      <c r="S522" s="11">
        <f t="shared" si="128"/>
        <v>-0.85484136117047449</v>
      </c>
      <c r="T522" s="11">
        <f t="shared" si="129"/>
        <v>-0.27398761575976749</v>
      </c>
      <c r="U522" s="11">
        <f>'OddsRatio_working_3-way'!S522-'OddsRatio_working_3-way'!R522^2/3</f>
        <v>-0.85484136117047449</v>
      </c>
      <c r="V522" s="11">
        <f>'OddsRatio_working_3-way'!S522*'OddsRatio_working_3-way'!R522/3-2*'OddsRatio_working_3-way'!R522^3/27-'OddsRatio_working_3-way'!T522</f>
        <v>0.27398761575976749</v>
      </c>
      <c r="W522" s="11">
        <f>'OddsRatio_working_3-way'!V522^2+4*'OddsRatio_working_3-way'!U522^3/27</f>
        <v>-1.7475754217159439E-2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0.15210602207578883</v>
      </c>
      <c r="Y522" s="11">
        <f>IF('OddsRatio_working_3-way'!W522&gt;=0,IF('OddsRatio_working_3-way'!V522+SQRT('OddsRatio_working_3-way'!W522)&gt;0,0,PI()),ACOS('OddsRatio_working_3-way'!V522/(2*'OddsRatio_working_3-way'!X522)))</f>
        <v>0.4495405818691145</v>
      </c>
      <c r="Z522" s="11">
        <f>'OddsRatio_working_3-way'!X522^(1/3)*COS('OddsRatio_working_3-way'!Y522/3)</f>
        <v>0.52782254603714418</v>
      </c>
      <c r="AA522" s="11">
        <f>'OddsRatio_working_3-way'!X522^(1/3)*COS(('OddsRatio_working_3-way'!Y522+2*PI())/3)</f>
        <v>-0.33292475151204243</v>
      </c>
      <c r="AB522" s="11">
        <f>'OddsRatio_working_3-way'!X522^(1/3)*COS(('OddsRatio_working_3-way'!Y522+4*PI())/3)</f>
        <v>-0.19489779452510173</v>
      </c>
      <c r="AC522" s="11">
        <f>'OddsRatio_working_3-way'!X522^(1/3)*SIN('OddsRatio_working_3-way'!Y522/3)</f>
        <v>7.9689900771835118E-2</v>
      </c>
      <c r="AD522" s="11">
        <f>'OddsRatio_working_3-way'!X522^(1/3)*SIN(('OddsRatio_working_3-way'!Y522+2*PI())/3)</f>
        <v>0.41726278317243082</v>
      </c>
      <c r="AE522" s="11">
        <f>'OddsRatio_working_3-way'!X522^(1/3)*SIN(('OddsRatio_working_3-way'!Y522+4*PI())/3)</f>
        <v>-0.49695268394426584</v>
      </c>
      <c r="AF522" s="11">
        <f>-'OddsRatio_working_3-way'!U522/(3*'OddsRatio_working_3-way'!X522^(1/3))*COS(('OddsRatio_working_3-way'!Y522)/3)</f>
        <v>0.52782254603714407</v>
      </c>
      <c r="AG522" s="11">
        <f>-'OddsRatio_working_3-way'!U522/(3*'OddsRatio_working_3-way'!X522^(1/3))*COS(('OddsRatio_working_3-way'!Y522+2*PI())/3)</f>
        <v>-0.33292475151204232</v>
      </c>
      <c r="AH522" s="11">
        <f>-'OddsRatio_working_3-way'!U522/(3*'OddsRatio_working_3-way'!X522^(1/3))*COS(('OddsRatio_working_3-way'!Y522+4*PI())/3)</f>
        <v>-0.19489779452510167</v>
      </c>
      <c r="AI522" s="11">
        <f>'OddsRatio_working_3-way'!U522/(3*'OddsRatio_working_3-way'!X522^(1/3))*SIN(('OddsRatio_working_3-way'!Y522)/3)</f>
        <v>-7.9689900771835104E-2</v>
      </c>
      <c r="AJ522" s="11">
        <f>'OddsRatio_working_3-way'!U522/(3*'OddsRatio_working_3-way'!X522^(1/3))*SIN(('OddsRatio_working_3-way'!Y522+2*PI())/3)</f>
        <v>-0.41726278317243071</v>
      </c>
      <c r="AK522" s="11">
        <f>'OddsRatio_working_3-way'!U522/(3*'OddsRatio_working_3-way'!X522^(1/3))*SIN(('OddsRatio_working_3-way'!Y522+4*PI())/3)</f>
        <v>0.49695268394426578</v>
      </c>
      <c r="AL522" s="11">
        <f>'OddsRatio_working_3-way'!Z522+'OddsRatio_working_3-way'!AF522</f>
        <v>1.0556450920742884</v>
      </c>
      <c r="AM522" s="11">
        <f>'OddsRatio_working_3-way'!AA522+'OddsRatio_working_3-way'!AG522</f>
        <v>-0.66584950302408474</v>
      </c>
      <c r="AN522" s="11">
        <f>'OddsRatio_working_3-way'!AB522+'OddsRatio_working_3-way'!AH522</f>
        <v>-0.38979558905020339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1.0556450920742884</v>
      </c>
      <c r="AS522" s="11">
        <f>IF(('OddsRatio_working_3-way'!X522=0),IF(Q522&gt;0,-Q522^(1/3),(-Q522)^(1/3)),'OddsRatio_working_3-way'!AM522-'OddsRatio_working_3-way'!R522/3)</f>
        <v>-0.66584950302408474</v>
      </c>
      <c r="AT522" s="11">
        <f>IF(('OddsRatio_working_3-way'!X522=0),IF(Q522&gt;0,-Q522^(1/3),(-Q522)^(1/3)),'OddsRatio_working_3-way'!AN522-'OddsRatio_working_3-way'!R522/3)</f>
        <v>-0.38979558905020339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9">
        <f t="shared" si="117"/>
        <v>0.33841220134530309</v>
      </c>
      <c r="E523" s="9">
        <f t="shared" si="118"/>
        <v>0.30676876243738715</v>
      </c>
      <c r="F523" s="9">
        <f t="shared" si="119"/>
        <v>0.35481903621730981</v>
      </c>
      <c r="G523" s="9">
        <f t="shared" si="120"/>
        <v>1.0510624719029611</v>
      </c>
      <c r="H523" s="9">
        <f t="shared" si="121"/>
        <v>2.9549761977395064</v>
      </c>
      <c r="I523" s="9">
        <f t="shared" si="122"/>
        <v>3.259784314591367</v>
      </c>
      <c r="J523" s="9">
        <f t="shared" si="123"/>
        <v>2.8183380763921231</v>
      </c>
      <c r="K523" s="11">
        <f t="shared" si="124"/>
        <v>0.34965034965034969</v>
      </c>
      <c r="L523" s="11">
        <f t="shared" si="125"/>
        <v>0.31746031746031744</v>
      </c>
      <c r="M523" s="11">
        <f t="shared" si="126"/>
        <v>0.36630036630036628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-0.28129257799587482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0.23338484876946414</v>
      </c>
      <c r="Q523" s="11">
        <f>2*'OddsRatio_working_3-way'!K523*'OddsRatio_working_3-way'!L523*'OddsRatio_working_3-way'!M523</f>
        <v>8.1318762637443961E-2</v>
      </c>
      <c r="R523" s="11">
        <f t="shared" si="127"/>
        <v>0</v>
      </c>
      <c r="S523" s="11">
        <f t="shared" si="128"/>
        <v>-0.82968719058377272</v>
      </c>
      <c r="T523" s="11">
        <f t="shared" si="129"/>
        <v>-0.28908961344382328</v>
      </c>
      <c r="U523" s="11">
        <f>'OddsRatio_working_3-way'!S523-'OddsRatio_working_3-way'!R523^2/3</f>
        <v>-0.82968719058377272</v>
      </c>
      <c r="V523" s="11">
        <f>'OddsRatio_working_3-way'!S523*'OddsRatio_working_3-way'!R523/3-2*'OddsRatio_working_3-way'!R523^3/27-'OddsRatio_working_3-way'!T523</f>
        <v>0.28908961344382328</v>
      </c>
      <c r="W523" s="11">
        <f>'OddsRatio_working_3-way'!V523^2+4*'OddsRatio_working_3-way'!U523^3/27</f>
        <v>-1.0406413833015105E-3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0.14544195232497456</v>
      </c>
      <c r="Y523" s="11">
        <f>IF('OddsRatio_working_3-way'!W523&gt;=0,IF('OddsRatio_working_3-way'!V523+SQRT('OddsRatio_working_3-way'!W523)&gt;0,0,PI()),ACOS('OddsRatio_working_3-way'!V523/(2*'OddsRatio_working_3-way'!X523)))</f>
        <v>0.11112841281459751</v>
      </c>
      <c r="Z523" s="11">
        <f>'OddsRatio_working_3-way'!X523^(1/3)*COS('OddsRatio_working_3-way'!Y523/3)</f>
        <v>0.52553123595148055</v>
      </c>
      <c r="AA523" s="11">
        <f>'OddsRatio_working_3-way'!X523^(1/3)*COS(('OddsRatio_working_3-way'!Y523+2*PI())/3)</f>
        <v>-0.27963238042219662</v>
      </c>
      <c r="AB523" s="11">
        <f>'OddsRatio_working_3-way'!X523^(1/3)*COS(('OddsRatio_working_3-way'!Y523+4*PI())/3)</f>
        <v>-0.24589885552928392</v>
      </c>
      <c r="AC523" s="11">
        <f>'OddsRatio_working_3-way'!X523^(1/3)*SIN('OddsRatio_working_3-way'!Y523/3)</f>
        <v>1.9476059677638286E-2</v>
      </c>
      <c r="AD523" s="11">
        <f>'OddsRatio_working_3-way'!X523^(1/3)*SIN(('OddsRatio_working_3-way'!Y523+2*PI())/3)</f>
        <v>0.44538537097739689</v>
      </c>
      <c r="AE523" s="11">
        <f>'OddsRatio_working_3-way'!X523^(1/3)*SIN(('OddsRatio_working_3-way'!Y523+4*PI())/3)</f>
        <v>-0.46486143065503499</v>
      </c>
      <c r="AF523" s="11">
        <f>-'OddsRatio_working_3-way'!U523/(3*'OddsRatio_working_3-way'!X523^(1/3))*COS(('OddsRatio_working_3-way'!Y523)/3)</f>
        <v>0.52553123595148055</v>
      </c>
      <c r="AG523" s="11">
        <f>-'OddsRatio_working_3-way'!U523/(3*'OddsRatio_working_3-way'!X523^(1/3))*COS(('OddsRatio_working_3-way'!Y523+2*PI())/3)</f>
        <v>-0.27963238042219662</v>
      </c>
      <c r="AH523" s="11">
        <f>-'OddsRatio_working_3-way'!U523/(3*'OddsRatio_working_3-way'!X523^(1/3))*COS(('OddsRatio_working_3-way'!Y523+4*PI())/3)</f>
        <v>-0.24589885552928392</v>
      </c>
      <c r="AI523" s="11">
        <f>'OddsRatio_working_3-way'!U523/(3*'OddsRatio_working_3-way'!X523^(1/3))*SIN(('OddsRatio_working_3-way'!Y523)/3)</f>
        <v>-1.9476059677638286E-2</v>
      </c>
      <c r="AJ523" s="11">
        <f>'OddsRatio_working_3-way'!U523/(3*'OddsRatio_working_3-way'!X523^(1/3))*SIN(('OddsRatio_working_3-way'!Y523+2*PI())/3)</f>
        <v>-0.44538537097739689</v>
      </c>
      <c r="AK523" s="11">
        <f>'OddsRatio_working_3-way'!U523/(3*'OddsRatio_working_3-way'!X523^(1/3))*SIN(('OddsRatio_working_3-way'!Y523+4*PI())/3)</f>
        <v>0.46486143065503499</v>
      </c>
      <c r="AL523" s="11">
        <f>'OddsRatio_working_3-way'!Z523+'OddsRatio_working_3-way'!AF523</f>
        <v>1.0510624719029611</v>
      </c>
      <c r="AM523" s="11">
        <f>'OddsRatio_working_3-way'!AA523+'OddsRatio_working_3-way'!AG523</f>
        <v>-0.55926476084439325</v>
      </c>
      <c r="AN523" s="11">
        <f>'OddsRatio_working_3-way'!AB523+'OddsRatio_working_3-way'!AH523</f>
        <v>-0.49179771105856784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1.0510624719029611</v>
      </c>
      <c r="AS523" s="11">
        <f>IF(('OddsRatio_working_3-way'!X523=0),IF(Q523&gt;0,-Q523^(1/3),(-Q523)^(1/3)),'OddsRatio_working_3-way'!AM523-'OddsRatio_working_3-way'!R523/3)</f>
        <v>-0.55926476084439325</v>
      </c>
      <c r="AT523" s="11">
        <f>IF(('OddsRatio_working_3-way'!X523=0),IF(Q523&gt;0,-Q523^(1/3),(-Q523)^(1/3)),'OddsRatio_working_3-way'!AN523-'OddsRatio_working_3-way'!R523/3)</f>
        <v>-0.49179771105856784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9">
        <f t="shared" si="117"/>
        <v>0.38017951912782683</v>
      </c>
      <c r="E524" s="9">
        <f t="shared" si="118"/>
        <v>0.28979092869770534</v>
      </c>
      <c r="F524" s="9">
        <f t="shared" si="119"/>
        <v>0.33002955217446772</v>
      </c>
      <c r="G524" s="9">
        <f t="shared" si="120"/>
        <v>1.0518298884832922</v>
      </c>
      <c r="H524" s="9">
        <f t="shared" si="121"/>
        <v>2.6303363271491027</v>
      </c>
      <c r="I524" s="9">
        <f t="shared" si="122"/>
        <v>3.4507636401660711</v>
      </c>
      <c r="J524" s="9">
        <f t="shared" si="123"/>
        <v>3.0300316847727542</v>
      </c>
      <c r="K524" s="11">
        <f t="shared" si="124"/>
        <v>0.39215686274509809</v>
      </c>
      <c r="L524" s="11">
        <f t="shared" si="125"/>
        <v>0.3003003003003003</v>
      </c>
      <c r="M524" s="11">
        <f t="shared" si="126"/>
        <v>0.34129692832764502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-0.28015146244417477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0.23352000866556183</v>
      </c>
      <c r="Q524" s="11">
        <f>2*'OddsRatio_working_3-way'!K524*'OddsRatio_working_3-way'!L524*'OddsRatio_working_3-way'!M524</f>
        <v>8.0385545151656385E-2</v>
      </c>
      <c r="R524" s="11">
        <f t="shared" si="127"/>
        <v>0</v>
      </c>
      <c r="S524" s="11">
        <f t="shared" si="128"/>
        <v>-0.83354913313042189</v>
      </c>
      <c r="T524" s="11">
        <f t="shared" si="129"/>
        <v>-0.28693601828930182</v>
      </c>
      <c r="U524" s="11">
        <f>'OddsRatio_working_3-way'!S524-'OddsRatio_working_3-way'!R524^2/3</f>
        <v>-0.83354913313042189</v>
      </c>
      <c r="V524" s="11">
        <f>'OddsRatio_working_3-way'!S524*'OddsRatio_working_3-way'!R524/3-2*'OddsRatio_working_3-way'!R524^3/27-'OddsRatio_working_3-way'!T524</f>
        <v>0.28693601828930182</v>
      </c>
      <c r="W524" s="11">
        <f>'OddsRatio_working_3-way'!V524^2+4*'OddsRatio_working_3-way'!U524^3/27</f>
        <v>-3.4682255635756221E-3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0.14645861544758484</v>
      </c>
      <c r="Y524" s="11">
        <f>IF('OddsRatio_working_3-way'!W524&gt;=0,IF('OddsRatio_working_3-way'!V524+SQRT('OddsRatio_working_3-way'!W524)&gt;0,0,PI()),ACOS('OddsRatio_working_3-way'!V524/(2*'OddsRatio_working_3-way'!X524)))</f>
        <v>0.20243189707209597</v>
      </c>
      <c r="Z524" s="11">
        <f>'OddsRatio_working_3-way'!X524^(1/3)*COS('OddsRatio_working_3-way'!Y524/3)</f>
        <v>0.52591494424164609</v>
      </c>
      <c r="AA524" s="11">
        <f>'OddsRatio_working_3-way'!X524^(1/3)*COS(('OddsRatio_working_3-way'!Y524+2*PI())/3)</f>
        <v>-0.29373712205523944</v>
      </c>
      <c r="AB524" s="11">
        <f>'OddsRatio_working_3-way'!X524^(1/3)*COS(('OddsRatio_working_3-way'!Y524+4*PI())/3)</f>
        <v>-0.23217782218640654</v>
      </c>
      <c r="AC524" s="11">
        <f>'OddsRatio_working_3-way'!X524^(1/3)*SIN('OddsRatio_working_3-way'!Y524/3)</f>
        <v>3.5541278350395597E-2</v>
      </c>
      <c r="AD524" s="11">
        <f>'OddsRatio_working_3-way'!X524^(1/3)*SIN(('OddsRatio_working_3-way'!Y524+2*PI())/3)</f>
        <v>0.43768506276794433</v>
      </c>
      <c r="AE524" s="11">
        <f>'OddsRatio_working_3-way'!X524^(1/3)*SIN(('OddsRatio_working_3-way'!Y524+4*PI())/3)</f>
        <v>-0.47322634111833989</v>
      </c>
      <c r="AF524" s="11">
        <f>-'OddsRatio_working_3-way'!U524/(3*'OddsRatio_working_3-way'!X524^(1/3))*COS(('OddsRatio_working_3-way'!Y524)/3)</f>
        <v>0.52591494424164609</v>
      </c>
      <c r="AG524" s="11">
        <f>-'OddsRatio_working_3-way'!U524/(3*'OddsRatio_working_3-way'!X524^(1/3))*COS(('OddsRatio_working_3-way'!Y524+2*PI())/3)</f>
        <v>-0.29373712205523944</v>
      </c>
      <c r="AH524" s="11">
        <f>-'OddsRatio_working_3-way'!U524/(3*'OddsRatio_working_3-way'!X524^(1/3))*COS(('OddsRatio_working_3-way'!Y524+4*PI())/3)</f>
        <v>-0.23217782218640654</v>
      </c>
      <c r="AI524" s="11">
        <f>'OddsRatio_working_3-way'!U524/(3*'OddsRatio_working_3-way'!X524^(1/3))*SIN(('OddsRatio_working_3-way'!Y524)/3)</f>
        <v>-3.5541278350395597E-2</v>
      </c>
      <c r="AJ524" s="11">
        <f>'OddsRatio_working_3-way'!U524/(3*'OddsRatio_working_3-way'!X524^(1/3))*SIN(('OddsRatio_working_3-way'!Y524+2*PI())/3)</f>
        <v>-0.43768506276794433</v>
      </c>
      <c r="AK524" s="11">
        <f>'OddsRatio_working_3-way'!U524/(3*'OddsRatio_working_3-way'!X524^(1/3))*SIN(('OddsRatio_working_3-way'!Y524+4*PI())/3)</f>
        <v>0.47322634111833989</v>
      </c>
      <c r="AL524" s="11">
        <f>'OddsRatio_working_3-way'!Z524+'OddsRatio_working_3-way'!AF524</f>
        <v>1.0518298884832922</v>
      </c>
      <c r="AM524" s="11">
        <f>'OddsRatio_working_3-way'!AA524+'OddsRatio_working_3-way'!AG524</f>
        <v>-0.58747424411047888</v>
      </c>
      <c r="AN524" s="11">
        <f>'OddsRatio_working_3-way'!AB524+'OddsRatio_working_3-way'!AH524</f>
        <v>-0.46435564437281307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1.0518298884832922</v>
      </c>
      <c r="AS524" s="11">
        <f>IF(('OddsRatio_working_3-way'!X524=0),IF(Q524&gt;0,-Q524^(1/3),(-Q524)^(1/3)),'OddsRatio_working_3-way'!AM524-'OddsRatio_working_3-way'!R524/3)</f>
        <v>-0.58747424411047888</v>
      </c>
      <c r="AT524" s="11">
        <f>IF(('OddsRatio_working_3-way'!X524=0),IF(Q524&gt;0,-Q524^(1/3),(-Q524)^(1/3)),'OddsRatio_working_3-way'!AN524-'OddsRatio_working_3-way'!R524/3)</f>
        <v>-0.46435564437281307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9">
        <f t="shared" si="117"/>
        <v>0.46758159726889553</v>
      </c>
      <c r="E525" s="9">
        <f t="shared" si="118"/>
        <v>0.26957091928637672</v>
      </c>
      <c r="F525" s="9">
        <f t="shared" si="119"/>
        <v>0.26284748344472769</v>
      </c>
      <c r="G525" s="9">
        <f t="shared" si="120"/>
        <v>1.0543186588357087</v>
      </c>
      <c r="H525" s="9">
        <f t="shared" si="121"/>
        <v>2.1386641515425655</v>
      </c>
      <c r="I525" s="9">
        <f t="shared" si="122"/>
        <v>3.7095989532077724</v>
      </c>
      <c r="J525" s="9">
        <f t="shared" si="123"/>
        <v>3.8044876325029864</v>
      </c>
      <c r="K525" s="11">
        <f t="shared" si="124"/>
        <v>0.48076923076923073</v>
      </c>
      <c r="L525" s="11">
        <f t="shared" si="125"/>
        <v>0.28011204481792717</v>
      </c>
      <c r="M525" s="11">
        <f t="shared" si="126"/>
        <v>0.27322404371584696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-0.27166011423484915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0.23217567817374951</v>
      </c>
      <c r="Q525" s="11">
        <f>2*'OddsRatio_working_3-way'!K525*'OddsRatio_working_3-way'!L525*'OddsRatio_working_3-way'!M525</f>
        <v>7.3589755364104434E-2</v>
      </c>
      <c r="R525" s="11">
        <f t="shared" si="127"/>
        <v>0</v>
      </c>
      <c r="S525" s="11">
        <f t="shared" si="128"/>
        <v>-0.85465501193537197</v>
      </c>
      <c r="T525" s="11">
        <f t="shared" si="129"/>
        <v>-0.27088906875923041</v>
      </c>
      <c r="U525" s="11">
        <f>'OddsRatio_working_3-way'!S525-'OddsRatio_working_3-way'!R525^2/3</f>
        <v>-0.85465501193537197</v>
      </c>
      <c r="V525" s="11">
        <f>'OddsRatio_working_3-way'!S525*'OddsRatio_working_3-way'!R525/3-2*'OddsRatio_working_3-way'!R525^3/27-'OddsRatio_working_3-way'!T525</f>
        <v>0.27088906875923041</v>
      </c>
      <c r="W525" s="11">
        <f>'OddsRatio_working_3-way'!V525^2+4*'OddsRatio_working_3-way'!U525^3/27</f>
        <v>-1.9103571024847027E-2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0.15205628776713748</v>
      </c>
      <c r="Y525" s="11">
        <f>IF('OddsRatio_working_3-way'!W525&gt;=0,IF('OddsRatio_working_3-way'!V525+SQRT('OddsRatio_working_3-way'!W525)&gt;0,0,PI()),ACOS('OddsRatio_working_3-way'!V525/(2*'OddsRatio_working_3-way'!X525)))</f>
        <v>0.47179789730474631</v>
      </c>
      <c r="Z525" s="11">
        <f>'OddsRatio_working_3-way'!X525^(1/3)*COS('OddsRatio_working_3-way'!Y525/3)</f>
        <v>0.52715932941785437</v>
      </c>
      <c r="AA525" s="11">
        <f>'OddsRatio_working_3-way'!X525^(1/3)*COS(('OddsRatio_working_3-way'!Y525+2*PI())/3)</f>
        <v>-0.33597465099687113</v>
      </c>
      <c r="AB525" s="11">
        <f>'OddsRatio_working_3-way'!X525^(1/3)*COS(('OddsRatio_working_3-way'!Y525+4*PI())/3)</f>
        <v>-0.1911846784209833</v>
      </c>
      <c r="AC525" s="11">
        <f>'OddsRatio_working_3-way'!X525^(1/3)*SIN('OddsRatio_working_3-way'!Y525/3)</f>
        <v>8.3594529642647367E-2</v>
      </c>
      <c r="AD525" s="11">
        <f>'OddsRatio_working_3-way'!X525^(1/3)*SIN(('OddsRatio_working_3-way'!Y525+2*PI())/3)</f>
        <v>0.41473610629650753</v>
      </c>
      <c r="AE525" s="11">
        <f>'OddsRatio_working_3-way'!X525^(1/3)*SIN(('OddsRatio_working_3-way'!Y525+4*PI())/3)</f>
        <v>-0.49833063593915489</v>
      </c>
      <c r="AF525" s="11">
        <f>-'OddsRatio_working_3-way'!U525/(3*'OddsRatio_working_3-way'!X525^(1/3))*COS(('OddsRatio_working_3-way'!Y525)/3)</f>
        <v>0.52715932941785437</v>
      </c>
      <c r="AG525" s="11">
        <f>-'OddsRatio_working_3-way'!U525/(3*'OddsRatio_working_3-way'!X525^(1/3))*COS(('OddsRatio_working_3-way'!Y525+2*PI())/3)</f>
        <v>-0.33597465099687113</v>
      </c>
      <c r="AH525" s="11">
        <f>-'OddsRatio_working_3-way'!U525/(3*'OddsRatio_working_3-way'!X525^(1/3))*COS(('OddsRatio_working_3-way'!Y525+4*PI())/3)</f>
        <v>-0.1911846784209833</v>
      </c>
      <c r="AI525" s="11">
        <f>'OddsRatio_working_3-way'!U525/(3*'OddsRatio_working_3-way'!X525^(1/3))*SIN(('OddsRatio_working_3-way'!Y525)/3)</f>
        <v>-8.3594529642647367E-2</v>
      </c>
      <c r="AJ525" s="11">
        <f>'OddsRatio_working_3-way'!U525/(3*'OddsRatio_working_3-way'!X525^(1/3))*SIN(('OddsRatio_working_3-way'!Y525+2*PI())/3)</f>
        <v>-0.41473610629650753</v>
      </c>
      <c r="AK525" s="11">
        <f>'OddsRatio_working_3-way'!U525/(3*'OddsRatio_working_3-way'!X525^(1/3))*SIN(('OddsRatio_working_3-way'!Y525+4*PI())/3)</f>
        <v>0.49833063593915489</v>
      </c>
      <c r="AL525" s="11">
        <f>'OddsRatio_working_3-way'!Z525+'OddsRatio_working_3-way'!AF525</f>
        <v>1.0543186588357087</v>
      </c>
      <c r="AM525" s="11">
        <f>'OddsRatio_working_3-way'!AA525+'OddsRatio_working_3-way'!AG525</f>
        <v>-0.67194930199374225</v>
      </c>
      <c r="AN525" s="11">
        <f>'OddsRatio_working_3-way'!AB525+'OddsRatio_working_3-way'!AH525</f>
        <v>-0.3823693568419666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1.0543186588357087</v>
      </c>
      <c r="AS525" s="11">
        <f>IF(('OddsRatio_working_3-way'!X525=0),IF(Q525&gt;0,-Q525^(1/3),(-Q525)^(1/3)),'OddsRatio_working_3-way'!AM525-'OddsRatio_working_3-way'!R525/3)</f>
        <v>-0.67194930199374225</v>
      </c>
      <c r="AT525" s="11">
        <f>IF(('OddsRatio_working_3-way'!X525=0),IF(Q525&gt;0,-Q525^(1/3),(-Q525)^(1/3)),'OddsRatio_working_3-way'!AN525-'OddsRatio_working_3-way'!R525/3)</f>
        <v>-0.3823693568419666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9">
        <f t="shared" si="117"/>
        <v>0.4200616401051579</v>
      </c>
      <c r="E526" s="9">
        <f t="shared" si="118"/>
        <v>0.27275042606214756</v>
      </c>
      <c r="F526" s="9">
        <f t="shared" si="119"/>
        <v>0.30718793383269449</v>
      </c>
      <c r="G526" s="9">
        <f t="shared" si="120"/>
        <v>1.0538954187219769</v>
      </c>
      <c r="H526" s="9">
        <f t="shared" si="121"/>
        <v>2.3806029985257897</v>
      </c>
      <c r="I526" s="9">
        <f t="shared" si="122"/>
        <v>3.6663554093666018</v>
      </c>
      <c r="J526" s="9">
        <f t="shared" si="123"/>
        <v>3.2553361960650307</v>
      </c>
      <c r="K526" s="11">
        <f t="shared" si="124"/>
        <v>0.4329004329004329</v>
      </c>
      <c r="L526" s="11">
        <f t="shared" si="125"/>
        <v>0.28328611898016998</v>
      </c>
      <c r="M526" s="11">
        <f t="shared" si="126"/>
        <v>0.31847133757961782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-0.27700605151390956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0.23355267757209258</v>
      </c>
      <c r="Q526" s="11">
        <f>2*'OddsRatio_working_3-way'!K526*'OddsRatio_working_3-way'!L526*'OddsRatio_working_3-way'!M526</f>
        <v>7.8111263402037653E-2</v>
      </c>
      <c r="R526" s="11">
        <f t="shared" si="127"/>
        <v>0</v>
      </c>
      <c r="S526" s="11">
        <f t="shared" si="128"/>
        <v>-0.8431320409632459</v>
      </c>
      <c r="T526" s="11">
        <f t="shared" si="129"/>
        <v>-0.28198396018837651</v>
      </c>
      <c r="U526" s="11">
        <f>'OddsRatio_working_3-way'!S526-'OddsRatio_working_3-way'!R526^2/3</f>
        <v>-0.8431320409632459</v>
      </c>
      <c r="V526" s="11">
        <f>'OddsRatio_working_3-way'!S526*'OddsRatio_working_3-way'!R526/3-2*'OddsRatio_working_3-way'!R526^3/27-'OddsRatio_working_3-way'!T526</f>
        <v>0.28198396018837651</v>
      </c>
      <c r="W526" s="11">
        <f>'OddsRatio_working_3-way'!V526^2+4*'OddsRatio_working_3-way'!U526^3/27</f>
        <v>-9.2789210750609669E-3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0.14899150552848717</v>
      </c>
      <c r="Y526" s="11">
        <f>IF('OddsRatio_working_3-way'!W526&gt;=0,IF('OddsRatio_working_3-way'!V526+SQRT('OddsRatio_working_3-way'!W526)&gt;0,0,PI()),ACOS('OddsRatio_working_3-way'!V526/(2*'OddsRatio_working_3-way'!X526)))</f>
        <v>0.32917657189388683</v>
      </c>
      <c r="Z526" s="11">
        <f>'OddsRatio_working_3-way'!X526^(1/3)*COS('OddsRatio_working_3-way'!Y526/3)</f>
        <v>0.52694770936098845</v>
      </c>
      <c r="AA526" s="11">
        <f>'OddsRatio_working_3-way'!X526^(1/3)*COS(('OddsRatio_working_3-way'!Y526+2*PI())/3)</f>
        <v>-0.31374903683050687</v>
      </c>
      <c r="AB526" s="11">
        <f>'OddsRatio_working_3-way'!X526^(1/3)*COS(('OddsRatio_working_3-way'!Y526+4*PI())/3)</f>
        <v>-0.21319867253048161</v>
      </c>
      <c r="AC526" s="11">
        <f>'OddsRatio_working_3-way'!X526^(1/3)*SIN('OddsRatio_working_3-way'!Y526/3)</f>
        <v>5.8052779895734652E-2</v>
      </c>
      <c r="AD526" s="11">
        <f>'OddsRatio_working_3-way'!X526^(1/3)*SIN(('OddsRatio_working_3-way'!Y526+2*PI())/3)</f>
        <v>0.42732371282476767</v>
      </c>
      <c r="AE526" s="11">
        <f>'OddsRatio_working_3-way'!X526^(1/3)*SIN(('OddsRatio_working_3-way'!Y526+4*PI())/3)</f>
        <v>-0.48537649272050226</v>
      </c>
      <c r="AF526" s="11">
        <f>-'OddsRatio_working_3-way'!U526/(3*'OddsRatio_working_3-way'!X526^(1/3))*COS(('OddsRatio_working_3-way'!Y526)/3)</f>
        <v>0.52694770936098845</v>
      </c>
      <c r="AG526" s="11">
        <f>-'OddsRatio_working_3-way'!U526/(3*'OddsRatio_working_3-way'!X526^(1/3))*COS(('OddsRatio_working_3-way'!Y526+2*PI())/3)</f>
        <v>-0.31374903683050687</v>
      </c>
      <c r="AH526" s="11">
        <f>-'OddsRatio_working_3-way'!U526/(3*'OddsRatio_working_3-way'!X526^(1/3))*COS(('OddsRatio_working_3-way'!Y526+4*PI())/3)</f>
        <v>-0.21319867253048161</v>
      </c>
      <c r="AI526" s="11">
        <f>'OddsRatio_working_3-way'!U526/(3*'OddsRatio_working_3-way'!X526^(1/3))*SIN(('OddsRatio_working_3-way'!Y526)/3)</f>
        <v>-5.8052779895734652E-2</v>
      </c>
      <c r="AJ526" s="11">
        <f>'OddsRatio_working_3-way'!U526/(3*'OddsRatio_working_3-way'!X526^(1/3))*SIN(('OddsRatio_working_3-way'!Y526+2*PI())/3)</f>
        <v>-0.42732371282476767</v>
      </c>
      <c r="AK526" s="11">
        <f>'OddsRatio_working_3-way'!U526/(3*'OddsRatio_working_3-way'!X526^(1/3))*SIN(('OddsRatio_working_3-way'!Y526+4*PI())/3)</f>
        <v>0.48537649272050226</v>
      </c>
      <c r="AL526" s="11">
        <f>'OddsRatio_working_3-way'!Z526+'OddsRatio_working_3-way'!AF526</f>
        <v>1.0538954187219769</v>
      </c>
      <c r="AM526" s="11">
        <f>'OddsRatio_working_3-way'!AA526+'OddsRatio_working_3-way'!AG526</f>
        <v>-0.62749807366101373</v>
      </c>
      <c r="AN526" s="11">
        <f>'OddsRatio_working_3-way'!AB526+'OddsRatio_working_3-way'!AH526</f>
        <v>-0.42639734506096322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1.0538954187219769</v>
      </c>
      <c r="AS526" s="11">
        <f>IF(('OddsRatio_working_3-way'!X526=0),IF(Q526&gt;0,-Q526^(1/3),(-Q526)^(1/3)),'OddsRatio_working_3-way'!AM526-'OddsRatio_working_3-way'!R526/3)</f>
        <v>-0.62749807366101373</v>
      </c>
      <c r="AT526" s="11">
        <f>IF(('OddsRatio_working_3-way'!X526=0),IF(Q526&gt;0,-Q526^(1/3),(-Q526)^(1/3)),'OddsRatio_working_3-way'!AN526-'OddsRatio_working_3-way'!R526/3)</f>
        <v>-0.42639734506096322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9">
        <f t="shared" si="117"/>
        <v>0.50694736691625075</v>
      </c>
      <c r="E527" s="9">
        <f t="shared" si="118"/>
        <v>0.26378860215723032</v>
      </c>
      <c r="F527" s="9">
        <f t="shared" si="119"/>
        <v>0.22926403092651848</v>
      </c>
      <c r="G527" s="9">
        <f t="shared" si="120"/>
        <v>1.0571645304147883</v>
      </c>
      <c r="H527" s="9">
        <f t="shared" si="121"/>
        <v>1.9725913679816056</v>
      </c>
      <c r="I527" s="9">
        <f t="shared" si="122"/>
        <v>3.7909143602950417</v>
      </c>
      <c r="J527" s="9">
        <f t="shared" si="123"/>
        <v>4.3617832067190268</v>
      </c>
      <c r="K527" s="11">
        <f t="shared" si="124"/>
        <v>0.52083333333333337</v>
      </c>
      <c r="L527" s="11">
        <f t="shared" si="125"/>
        <v>0.27472527472527469</v>
      </c>
      <c r="M527" s="11">
        <f t="shared" si="126"/>
        <v>0.23923444976076558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-0.26438692886061277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0.23071774716511562</v>
      </c>
      <c r="Q527" s="11">
        <f>2*'OddsRatio_working_3-way'!K527*'OddsRatio_working_3-way'!L527*'OddsRatio_working_3-way'!M527</f>
        <v>6.8462239514871098E-2</v>
      </c>
      <c r="R527" s="11">
        <f t="shared" si="127"/>
        <v>0</v>
      </c>
      <c r="S527" s="11">
        <f t="shared" si="128"/>
        <v>-0.87265186731962885</v>
      </c>
      <c r="T527" s="11">
        <f t="shared" si="129"/>
        <v>-0.25894714163787208</v>
      </c>
      <c r="U527" s="11">
        <f>'OddsRatio_working_3-way'!S527-'OddsRatio_working_3-way'!R527^2/3</f>
        <v>-0.87265186731962885</v>
      </c>
      <c r="V527" s="11">
        <f>'OddsRatio_working_3-way'!S527*'OddsRatio_working_3-way'!R527/3-2*'OddsRatio_working_3-way'!R527^3/27-'OddsRatio_working_3-way'!T527</f>
        <v>0.25894714163787208</v>
      </c>
      <c r="W527" s="11">
        <f>'OddsRatio_working_3-way'!V527^2+4*'OddsRatio_working_3-way'!U527^3/27</f>
        <v>-3.1397187961487938E-2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0.15688436037724737</v>
      </c>
      <c r="Y527" s="11">
        <f>IF('OddsRatio_working_3-way'!W527&gt;=0,IF('OddsRatio_working_3-way'!V527+SQRT('OddsRatio_working_3-way'!W527)&gt;0,0,PI()),ACOS('OddsRatio_working_3-way'!V527/(2*'OddsRatio_working_3-way'!X527)))</f>
        <v>0.60009797077517313</v>
      </c>
      <c r="Z527" s="11">
        <f>'OddsRatio_working_3-way'!X527^(1/3)*COS('OddsRatio_working_3-way'!Y527/3)</f>
        <v>0.52858226520739426</v>
      </c>
      <c r="AA527" s="11">
        <f>'OddsRatio_working_3-way'!X527^(1/3)*COS(('OddsRatio_working_3-way'!Y527+2*PI())/3)</f>
        <v>-0.35710039136095789</v>
      </c>
      <c r="AB527" s="11">
        <f>'OddsRatio_working_3-way'!X527^(1/3)*COS(('OddsRatio_working_3-way'!Y527+4*PI())/3)</f>
        <v>-0.17148187384643604</v>
      </c>
      <c r="AC527" s="11">
        <f>'OddsRatio_working_3-way'!X527^(1/3)*SIN('OddsRatio_working_3-way'!Y527/3)</f>
        <v>0.10716690105358841</v>
      </c>
      <c r="AD527" s="11">
        <f>'OddsRatio_working_3-way'!X527^(1/3)*SIN(('OddsRatio_working_3-way'!Y527+2*PI())/3)</f>
        <v>0.40418221913273272</v>
      </c>
      <c r="AE527" s="11">
        <f>'OddsRatio_working_3-way'!X527^(1/3)*SIN(('OddsRatio_working_3-way'!Y527+4*PI())/3)</f>
        <v>-0.51134912018632106</v>
      </c>
      <c r="AF527" s="11">
        <f>-'OddsRatio_working_3-way'!U527/(3*'OddsRatio_working_3-way'!X527^(1/3))*COS(('OddsRatio_working_3-way'!Y527)/3)</f>
        <v>0.52858226520739415</v>
      </c>
      <c r="AG527" s="11">
        <f>-'OddsRatio_working_3-way'!U527/(3*'OddsRatio_working_3-way'!X527^(1/3))*COS(('OddsRatio_working_3-way'!Y527+2*PI())/3)</f>
        <v>-0.35710039136095784</v>
      </c>
      <c r="AH527" s="11">
        <f>-'OddsRatio_working_3-way'!U527/(3*'OddsRatio_working_3-way'!X527^(1/3))*COS(('OddsRatio_working_3-way'!Y527+4*PI())/3)</f>
        <v>-0.17148187384643598</v>
      </c>
      <c r="AI527" s="11">
        <f>'OddsRatio_working_3-way'!U527/(3*'OddsRatio_working_3-way'!X527^(1/3))*SIN(('OddsRatio_working_3-way'!Y527)/3)</f>
        <v>-0.10716690105358838</v>
      </c>
      <c r="AJ527" s="11">
        <f>'OddsRatio_working_3-way'!U527/(3*'OddsRatio_working_3-way'!X527^(1/3))*SIN(('OddsRatio_working_3-way'!Y527+2*PI())/3)</f>
        <v>-0.40418221913273267</v>
      </c>
      <c r="AK527" s="11">
        <f>'OddsRatio_working_3-way'!U527/(3*'OddsRatio_working_3-way'!X527^(1/3))*SIN(('OddsRatio_working_3-way'!Y527+4*PI())/3)</f>
        <v>0.51134912018632095</v>
      </c>
      <c r="AL527" s="11">
        <f>'OddsRatio_working_3-way'!Z527+'OddsRatio_working_3-way'!AF527</f>
        <v>1.0571645304147883</v>
      </c>
      <c r="AM527" s="11">
        <f>'OddsRatio_working_3-way'!AA527+'OddsRatio_working_3-way'!AG527</f>
        <v>-0.71420078272191567</v>
      </c>
      <c r="AN527" s="11">
        <f>'OddsRatio_working_3-way'!AB527+'OddsRatio_working_3-way'!AH527</f>
        <v>-0.34296374769287202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1.0571645304147883</v>
      </c>
      <c r="AS527" s="11">
        <f>IF(('OddsRatio_working_3-way'!X527=0),IF(Q527&gt;0,-Q527^(1/3),(-Q527)^(1/3)),'OddsRatio_working_3-way'!AM527-'OddsRatio_working_3-way'!R527/3)</f>
        <v>-0.71420078272191567</v>
      </c>
      <c r="AT527" s="11">
        <f>IF(('OddsRatio_working_3-way'!X527=0),IF(Q527&gt;0,-Q527^(1/3),(-Q527)^(1/3)),'OddsRatio_working_3-way'!AN527-'OddsRatio_working_3-way'!R527/3)</f>
        <v>-0.34296374769287202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9">
        <f t="shared" si="117"/>
        <v>0.40109851665244378</v>
      </c>
      <c r="E528" s="9">
        <f t="shared" si="118"/>
        <v>0.27880548777711878</v>
      </c>
      <c r="F528" s="9">
        <f t="shared" si="119"/>
        <v>0.32009599557043766</v>
      </c>
      <c r="G528" s="9">
        <f t="shared" si="120"/>
        <v>1.0515162497015611</v>
      </c>
      <c r="H528" s="9">
        <f t="shared" si="121"/>
        <v>2.4931530745762167</v>
      </c>
      <c r="I528" s="9">
        <f t="shared" si="122"/>
        <v>3.5867299742658392</v>
      </c>
      <c r="J528" s="9">
        <f t="shared" si="123"/>
        <v>3.1240628243971527</v>
      </c>
      <c r="K528" s="11">
        <f t="shared" si="124"/>
        <v>0.41322314049586778</v>
      </c>
      <c r="L528" s="11">
        <f t="shared" si="125"/>
        <v>0.28901734104046245</v>
      </c>
      <c r="M528" s="11">
        <f t="shared" si="126"/>
        <v>0.33112582781456956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-0.27904639304903101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0.23332087900754317</v>
      </c>
      <c r="Q528" s="11">
        <f>2*'OddsRatio_working_3-way'!K528*'OddsRatio_working_3-way'!L528*'OddsRatio_working_3-way'!M528</f>
        <v>7.9091823392387517E-2</v>
      </c>
      <c r="R528" s="11">
        <f t="shared" si="127"/>
        <v>0</v>
      </c>
      <c r="S528" s="11">
        <f t="shared" si="128"/>
        <v>-0.83613651643419218</v>
      </c>
      <c r="T528" s="11">
        <f t="shared" si="129"/>
        <v>-0.28343610726582785</v>
      </c>
      <c r="U528" s="11">
        <f>'OddsRatio_working_3-way'!S528-'OddsRatio_working_3-way'!R528^2/3</f>
        <v>-0.83613651643419218</v>
      </c>
      <c r="V528" s="11">
        <f>'OddsRatio_working_3-way'!S528*'OddsRatio_working_3-way'!R528/3-2*'OddsRatio_working_3-way'!R528^3/27-'OddsRatio_working_3-way'!T528</f>
        <v>0.28343610726582785</v>
      </c>
      <c r="W528" s="11">
        <f>'OddsRatio_working_3-way'!V528^2+4*'OddsRatio_working_3-way'!U528^3/27</f>
        <v>-6.2659486702687367E-3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0.1471410680030176</v>
      </c>
      <c r="Y528" s="11">
        <f>IF('OddsRatio_working_3-way'!W528&gt;=0,IF('OddsRatio_working_3-way'!V528+SQRT('OddsRatio_working_3-way'!W528)&gt;0,0,PI()),ACOS('OddsRatio_working_3-way'!V528/(2*'OddsRatio_working_3-way'!X528)))</f>
        <v>0.27233997162600221</v>
      </c>
      <c r="Z528" s="11">
        <f>'OddsRatio_working_3-way'!X528^(1/3)*COS('OddsRatio_working_3-way'!Y528/3)</f>
        <v>0.52575812485078055</v>
      </c>
      <c r="AA528" s="11">
        <f>'OddsRatio_working_3-way'!X528^(1/3)*COS(('OddsRatio_working_3-way'!Y528+2*PI())/3)</f>
        <v>-0.30432691790177574</v>
      </c>
      <c r="AB528" s="11">
        <f>'OddsRatio_working_3-way'!X528^(1/3)*COS(('OddsRatio_working_3-way'!Y528+4*PI())/3)</f>
        <v>-0.22143120694900489</v>
      </c>
      <c r="AC528" s="11">
        <f>'OddsRatio_working_3-way'!X528^(1/3)*SIN('OddsRatio_working_3-way'!Y528/3)</f>
        <v>4.785986103324779E-2</v>
      </c>
      <c r="AD528" s="11">
        <f>'OddsRatio_working_3-way'!X528^(1/3)*SIN(('OddsRatio_working_3-way'!Y528+2*PI())/3)</f>
        <v>0.43138996185022266</v>
      </c>
      <c r="AE528" s="11">
        <f>'OddsRatio_working_3-way'!X528^(1/3)*SIN(('OddsRatio_working_3-way'!Y528+4*PI())/3)</f>
        <v>-0.47924982288347029</v>
      </c>
      <c r="AF528" s="11">
        <f>-'OddsRatio_working_3-way'!U528/(3*'OddsRatio_working_3-way'!X528^(1/3))*COS(('OddsRatio_working_3-way'!Y528)/3)</f>
        <v>0.52575812485078055</v>
      </c>
      <c r="AG528" s="11">
        <f>-'OddsRatio_working_3-way'!U528/(3*'OddsRatio_working_3-way'!X528^(1/3))*COS(('OddsRatio_working_3-way'!Y528+2*PI())/3)</f>
        <v>-0.30432691790177574</v>
      </c>
      <c r="AH528" s="11">
        <f>-'OddsRatio_working_3-way'!U528/(3*'OddsRatio_working_3-way'!X528^(1/3))*COS(('OddsRatio_working_3-way'!Y528+4*PI())/3)</f>
        <v>-0.22143120694900489</v>
      </c>
      <c r="AI528" s="11">
        <f>'OddsRatio_working_3-way'!U528/(3*'OddsRatio_working_3-way'!X528^(1/3))*SIN(('OddsRatio_working_3-way'!Y528)/3)</f>
        <v>-4.785986103324779E-2</v>
      </c>
      <c r="AJ528" s="11">
        <f>'OddsRatio_working_3-way'!U528/(3*'OddsRatio_working_3-way'!X528^(1/3))*SIN(('OddsRatio_working_3-way'!Y528+2*PI())/3)</f>
        <v>-0.43138996185022266</v>
      </c>
      <c r="AK528" s="11">
        <f>'OddsRatio_working_3-way'!U528/(3*'OddsRatio_working_3-way'!X528^(1/3))*SIN(('OddsRatio_working_3-way'!Y528+4*PI())/3)</f>
        <v>0.47924982288347029</v>
      </c>
      <c r="AL528" s="11">
        <f>'OddsRatio_working_3-way'!Z528+'OddsRatio_working_3-way'!AF528</f>
        <v>1.0515162497015611</v>
      </c>
      <c r="AM528" s="11">
        <f>'OddsRatio_working_3-way'!AA528+'OddsRatio_working_3-way'!AG528</f>
        <v>-0.60865383580355148</v>
      </c>
      <c r="AN528" s="11">
        <f>'OddsRatio_working_3-way'!AB528+'OddsRatio_working_3-way'!AH528</f>
        <v>-0.44286241389800979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1.0515162497015611</v>
      </c>
      <c r="AS528" s="11">
        <f>IF(('OddsRatio_working_3-way'!X528=0),IF(Q528&gt;0,-Q528^(1/3),(-Q528)^(1/3)),'OddsRatio_working_3-way'!AM528-'OddsRatio_working_3-way'!R528/3)</f>
        <v>-0.60865383580355148</v>
      </c>
      <c r="AT528" s="11">
        <f>IF(('OddsRatio_working_3-way'!X528=0),IF(Q528&gt;0,-Q528^(1/3),(-Q528)^(1/3)),'OddsRatio_working_3-way'!AN528-'OddsRatio_working_3-way'!R528/3)</f>
        <v>-0.44286241389800979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9">
        <f t="shared" si="117"/>
        <v>0.34978203980239791</v>
      </c>
      <c r="E529" s="9">
        <f t="shared" si="118"/>
        <v>0.31402129990637828</v>
      </c>
      <c r="F529" s="9">
        <f t="shared" si="119"/>
        <v>0.33619666029122353</v>
      </c>
      <c r="G529" s="9">
        <f t="shared" si="120"/>
        <v>1.0502391145645613</v>
      </c>
      <c r="H529" s="9">
        <f t="shared" si="121"/>
        <v>2.8589232327792735</v>
      </c>
      <c r="I529" s="9">
        <f t="shared" si="122"/>
        <v>3.1844973582942879</v>
      </c>
      <c r="J529" s="9">
        <f t="shared" si="123"/>
        <v>2.9744495353813756</v>
      </c>
      <c r="K529" s="11">
        <f t="shared" si="124"/>
        <v>0.36101083032490977</v>
      </c>
      <c r="L529" s="11">
        <f t="shared" si="125"/>
        <v>0.32467532467532467</v>
      </c>
      <c r="M529" s="11">
        <f t="shared" si="126"/>
        <v>0.34722222222222221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-0.28169003078750354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0.23320166596339881</v>
      </c>
      <c r="Q529" s="11">
        <f>2*'OddsRatio_working_3-way'!K529*'OddsRatio_working_3-way'!L529*'OddsRatio_working_3-way'!M529</f>
        <v>8.139674204656154E-2</v>
      </c>
      <c r="R529" s="11">
        <f t="shared" si="127"/>
        <v>0</v>
      </c>
      <c r="S529" s="11">
        <f t="shared" si="128"/>
        <v>-0.8278662376210163</v>
      </c>
      <c r="T529" s="11">
        <f t="shared" si="129"/>
        <v>-0.2889585471626584</v>
      </c>
      <c r="U529" s="11">
        <f>'OddsRatio_working_3-way'!S529-'OddsRatio_working_3-way'!R529^2/3</f>
        <v>-0.8278662376210163</v>
      </c>
      <c r="V529" s="11">
        <f>'OddsRatio_working_3-way'!S529*'OddsRatio_working_3-way'!R529/3-2*'OddsRatio_working_3-way'!R529^3/27-'OddsRatio_working_3-way'!T529</f>
        <v>0.2889585471626584</v>
      </c>
      <c r="W529" s="11">
        <f>'OddsRatio_working_3-way'!V529^2+4*'OddsRatio_working_3-way'!U529^3/27</f>
        <v>-5.6051067375893771E-4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0.14496340284026277</v>
      </c>
      <c r="Y529" s="11">
        <f>IF('OddsRatio_working_3-way'!W529&gt;=0,IF('OddsRatio_working_3-way'!V529+SQRT('OddsRatio_working_3-way'!W529)&gt;0,0,PI()),ACOS('OddsRatio_working_3-way'!V529/(2*'OddsRatio_working_3-way'!X529)))</f>
        <v>8.1749935033775589E-2</v>
      </c>
      <c r="Z529" s="11">
        <f>'OddsRatio_working_3-way'!X529^(1/3)*COS('OddsRatio_working_3-way'!Y529/3)</f>
        <v>0.52511955728228066</v>
      </c>
      <c r="AA529" s="11">
        <f>'OddsRatio_working_3-way'!X529^(1/3)*COS(('OddsRatio_working_3-way'!Y529+2*PI())/3)</f>
        <v>-0.27495523446173231</v>
      </c>
      <c r="AB529" s="11">
        <f>'OddsRatio_working_3-way'!X529^(1/3)*COS(('OddsRatio_working_3-way'!Y529+4*PI())/3)</f>
        <v>-0.25016432282054829</v>
      </c>
      <c r="AC529" s="11">
        <f>'OddsRatio_working_3-way'!X529^(1/3)*SIN('OddsRatio_working_3-way'!Y529/3)</f>
        <v>1.4313039509493891E-2</v>
      </c>
      <c r="AD529" s="11">
        <f>'OddsRatio_working_3-way'!X529^(1/3)*SIN(('OddsRatio_working_3-way'!Y529+2*PI())/3)</f>
        <v>0.44761035687574596</v>
      </c>
      <c r="AE529" s="11">
        <f>'OddsRatio_working_3-way'!X529^(1/3)*SIN(('OddsRatio_working_3-way'!Y529+4*PI())/3)</f>
        <v>-0.46192339638523977</v>
      </c>
      <c r="AF529" s="11">
        <f>-'OddsRatio_working_3-way'!U529/(3*'OddsRatio_working_3-way'!X529^(1/3))*COS(('OddsRatio_working_3-way'!Y529)/3)</f>
        <v>0.52511955728228055</v>
      </c>
      <c r="AG529" s="11">
        <f>-'OddsRatio_working_3-way'!U529/(3*'OddsRatio_working_3-way'!X529^(1/3))*COS(('OddsRatio_working_3-way'!Y529+2*PI())/3)</f>
        <v>-0.27495523446173226</v>
      </c>
      <c r="AH529" s="11">
        <f>-'OddsRatio_working_3-way'!U529/(3*'OddsRatio_working_3-way'!X529^(1/3))*COS(('OddsRatio_working_3-way'!Y529+4*PI())/3)</f>
        <v>-0.25016432282054823</v>
      </c>
      <c r="AI529" s="11">
        <f>'OddsRatio_working_3-way'!U529/(3*'OddsRatio_working_3-way'!X529^(1/3))*SIN(('OddsRatio_working_3-way'!Y529)/3)</f>
        <v>-1.4313039509493888E-2</v>
      </c>
      <c r="AJ529" s="11">
        <f>'OddsRatio_working_3-way'!U529/(3*'OddsRatio_working_3-way'!X529^(1/3))*SIN(('OddsRatio_working_3-way'!Y529+2*PI())/3)</f>
        <v>-0.44761035687574585</v>
      </c>
      <c r="AK529" s="11">
        <f>'OddsRatio_working_3-way'!U529/(3*'OddsRatio_working_3-way'!X529^(1/3))*SIN(('OddsRatio_working_3-way'!Y529+4*PI())/3)</f>
        <v>0.46192339638523966</v>
      </c>
      <c r="AL529" s="11">
        <f>'OddsRatio_working_3-way'!Z529+'OddsRatio_working_3-way'!AF529</f>
        <v>1.0502391145645613</v>
      </c>
      <c r="AM529" s="11">
        <f>'OddsRatio_working_3-way'!AA529+'OddsRatio_working_3-way'!AG529</f>
        <v>-0.54991046892346462</v>
      </c>
      <c r="AN529" s="11">
        <f>'OddsRatio_working_3-way'!AB529+'OddsRatio_working_3-way'!AH529</f>
        <v>-0.50032864564109647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1.0502391145645613</v>
      </c>
      <c r="AS529" s="11">
        <f>IF(('OddsRatio_working_3-way'!X529=0),IF(Q529&gt;0,-Q529^(1/3),(-Q529)^(1/3)),'OddsRatio_working_3-way'!AM529-'OddsRatio_working_3-way'!R529/3)</f>
        <v>-0.54991046892346462</v>
      </c>
      <c r="AT529" s="11">
        <f>IF(('OddsRatio_working_3-way'!X529=0),IF(Q529&gt;0,-Q529^(1/3),(-Q529)^(1/3)),'OddsRatio_working_3-way'!AN529-'OddsRatio_working_3-way'!R529/3)</f>
        <v>-0.50032864564109647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9">
        <f t="shared" si="117"/>
        <v>0.24667331725326955</v>
      </c>
      <c r="E530" s="9">
        <f t="shared" si="118"/>
        <v>0.26460658813599963</v>
      </c>
      <c r="F530" s="9">
        <f t="shared" si="119"/>
        <v>0.48872009461073085</v>
      </c>
      <c r="G530" s="9">
        <f t="shared" si="120"/>
        <v>1.0567282879771933</v>
      </c>
      <c r="H530" s="9">
        <f t="shared" si="121"/>
        <v>4.0539447522540888</v>
      </c>
      <c r="I530" s="9">
        <f t="shared" si="122"/>
        <v>3.7791953973800183</v>
      </c>
      <c r="J530" s="9">
        <f t="shared" si="123"/>
        <v>2.0461610050974217</v>
      </c>
      <c r="K530" s="11">
        <f t="shared" si="124"/>
        <v>0.25706940874035988</v>
      </c>
      <c r="L530" s="11">
        <f t="shared" si="125"/>
        <v>0.27548209366391185</v>
      </c>
      <c r="M530" s="11">
        <f t="shared" si="126"/>
        <v>0.50251256281407031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-0.26778082983273466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0.23167100667244528</v>
      </c>
      <c r="Q530" s="11">
        <f>2*'OddsRatio_working_3-way'!K530*'OddsRatio_working_3-way'!L530*'OddsRatio_working_3-way'!M530</f>
        <v>7.1173888378631422E-2</v>
      </c>
      <c r="R530" s="11">
        <f t="shared" si="127"/>
        <v>0</v>
      </c>
      <c r="S530" s="11">
        <f t="shared" si="128"/>
        <v>-0.86515157495461925</v>
      </c>
      <c r="T530" s="11">
        <f t="shared" si="129"/>
        <v>-0.26579157448682617</v>
      </c>
      <c r="U530" s="11">
        <f>'OddsRatio_working_3-way'!S530-'OddsRatio_working_3-way'!R530^2/3</f>
        <v>-0.86515157495461925</v>
      </c>
      <c r="V530" s="11">
        <f>'OddsRatio_working_3-way'!S530*'OddsRatio_working_3-way'!R530/3-2*'OddsRatio_working_3-way'!R530^3/27-'OddsRatio_working_3-way'!T530</f>
        <v>0.26579157448682617</v>
      </c>
      <c r="W530" s="11">
        <f>'OddsRatio_working_3-way'!V530^2+4*'OddsRatio_working_3-way'!U530^3/27</f>
        <v>-2.5288901322151919E-2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0.15486612152948268</v>
      </c>
      <c r="Y530" s="11">
        <f>IF('OddsRatio_working_3-way'!W530&gt;=0,IF('OddsRatio_working_3-way'!V530+SQRT('OddsRatio_working_3-way'!W530)&gt;0,0,PI()),ACOS('OddsRatio_working_3-way'!V530/(2*'OddsRatio_working_3-way'!X530)))</f>
        <v>0.53917340005279946</v>
      </c>
      <c r="Z530" s="11">
        <f>'OddsRatio_working_3-way'!X530^(1/3)*COS('OddsRatio_working_3-way'!Y530/3)</f>
        <v>0.52836414398859666</v>
      </c>
      <c r="AA530" s="11">
        <f>'OddsRatio_working_3-way'!X530^(1/3)*COS(('OddsRatio_working_3-way'!Y530+2*PI())/3)</f>
        <v>-0.34731685562337211</v>
      </c>
      <c r="AB530" s="11">
        <f>'OddsRatio_working_3-way'!X530^(1/3)*COS(('OddsRatio_working_3-way'!Y530+4*PI())/3)</f>
        <v>-0.18104728836522466</v>
      </c>
      <c r="AC530" s="11">
        <f>'OddsRatio_working_3-way'!X530^(1/3)*SIN('OddsRatio_working_3-way'!Y530/3)</f>
        <v>9.5995779414534188E-2</v>
      </c>
      <c r="AD530" s="11">
        <f>'OddsRatio_working_3-way'!X530^(1/3)*SIN(('OddsRatio_working_3-way'!Y530+2*PI())/3)</f>
        <v>0.40957888143567667</v>
      </c>
      <c r="AE530" s="11">
        <f>'OddsRatio_working_3-way'!X530^(1/3)*SIN(('OddsRatio_working_3-way'!Y530+4*PI())/3)</f>
        <v>-0.50557466085021074</v>
      </c>
      <c r="AF530" s="11">
        <f>-'OddsRatio_working_3-way'!U530/(3*'OddsRatio_working_3-way'!X530^(1/3))*COS(('OddsRatio_working_3-way'!Y530)/3)</f>
        <v>0.52836414398859677</v>
      </c>
      <c r="AG530" s="11">
        <f>-'OddsRatio_working_3-way'!U530/(3*'OddsRatio_working_3-way'!X530^(1/3))*COS(('OddsRatio_working_3-way'!Y530+2*PI())/3)</f>
        <v>-0.34731685562337217</v>
      </c>
      <c r="AH530" s="11">
        <f>-'OddsRatio_working_3-way'!U530/(3*'OddsRatio_working_3-way'!X530^(1/3))*COS(('OddsRatio_working_3-way'!Y530+4*PI())/3)</f>
        <v>-0.18104728836522468</v>
      </c>
      <c r="AI530" s="11">
        <f>'OddsRatio_working_3-way'!U530/(3*'OddsRatio_working_3-way'!X530^(1/3))*SIN(('OddsRatio_working_3-way'!Y530)/3)</f>
        <v>-9.5995779414534202E-2</v>
      </c>
      <c r="AJ530" s="11">
        <f>'OddsRatio_working_3-way'!U530/(3*'OddsRatio_working_3-way'!X530^(1/3))*SIN(('OddsRatio_working_3-way'!Y530+2*PI())/3)</f>
        <v>-0.40957888143567672</v>
      </c>
      <c r="AK530" s="11">
        <f>'OddsRatio_working_3-way'!U530/(3*'OddsRatio_working_3-way'!X530^(1/3))*SIN(('OddsRatio_working_3-way'!Y530+4*PI())/3)</f>
        <v>0.50557466085021086</v>
      </c>
      <c r="AL530" s="11">
        <f>'OddsRatio_working_3-way'!Z530+'OddsRatio_working_3-way'!AF530</f>
        <v>1.0567282879771933</v>
      </c>
      <c r="AM530" s="11">
        <f>'OddsRatio_working_3-way'!AA530+'OddsRatio_working_3-way'!AG530</f>
        <v>-0.69463371124674422</v>
      </c>
      <c r="AN530" s="11">
        <f>'OddsRatio_working_3-way'!AB530+'OddsRatio_working_3-way'!AH530</f>
        <v>-0.36209457673044931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1.0567282879771933</v>
      </c>
      <c r="AS530" s="11">
        <f>IF(('OddsRatio_working_3-way'!X530=0),IF(Q530&gt;0,-Q530^(1/3),(-Q530)^(1/3)),'OddsRatio_working_3-way'!AM530-'OddsRatio_working_3-way'!R530/3)</f>
        <v>-0.69463371124674422</v>
      </c>
      <c r="AT530" s="11">
        <f>IF(('OddsRatio_working_3-way'!X530=0),IF(Q530&gt;0,-Q530^(1/3),(-Q530)^(1/3)),'OddsRatio_working_3-way'!AN530-'OddsRatio_working_3-way'!R530/3)</f>
        <v>-0.36209457673044931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9">
        <f t="shared" si="117"/>
        <v>0.31210560209875227</v>
      </c>
      <c r="E531" s="9">
        <f t="shared" si="118"/>
        <v>0.30413557697109961</v>
      </c>
      <c r="F531" s="9">
        <f t="shared" si="119"/>
        <v>0.38375882093014807</v>
      </c>
      <c r="G531" s="9">
        <f t="shared" si="120"/>
        <v>1.0495446371440367</v>
      </c>
      <c r="H531" s="9">
        <f t="shared" si="121"/>
        <v>3.2040437380024773</v>
      </c>
      <c r="I531" s="9">
        <f t="shared" si="122"/>
        <v>3.2880073089739996</v>
      </c>
      <c r="J531" s="9">
        <f t="shared" si="123"/>
        <v>2.6058032948303755</v>
      </c>
      <c r="K531" s="11">
        <f t="shared" si="124"/>
        <v>0.32258064516129031</v>
      </c>
      <c r="L531" s="11">
        <f t="shared" si="125"/>
        <v>0.31446540880503143</v>
      </c>
      <c r="M531" s="11">
        <f t="shared" si="126"/>
        <v>0.39525691699604748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-0.28083930148022862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0.23295218987086991</v>
      </c>
      <c r="Q531" s="11">
        <f>2*'OddsRatio_working_3-way'!K531*'OddsRatio_working_3-way'!L531*'OddsRatio_working_3-way'!M531</f>
        <v>8.0190082571728036E-2</v>
      </c>
      <c r="R531" s="11">
        <f t="shared" si="127"/>
        <v>0</v>
      </c>
      <c r="S531" s="11">
        <f t="shared" si="128"/>
        <v>-0.82948571885431066</v>
      </c>
      <c r="T531" s="11">
        <f t="shared" si="129"/>
        <v>-0.28553725261766294</v>
      </c>
      <c r="U531" s="11">
        <f>'OddsRatio_working_3-way'!S531-'OddsRatio_working_3-way'!R531^2/3</f>
        <v>-0.82948571885431066</v>
      </c>
      <c r="V531" s="11">
        <f>'OddsRatio_working_3-way'!S531*'OddsRatio_working_3-way'!R531/3-2*'OddsRatio_working_3-way'!R531^3/27-'OddsRatio_working_3-way'!T531</f>
        <v>0.28553725261766294</v>
      </c>
      <c r="W531" s="11">
        <f>'OddsRatio_working_3-way'!V531^2+4*'OddsRatio_working_3-way'!U531^3/27</f>
        <v>-3.0202986398643744E-3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0.14538897935564737</v>
      </c>
      <c r="Y531" s="11">
        <f>IF('OddsRatio_working_3-way'!W531&gt;=0,IF('OddsRatio_working_3-way'!V531+SQRT('OddsRatio_working_3-way'!W531)&gt;0,0,PI()),ACOS('OddsRatio_working_3-way'!V531/(2*'OddsRatio_working_3-way'!X531)))</f>
        <v>0.1901444267050425</v>
      </c>
      <c r="Z531" s="11">
        <f>'OddsRatio_working_3-way'!X531^(1/3)*COS('OddsRatio_working_3-way'!Y531/3)</f>
        <v>0.52477231857201845</v>
      </c>
      <c r="AA531" s="11">
        <f>'OddsRatio_working_3-way'!X531^(1/3)*COS(('OddsRatio_working_3-way'!Y531+2*PI())/3)</f>
        <v>-0.29122952869717073</v>
      </c>
      <c r="AB531" s="11">
        <f>'OddsRatio_working_3-way'!X531^(1/3)*COS(('OddsRatio_working_3-way'!Y531+4*PI())/3)</f>
        <v>-0.23354278987484781</v>
      </c>
      <c r="AC531" s="11">
        <f>'OddsRatio_working_3-way'!X531^(1/3)*SIN('OddsRatio_working_3-way'!Y531/3)</f>
        <v>3.3305454187739711E-2</v>
      </c>
      <c r="AD531" s="11">
        <f>'OddsRatio_working_3-way'!X531^(1/3)*SIN(('OddsRatio_working_3-way'!Y531+2*PI())/3)</f>
        <v>0.43781343199235839</v>
      </c>
      <c r="AE531" s="11">
        <f>'OddsRatio_working_3-way'!X531^(1/3)*SIN(('OddsRatio_working_3-way'!Y531+4*PI())/3)</f>
        <v>-0.47111888618009817</v>
      </c>
      <c r="AF531" s="11">
        <f>-'OddsRatio_working_3-way'!U531/(3*'OddsRatio_working_3-way'!X531^(1/3))*COS(('OddsRatio_working_3-way'!Y531)/3)</f>
        <v>0.52477231857201834</v>
      </c>
      <c r="AG531" s="11">
        <f>-'OddsRatio_working_3-way'!U531/(3*'OddsRatio_working_3-way'!X531^(1/3))*COS(('OddsRatio_working_3-way'!Y531+2*PI())/3)</f>
        <v>-0.29122952869717061</v>
      </c>
      <c r="AH531" s="11">
        <f>-'OddsRatio_working_3-way'!U531/(3*'OddsRatio_working_3-way'!X531^(1/3))*COS(('OddsRatio_working_3-way'!Y531+4*PI())/3)</f>
        <v>-0.23354278987484775</v>
      </c>
      <c r="AI531" s="11">
        <f>'OddsRatio_working_3-way'!U531/(3*'OddsRatio_working_3-way'!X531^(1/3))*SIN(('OddsRatio_working_3-way'!Y531)/3)</f>
        <v>-3.3305454187739704E-2</v>
      </c>
      <c r="AJ531" s="11">
        <f>'OddsRatio_working_3-way'!U531/(3*'OddsRatio_working_3-way'!X531^(1/3))*SIN(('OddsRatio_working_3-way'!Y531+2*PI())/3)</f>
        <v>-0.43781343199235834</v>
      </c>
      <c r="AK531" s="11">
        <f>'OddsRatio_working_3-way'!U531/(3*'OddsRatio_working_3-way'!X531^(1/3))*SIN(('OddsRatio_working_3-way'!Y531+4*PI())/3)</f>
        <v>0.47111888618009806</v>
      </c>
      <c r="AL531" s="11">
        <f>'OddsRatio_working_3-way'!Z531+'OddsRatio_working_3-way'!AF531</f>
        <v>1.0495446371440367</v>
      </c>
      <c r="AM531" s="11">
        <f>'OddsRatio_working_3-way'!AA531+'OddsRatio_working_3-way'!AG531</f>
        <v>-0.58245905739434134</v>
      </c>
      <c r="AN531" s="11">
        <f>'OddsRatio_working_3-way'!AB531+'OddsRatio_working_3-way'!AH531</f>
        <v>-0.46708557974969556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1.0495446371440367</v>
      </c>
      <c r="AS531" s="11">
        <f>IF(('OddsRatio_working_3-way'!X531=0),IF(Q531&gt;0,-Q531^(1/3),(-Q531)^(1/3)),'OddsRatio_working_3-way'!AM531-'OddsRatio_working_3-way'!R531/3)</f>
        <v>-0.58245905739434134</v>
      </c>
      <c r="AT531" s="11">
        <f>IF(('OddsRatio_working_3-way'!X531=0),IF(Q531&gt;0,-Q531^(1/3),(-Q531)^(1/3)),'OddsRatio_working_3-way'!AN531-'OddsRatio_working_3-way'!R531/3)</f>
        <v>-0.46708557974969556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9">
        <f t="shared" si="117"/>
        <v>0.45910471080688048</v>
      </c>
      <c r="E532" s="9">
        <f t="shared" si="118"/>
        <v>0.26698593056861691</v>
      </c>
      <c r="F532" s="9">
        <f t="shared" si="119"/>
        <v>0.27390935862450266</v>
      </c>
      <c r="G532" s="9">
        <f t="shared" si="120"/>
        <v>1.0519217318530267</v>
      </c>
      <c r="H532" s="9">
        <f t="shared" si="121"/>
        <v>2.1781523396753899</v>
      </c>
      <c r="I532" s="9">
        <f t="shared" si="122"/>
        <v>3.7455157201363996</v>
      </c>
      <c r="J532" s="9">
        <f t="shared" si="123"/>
        <v>3.6508427642696275</v>
      </c>
      <c r="K532" s="11">
        <f t="shared" si="124"/>
        <v>0.47169811320754712</v>
      </c>
      <c r="L532" s="11">
        <f t="shared" si="125"/>
        <v>0.2770083102493075</v>
      </c>
      <c r="M532" s="11">
        <f t="shared" si="126"/>
        <v>0.28409090909090912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-0.27344711421960155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0.23200336876315555</v>
      </c>
      <c r="Q532" s="11">
        <f>2*'OddsRatio_working_3-way'!K532*'OddsRatio_working_3-way'!L532*'OddsRatio_working_3-way'!M532</f>
        <v>7.4241078004209773E-2</v>
      </c>
      <c r="R532" s="11">
        <f t="shared" si="127"/>
        <v>0</v>
      </c>
      <c r="S532" s="11">
        <f t="shared" si="128"/>
        <v>-0.84843963128035393</v>
      </c>
      <c r="T532" s="11">
        <f t="shared" si="129"/>
        <v>-0.27150068200971322</v>
      </c>
      <c r="U532" s="11">
        <f>'OddsRatio_working_3-way'!S532-'OddsRatio_working_3-way'!R532^2/3</f>
        <v>-0.84843963128035393</v>
      </c>
      <c r="V532" s="11">
        <f>'OddsRatio_working_3-way'!S532*'OddsRatio_working_3-way'!R532/3-2*'OddsRatio_working_3-way'!R532^3/27-'OddsRatio_working_3-way'!T532</f>
        <v>0.27150068200971322</v>
      </c>
      <c r="W532" s="11">
        <f>'OddsRatio_working_3-way'!V532^2+4*'OddsRatio_working_3-way'!U532^3/27</f>
        <v>-1.6768728648251505E-2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0.15040058924418392</v>
      </c>
      <c r="Y532" s="11">
        <f>IF('OddsRatio_working_3-way'!W532&gt;=0,IF('OddsRatio_working_3-way'!V532+SQRT('OddsRatio_working_3-way'!W532)&gt;0,0,PI()),ACOS('OddsRatio_working_3-way'!V532/(2*'OddsRatio_working_3-way'!X532)))</f>
        <v>0.44504378668024636</v>
      </c>
      <c r="Z532" s="11">
        <f>'OddsRatio_working_3-way'!X532^(1/3)*COS('OddsRatio_working_3-way'!Y532/3)</f>
        <v>0.52596086592651337</v>
      </c>
      <c r="AA532" s="11">
        <f>'OddsRatio_working_3-way'!X532^(1/3)*COS(('OddsRatio_working_3-way'!Y532+2*PI())/3)</f>
        <v>-0.3310523321248241</v>
      </c>
      <c r="AB532" s="11">
        <f>'OddsRatio_working_3-way'!X532^(1/3)*COS(('OddsRatio_working_3-way'!Y532+4*PI())/3)</f>
        <v>-0.19490853380168943</v>
      </c>
      <c r="AC532" s="11">
        <f>'OddsRatio_working_3-way'!X532^(1/3)*SIN('OddsRatio_working_3-way'!Y532/3)</f>
        <v>7.8602658610359921E-2</v>
      </c>
      <c r="AD532" s="11">
        <f>'OddsRatio_working_3-way'!X532^(1/3)*SIN(('OddsRatio_working_3-way'!Y532+2*PI())/3)</f>
        <v>0.41619414198364174</v>
      </c>
      <c r="AE532" s="11">
        <f>'OddsRatio_working_3-way'!X532^(1/3)*SIN(('OddsRatio_working_3-way'!Y532+4*PI())/3)</f>
        <v>-0.49479680059400172</v>
      </c>
      <c r="AF532" s="11">
        <f>-'OddsRatio_working_3-way'!U532/(3*'OddsRatio_working_3-way'!X532^(1/3))*COS(('OddsRatio_working_3-way'!Y532)/3)</f>
        <v>0.52596086592651348</v>
      </c>
      <c r="AG532" s="11">
        <f>-'OddsRatio_working_3-way'!U532/(3*'OddsRatio_working_3-way'!X532^(1/3))*COS(('OddsRatio_working_3-way'!Y532+2*PI())/3)</f>
        <v>-0.33105233212482416</v>
      </c>
      <c r="AH532" s="11">
        <f>-'OddsRatio_working_3-way'!U532/(3*'OddsRatio_working_3-way'!X532^(1/3))*COS(('OddsRatio_working_3-way'!Y532+4*PI())/3)</f>
        <v>-0.19490853380168949</v>
      </c>
      <c r="AI532" s="11">
        <f>'OddsRatio_working_3-way'!U532/(3*'OddsRatio_working_3-way'!X532^(1/3))*SIN(('OddsRatio_working_3-way'!Y532)/3)</f>
        <v>-7.8602658610359935E-2</v>
      </c>
      <c r="AJ532" s="11">
        <f>'OddsRatio_working_3-way'!U532/(3*'OddsRatio_working_3-way'!X532^(1/3))*SIN(('OddsRatio_working_3-way'!Y532+2*PI())/3)</f>
        <v>-0.41619414198364185</v>
      </c>
      <c r="AK532" s="11">
        <f>'OddsRatio_working_3-way'!U532/(3*'OddsRatio_working_3-way'!X532^(1/3))*SIN(('OddsRatio_working_3-way'!Y532+4*PI())/3)</f>
        <v>0.49479680059400183</v>
      </c>
      <c r="AL532" s="11">
        <f>'OddsRatio_working_3-way'!Z532+'OddsRatio_working_3-way'!AF532</f>
        <v>1.0519217318530267</v>
      </c>
      <c r="AM532" s="11">
        <f>'OddsRatio_working_3-way'!AA532+'OddsRatio_working_3-way'!AG532</f>
        <v>-0.6621046642496482</v>
      </c>
      <c r="AN532" s="11">
        <f>'OddsRatio_working_3-way'!AB532+'OddsRatio_working_3-way'!AH532</f>
        <v>-0.38981706760337892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1.0519217318530267</v>
      </c>
      <c r="AS532" s="11">
        <f>IF(('OddsRatio_working_3-way'!X532=0),IF(Q532&gt;0,-Q532^(1/3),(-Q532)^(1/3)),'OddsRatio_working_3-way'!AM532-'OddsRatio_working_3-way'!R532/3)</f>
        <v>-0.6621046642496482</v>
      </c>
      <c r="AT532" s="11">
        <f>IF(('OddsRatio_working_3-way'!X532=0),IF(Q532&gt;0,-Q532^(1/3),(-Q532)^(1/3)),'OddsRatio_working_3-way'!AN532-'OddsRatio_working_3-way'!R532/3)</f>
        <v>-0.38981706760337892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9">
        <f t="shared" si="117"/>
        <v>0.23010572171895785</v>
      </c>
      <c r="E533" s="9">
        <f t="shared" si="118"/>
        <v>0.24484207446527248</v>
      </c>
      <c r="F533" s="9">
        <f t="shared" si="119"/>
        <v>0.52505220381576978</v>
      </c>
      <c r="G533" s="9">
        <f t="shared" si="120"/>
        <v>1.0898464120411744</v>
      </c>
      <c r="H533" s="9">
        <f t="shared" si="121"/>
        <v>4.3458284849664057</v>
      </c>
      <c r="I533" s="9">
        <f t="shared" si="122"/>
        <v>4.0842653460765233</v>
      </c>
      <c r="J533" s="9">
        <f t="shared" si="123"/>
        <v>1.9045725219941745</v>
      </c>
      <c r="K533" s="11">
        <f t="shared" si="124"/>
        <v>0.24570024570024568</v>
      </c>
      <c r="L533" s="11">
        <f t="shared" si="125"/>
        <v>0.2610966057441253</v>
      </c>
      <c r="M533" s="11">
        <f t="shared" si="126"/>
        <v>0.54644808743169393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-0.25278926691416526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0.23592327662866541</v>
      </c>
      <c r="Q533" s="11">
        <f>2*'OddsRatio_working_3-way'!K533*'OddsRatio_working_3-way'!L533*'OddsRatio_working_3-way'!M533</f>
        <v>7.0110929161564764E-2</v>
      </c>
      <c r="R533" s="11">
        <f t="shared" si="127"/>
        <v>0</v>
      </c>
      <c r="S533" s="11">
        <f t="shared" si="128"/>
        <v>-0.93328043357463153</v>
      </c>
      <c r="T533" s="11">
        <f t="shared" si="129"/>
        <v>-0.27734931161207477</v>
      </c>
      <c r="U533" s="11">
        <f>'OddsRatio_working_3-way'!S533-'OddsRatio_working_3-way'!R533^2/3</f>
        <v>-0.93328043357463153</v>
      </c>
      <c r="V533" s="11">
        <f>'OddsRatio_working_3-way'!S533*'OddsRatio_working_3-way'!R533/3-2*'OddsRatio_working_3-way'!R533^3/27-'OddsRatio_working_3-way'!T533</f>
        <v>0.27734931161207477</v>
      </c>
      <c r="W533" s="11">
        <f>'OddsRatio_working_3-way'!V533^2+4*'OddsRatio_working_3-way'!U533^3/27</f>
        <v>-4.3506811225289696E-2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0.1735147341560519</v>
      </c>
      <c r="Y533" s="11">
        <f>IF('OddsRatio_working_3-way'!W533&gt;=0,IF('OddsRatio_working_3-way'!V533+SQRT('OddsRatio_working_3-way'!W533)&gt;0,0,PI()),ACOS('OddsRatio_working_3-way'!V533/(2*'OddsRatio_working_3-way'!X533)))</f>
        <v>0.64481714832927162</v>
      </c>
      <c r="Z533" s="11">
        <f>'OddsRatio_working_3-way'!X533^(1/3)*COS('OddsRatio_working_3-way'!Y533/3)</f>
        <v>0.54492320602058719</v>
      </c>
      <c r="AA533" s="11">
        <f>'OddsRatio_working_3-way'!X533^(1/3)*COS(('OddsRatio_working_3-way'!Y533+2*PI())/3)</f>
        <v>-0.37548651770980407</v>
      </c>
      <c r="AB533" s="11">
        <f>'OddsRatio_working_3-way'!X533^(1/3)*COS(('OddsRatio_working_3-way'!Y533+4*PI())/3)</f>
        <v>-0.16943668831078323</v>
      </c>
      <c r="AC533" s="11">
        <f>'OddsRatio_working_3-way'!X533^(1/3)*SIN('OddsRatio_working_3-way'!Y533/3)</f>
        <v>0.1189629244700012</v>
      </c>
      <c r="AD533" s="11">
        <f>'OddsRatio_working_3-way'!X533^(1/3)*SIN(('OddsRatio_working_3-way'!Y533+2*PI())/3)</f>
        <v>0.41243587729048925</v>
      </c>
      <c r="AE533" s="11">
        <f>'OddsRatio_working_3-way'!X533^(1/3)*SIN(('OddsRatio_working_3-way'!Y533+4*PI())/3)</f>
        <v>-0.53139880176049037</v>
      </c>
      <c r="AF533" s="11">
        <f>-'OddsRatio_working_3-way'!U533/(3*'OddsRatio_working_3-way'!X533^(1/3))*COS(('OddsRatio_working_3-way'!Y533)/3)</f>
        <v>0.54492320602058719</v>
      </c>
      <c r="AG533" s="11">
        <f>-'OddsRatio_working_3-way'!U533/(3*'OddsRatio_working_3-way'!X533^(1/3))*COS(('OddsRatio_working_3-way'!Y533+2*PI())/3)</f>
        <v>-0.37548651770980407</v>
      </c>
      <c r="AH533" s="11">
        <f>-'OddsRatio_working_3-way'!U533/(3*'OddsRatio_working_3-way'!X533^(1/3))*COS(('OddsRatio_working_3-way'!Y533+4*PI())/3)</f>
        <v>-0.16943668831078323</v>
      </c>
      <c r="AI533" s="11">
        <f>'OddsRatio_working_3-way'!U533/(3*'OddsRatio_working_3-way'!X533^(1/3))*SIN(('OddsRatio_working_3-way'!Y533)/3)</f>
        <v>-0.1189629244700012</v>
      </c>
      <c r="AJ533" s="11">
        <f>'OddsRatio_working_3-way'!U533/(3*'OddsRatio_working_3-way'!X533^(1/3))*SIN(('OddsRatio_working_3-way'!Y533+2*PI())/3)</f>
        <v>-0.41243587729048925</v>
      </c>
      <c r="AK533" s="11">
        <f>'OddsRatio_working_3-way'!U533/(3*'OddsRatio_working_3-way'!X533^(1/3))*SIN(('OddsRatio_working_3-way'!Y533+4*PI())/3)</f>
        <v>0.53139880176049037</v>
      </c>
      <c r="AL533" s="11">
        <f>'OddsRatio_working_3-way'!Z533+'OddsRatio_working_3-way'!AF533</f>
        <v>1.0898464120411744</v>
      </c>
      <c r="AM533" s="11">
        <f>'OddsRatio_working_3-way'!AA533+'OddsRatio_working_3-way'!AG533</f>
        <v>-0.75097303541960814</v>
      </c>
      <c r="AN533" s="11">
        <f>'OddsRatio_working_3-way'!AB533+'OddsRatio_working_3-way'!AH533</f>
        <v>-0.33887337662156647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1.0898464120411744</v>
      </c>
      <c r="AS533" s="11">
        <f>IF(('OddsRatio_working_3-way'!X533=0),IF(Q533&gt;0,-Q533^(1/3),(-Q533)^(1/3)),'OddsRatio_working_3-way'!AM533-'OddsRatio_working_3-way'!R533/3)</f>
        <v>-0.75097303541960814</v>
      </c>
      <c r="AT533" s="11">
        <f>IF(('OddsRatio_working_3-way'!X533=0),IF(Q533&gt;0,-Q533^(1/3),(-Q533)^(1/3)),'OddsRatio_working_3-way'!AN533-'OddsRatio_working_3-way'!R533/3)</f>
        <v>-0.33887337662156647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9">
        <f t="shared" si="117"/>
        <v>0.40226922175902602</v>
      </c>
      <c r="E534" s="9">
        <f t="shared" si="118"/>
        <v>0.27733834427200982</v>
      </c>
      <c r="F534" s="9">
        <f t="shared" si="119"/>
        <v>0.32039243396896411</v>
      </c>
      <c r="G534" s="9">
        <f t="shared" si="120"/>
        <v>1.0767372239122501</v>
      </c>
      <c r="H534" s="9">
        <f t="shared" si="121"/>
        <v>2.4858973689989052</v>
      </c>
      <c r="I534" s="9">
        <f t="shared" si="122"/>
        <v>3.6057040818676449</v>
      </c>
      <c r="J534" s="9">
        <f t="shared" si="123"/>
        <v>3.1211723311071333</v>
      </c>
      <c r="K534" s="11">
        <f t="shared" si="124"/>
        <v>0.42016806722689076</v>
      </c>
      <c r="L534" s="11">
        <f t="shared" si="125"/>
        <v>0.29239766081871343</v>
      </c>
      <c r="M534" s="11">
        <f t="shared" si="126"/>
        <v>0.33670033670033667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-0.27214550537563953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0.23868014924086475</v>
      </c>
      <c r="Q534" s="11">
        <f>2*'OddsRatio_working_3-way'!K534*'OddsRatio_working_3-way'!L534*'OddsRatio_working_3-way'!M534</f>
        <v>8.2731420880715667E-2</v>
      </c>
      <c r="R534" s="11">
        <f t="shared" si="127"/>
        <v>0</v>
      </c>
      <c r="S534" s="11">
        <f t="shared" si="128"/>
        <v>-0.87703138404368319</v>
      </c>
      <c r="T534" s="11">
        <f t="shared" si="129"/>
        <v>-0.30399701353333897</v>
      </c>
      <c r="U534" s="11">
        <f>'OddsRatio_working_3-way'!S534-'OddsRatio_working_3-way'!R534^2/3</f>
        <v>-0.87703138404368319</v>
      </c>
      <c r="V534" s="11">
        <f>'OddsRatio_working_3-way'!S534*'OddsRatio_working_3-way'!R534/3-2*'OddsRatio_working_3-way'!R534^3/27-'OddsRatio_working_3-way'!T534</f>
        <v>0.30399701353333897</v>
      </c>
      <c r="W534" s="11">
        <f>'OddsRatio_working_3-way'!V534^2+4*'OddsRatio_working_3-way'!U534^3/27</f>
        <v>-7.5263417962713602E-3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0.15806685771649004</v>
      </c>
      <c r="Y534" s="11">
        <f>IF('OddsRatio_working_3-way'!W534&gt;=0,IF('OddsRatio_working_3-way'!V534+SQRT('OddsRatio_working_3-way'!W534)&gt;0,0,PI()),ACOS('OddsRatio_working_3-way'!V534/(2*'OddsRatio_working_3-way'!X534)))</f>
        <v>0.27799003910457998</v>
      </c>
      <c r="Z534" s="11">
        <f>'OddsRatio_working_3-way'!X534^(1/3)*COS('OddsRatio_working_3-way'!Y534/3)</f>
        <v>0.53836861195612506</v>
      </c>
      <c r="AA534" s="11">
        <f>'OddsRatio_working_3-way'!X534^(1/3)*COS(('OddsRatio_working_3-way'!Y534+2*PI())/3)</f>
        <v>-0.31251182905805425</v>
      </c>
      <c r="AB534" s="11">
        <f>'OddsRatio_working_3-way'!X534^(1/3)*COS(('OddsRatio_working_3-way'!Y534+4*PI())/3)</f>
        <v>-0.22585678289807087</v>
      </c>
      <c r="AC534" s="11">
        <f>'OddsRatio_working_3-way'!X534^(1/3)*SIN('OddsRatio_working_3-way'!Y534/3)</f>
        <v>5.0030314227105896E-2</v>
      </c>
      <c r="AD534" s="11">
        <f>'OddsRatio_working_3-way'!X534^(1/3)*SIN(('OddsRatio_working_3-way'!Y534+2*PI())/3)</f>
        <v>0.44122573744061799</v>
      </c>
      <c r="AE534" s="11">
        <f>'OddsRatio_working_3-way'!X534^(1/3)*SIN(('OddsRatio_working_3-way'!Y534+4*PI())/3)</f>
        <v>-0.4912560516677239</v>
      </c>
      <c r="AF534" s="11">
        <f>-'OddsRatio_working_3-way'!U534/(3*'OddsRatio_working_3-way'!X534^(1/3))*COS(('OddsRatio_working_3-way'!Y534)/3)</f>
        <v>0.53836861195612506</v>
      </c>
      <c r="AG534" s="11">
        <f>-'OddsRatio_working_3-way'!U534/(3*'OddsRatio_working_3-way'!X534^(1/3))*COS(('OddsRatio_working_3-way'!Y534+2*PI())/3)</f>
        <v>-0.31251182905805425</v>
      </c>
      <c r="AH534" s="11">
        <f>-'OddsRatio_working_3-way'!U534/(3*'OddsRatio_working_3-way'!X534^(1/3))*COS(('OddsRatio_working_3-way'!Y534+4*PI())/3)</f>
        <v>-0.22585678289807087</v>
      </c>
      <c r="AI534" s="11">
        <f>'OddsRatio_working_3-way'!U534/(3*'OddsRatio_working_3-way'!X534^(1/3))*SIN(('OddsRatio_working_3-way'!Y534)/3)</f>
        <v>-5.0030314227105896E-2</v>
      </c>
      <c r="AJ534" s="11">
        <f>'OddsRatio_working_3-way'!U534/(3*'OddsRatio_working_3-way'!X534^(1/3))*SIN(('OddsRatio_working_3-way'!Y534+2*PI())/3)</f>
        <v>-0.44122573744061799</v>
      </c>
      <c r="AK534" s="11">
        <f>'OddsRatio_working_3-way'!U534/(3*'OddsRatio_working_3-way'!X534^(1/3))*SIN(('OddsRatio_working_3-way'!Y534+4*PI())/3)</f>
        <v>0.4912560516677239</v>
      </c>
      <c r="AL534" s="11">
        <f>'OddsRatio_working_3-way'!Z534+'OddsRatio_working_3-way'!AF534</f>
        <v>1.0767372239122501</v>
      </c>
      <c r="AM534" s="11">
        <f>'OddsRatio_working_3-way'!AA534+'OddsRatio_working_3-way'!AG534</f>
        <v>-0.62502365811610849</v>
      </c>
      <c r="AN534" s="11">
        <f>'OddsRatio_working_3-way'!AB534+'OddsRatio_working_3-way'!AH534</f>
        <v>-0.45171356579614175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1.0767372239122501</v>
      </c>
      <c r="AS534" s="11">
        <f>IF(('OddsRatio_working_3-way'!X534=0),IF(Q534&gt;0,-Q534^(1/3),(-Q534)^(1/3)),'OddsRatio_working_3-way'!AM534-'OddsRatio_working_3-way'!R534/3)</f>
        <v>-0.62502365811610849</v>
      </c>
      <c r="AT534" s="11">
        <f>IF(('OddsRatio_working_3-way'!X534=0),IF(Q534&gt;0,-Q534^(1/3),(-Q534)^(1/3)),'OddsRatio_working_3-way'!AN534-'OddsRatio_working_3-way'!R534/3)</f>
        <v>-0.45171356579614175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9">
        <f t="shared" si="117"/>
        <v>0.32533081074009762</v>
      </c>
      <c r="E535" s="9">
        <f t="shared" si="118"/>
        <v>0.24916018197341422</v>
      </c>
      <c r="F535" s="9">
        <f t="shared" si="119"/>
        <v>0.42550900728648811</v>
      </c>
      <c r="G535" s="9">
        <f t="shared" si="120"/>
        <v>1.0801012112567885</v>
      </c>
      <c r="H535" s="9">
        <f t="shared" si="121"/>
        <v>3.0737943256130342</v>
      </c>
      <c r="I535" s="9">
        <f t="shared" si="122"/>
        <v>4.0134823794064394</v>
      </c>
      <c r="J535" s="9">
        <f t="shared" si="123"/>
        <v>2.3501265140709857</v>
      </c>
      <c r="K535" s="11">
        <f t="shared" si="124"/>
        <v>0.34246575342465752</v>
      </c>
      <c r="L535" s="11">
        <f t="shared" si="125"/>
        <v>0.26385224274406333</v>
      </c>
      <c r="M535" s="11">
        <f t="shared" si="126"/>
        <v>0.44444444444444442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-0.26891242274189475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0.23935454592916555</v>
      </c>
      <c r="Q535" s="11">
        <f>2*'OddsRatio_working_3-way'!K535*'OddsRatio_working_3-way'!L535*'OddsRatio_working_3-way'!M535</f>
        <v>8.0320317425894461E-2</v>
      </c>
      <c r="R535" s="11">
        <f t="shared" si="127"/>
        <v>0</v>
      </c>
      <c r="S535" s="11">
        <f t="shared" si="128"/>
        <v>-0.89008363201911578</v>
      </c>
      <c r="T535" s="11">
        <f t="shared" si="129"/>
        <v>-0.29868578255675021</v>
      </c>
      <c r="U535" s="11">
        <f>'OddsRatio_working_3-way'!S535-'OddsRatio_working_3-way'!R535^2/3</f>
        <v>-0.89008363201911578</v>
      </c>
      <c r="V535" s="11">
        <f>'OddsRatio_working_3-way'!S535*'OddsRatio_working_3-way'!R535/3-2*'OddsRatio_working_3-way'!R535^3/27-'OddsRatio_working_3-way'!T535</f>
        <v>0.29868578255675021</v>
      </c>
      <c r="W535" s="11">
        <f>'OddsRatio_working_3-way'!V535^2+4*'OddsRatio_working_3-way'!U535^3/27</f>
        <v>-1.5256100104747622E-2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0.16160855237756283</v>
      </c>
      <c r="Y535" s="11">
        <f>IF('OddsRatio_working_3-way'!W535&gt;=0,IF('OddsRatio_working_3-way'!V535+SQRT('OddsRatio_working_3-way'!W535)&gt;0,0,PI()),ACOS('OddsRatio_working_3-way'!V535/(2*'OddsRatio_working_3-way'!X535)))</f>
        <v>0.39211564048932468</v>
      </c>
      <c r="Z535" s="11">
        <f>'OddsRatio_working_3-way'!X535^(1/3)*COS('OddsRatio_working_3-way'!Y535/3)</f>
        <v>0.54005060562839424</v>
      </c>
      <c r="AA535" s="11">
        <f>'OddsRatio_working_3-way'!X535^(1/3)*COS(('OddsRatio_working_3-way'!Y535+2*PI())/3)</f>
        <v>-0.33150632041379779</v>
      </c>
      <c r="AB535" s="11">
        <f>'OddsRatio_working_3-way'!X535^(1/3)*COS(('OddsRatio_working_3-way'!Y535+4*PI())/3)</f>
        <v>-0.2085442852145965</v>
      </c>
      <c r="AC535" s="11">
        <f>'OddsRatio_working_3-way'!X535^(1/3)*SIN('OddsRatio_working_3-way'!Y535/3)</f>
        <v>7.0992164122363227E-2</v>
      </c>
      <c r="AD535" s="11">
        <f>'OddsRatio_working_3-way'!X535^(1/3)*SIN(('OddsRatio_working_3-way'!Y535+2*PI())/3)</f>
        <v>0.43220146174217916</v>
      </c>
      <c r="AE535" s="11">
        <f>'OddsRatio_working_3-way'!X535^(1/3)*SIN(('OddsRatio_working_3-way'!Y535+4*PI())/3)</f>
        <v>-0.5031936258645423</v>
      </c>
      <c r="AF535" s="11">
        <f>-'OddsRatio_working_3-way'!U535/(3*'OddsRatio_working_3-way'!X535^(1/3))*COS(('OddsRatio_working_3-way'!Y535)/3)</f>
        <v>0.54005060562839424</v>
      </c>
      <c r="AG535" s="11">
        <f>-'OddsRatio_working_3-way'!U535/(3*'OddsRatio_working_3-way'!X535^(1/3))*COS(('OddsRatio_working_3-way'!Y535+2*PI())/3)</f>
        <v>-0.33150632041379779</v>
      </c>
      <c r="AH535" s="11">
        <f>-'OddsRatio_working_3-way'!U535/(3*'OddsRatio_working_3-way'!X535^(1/3))*COS(('OddsRatio_working_3-way'!Y535+4*PI())/3)</f>
        <v>-0.2085442852145965</v>
      </c>
      <c r="AI535" s="11">
        <f>'OddsRatio_working_3-way'!U535/(3*'OddsRatio_working_3-way'!X535^(1/3))*SIN(('OddsRatio_working_3-way'!Y535)/3)</f>
        <v>-7.0992164122363227E-2</v>
      </c>
      <c r="AJ535" s="11">
        <f>'OddsRatio_working_3-way'!U535/(3*'OddsRatio_working_3-way'!X535^(1/3))*SIN(('OddsRatio_working_3-way'!Y535+2*PI())/3)</f>
        <v>-0.43220146174217916</v>
      </c>
      <c r="AK535" s="11">
        <f>'OddsRatio_working_3-way'!U535/(3*'OddsRatio_working_3-way'!X535^(1/3))*SIN(('OddsRatio_working_3-way'!Y535+4*PI())/3)</f>
        <v>0.5031936258645423</v>
      </c>
      <c r="AL535" s="11">
        <f>'OddsRatio_working_3-way'!Z535+'OddsRatio_working_3-way'!AF535</f>
        <v>1.0801012112567885</v>
      </c>
      <c r="AM535" s="11">
        <f>'OddsRatio_working_3-way'!AA535+'OddsRatio_working_3-way'!AG535</f>
        <v>-0.66301264082759559</v>
      </c>
      <c r="AN535" s="11">
        <f>'OddsRatio_working_3-way'!AB535+'OddsRatio_working_3-way'!AH535</f>
        <v>-0.41708857042919301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1.0801012112567885</v>
      </c>
      <c r="AS535" s="11">
        <f>IF(('OddsRatio_working_3-way'!X535=0),IF(Q535&gt;0,-Q535^(1/3),(-Q535)^(1/3)),'OddsRatio_working_3-way'!AM535-'OddsRatio_working_3-way'!R535/3)</f>
        <v>-0.66301264082759559</v>
      </c>
      <c r="AT535" s="11">
        <f>IF(('OddsRatio_working_3-way'!X535=0),IF(Q535&gt;0,-Q535^(1/3),(-Q535)^(1/3)),'OddsRatio_working_3-way'!AN535-'OddsRatio_working_3-way'!R535/3)</f>
        <v>-0.41708857042919301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9">
        <f t="shared" si="117"/>
        <v>0.26416098311803377</v>
      </c>
      <c r="E536" s="9">
        <f t="shared" si="118"/>
        <v>0.2696508540081653</v>
      </c>
      <c r="F536" s="9">
        <f t="shared" si="119"/>
        <v>0.46618816287380083</v>
      </c>
      <c r="G536" s="9">
        <f t="shared" si="120"/>
        <v>1.1010159705841622</v>
      </c>
      <c r="H536" s="9">
        <f t="shared" si="121"/>
        <v>3.7855704055779307</v>
      </c>
      <c r="I536" s="9">
        <f t="shared" si="122"/>
        <v>3.7084992876370384</v>
      </c>
      <c r="J536" s="9">
        <f t="shared" si="123"/>
        <v>2.1450566094075287</v>
      </c>
      <c r="K536" s="11">
        <f t="shared" si="124"/>
        <v>0.28328611898016998</v>
      </c>
      <c r="L536" s="11">
        <f t="shared" si="125"/>
        <v>0.28901734104046245</v>
      </c>
      <c r="M536" s="11">
        <f t="shared" si="126"/>
        <v>0.49019607843137253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-0.2597813659187822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0.24201168784008062</v>
      </c>
      <c r="Q536" s="11">
        <f>2*'OddsRatio_working_3-way'!K536*'OddsRatio_working_3-way'!L536*'OddsRatio_working_3-way'!M536</f>
        <v>8.0269216530706677E-2</v>
      </c>
      <c r="R536" s="11">
        <f t="shared" si="127"/>
        <v>0</v>
      </c>
      <c r="S536" s="11">
        <f t="shared" si="128"/>
        <v>-0.93159756468346122</v>
      </c>
      <c r="T536" s="11">
        <f t="shared" si="129"/>
        <v>-0.30898758364293905</v>
      </c>
      <c r="U536" s="11">
        <f>'OddsRatio_working_3-way'!S536-'OddsRatio_working_3-way'!R536^2/3</f>
        <v>-0.93159756468346122</v>
      </c>
      <c r="V536" s="11">
        <f>'OddsRatio_working_3-way'!S536*'OddsRatio_working_3-way'!R536/3-2*'OddsRatio_working_3-way'!R536^3/27-'OddsRatio_working_3-way'!T536</f>
        <v>0.30898758364293905</v>
      </c>
      <c r="W536" s="11">
        <f>'OddsRatio_working_3-way'!V536^2+4*'OddsRatio_working_3-way'!U536^3/27</f>
        <v>-2.4305832537541136E-2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0.17304562937491616</v>
      </c>
      <c r="Y536" s="11">
        <f>IF('OddsRatio_working_3-way'!W536&gt;=0,IF('OddsRatio_working_3-way'!V536+SQRT('OddsRatio_working_3-way'!W536)&gt;0,0,PI()),ACOS('OddsRatio_working_3-way'!V536/(2*'OddsRatio_working_3-way'!X536)))</f>
        <v>0.46729025180099093</v>
      </c>
      <c r="Z536" s="11">
        <f>'OddsRatio_working_3-way'!X536^(1/3)*COS('OddsRatio_working_3-way'!Y536/3)</f>
        <v>0.55050798529208111</v>
      </c>
      <c r="AA536" s="11">
        <f>'OddsRatio_working_3-way'!X536^(1/3)*COS(('OddsRatio_working_3-way'!Y536+2*PI())/3)</f>
        <v>-0.35012127367123647</v>
      </c>
      <c r="AB536" s="11">
        <f>'OddsRatio_working_3-way'!X536^(1/3)*COS(('OddsRatio_working_3-way'!Y536+4*PI())/3)</f>
        <v>-0.20038671162084482</v>
      </c>
      <c r="AC536" s="11">
        <f>'OddsRatio_working_3-way'!X536^(1/3)*SIN('OddsRatio_working_3-way'!Y536/3)</f>
        <v>8.6449289706784366E-2</v>
      </c>
      <c r="AD536" s="11">
        <f>'OddsRatio_working_3-way'!X536^(1/3)*SIN(('OddsRatio_working_3-way'!Y536+2*PI())/3)</f>
        <v>0.43352925539574022</v>
      </c>
      <c r="AE536" s="11">
        <f>'OddsRatio_working_3-way'!X536^(1/3)*SIN(('OddsRatio_working_3-way'!Y536+4*PI())/3)</f>
        <v>-0.5199785451025245</v>
      </c>
      <c r="AF536" s="11">
        <f>-'OddsRatio_working_3-way'!U536/(3*'OddsRatio_working_3-way'!X536^(1/3))*COS(('OddsRatio_working_3-way'!Y536)/3)</f>
        <v>0.550507985292081</v>
      </c>
      <c r="AG536" s="11">
        <f>-'OddsRatio_working_3-way'!U536/(3*'OddsRatio_working_3-way'!X536^(1/3))*COS(('OddsRatio_working_3-way'!Y536+2*PI())/3)</f>
        <v>-0.35012127367123641</v>
      </c>
      <c r="AH536" s="11">
        <f>-'OddsRatio_working_3-way'!U536/(3*'OddsRatio_working_3-way'!X536^(1/3))*COS(('OddsRatio_working_3-way'!Y536+4*PI())/3)</f>
        <v>-0.20038671162084479</v>
      </c>
      <c r="AI536" s="11">
        <f>'OddsRatio_working_3-way'!U536/(3*'OddsRatio_working_3-way'!X536^(1/3))*SIN(('OddsRatio_working_3-way'!Y536)/3)</f>
        <v>-8.6449289706784352E-2</v>
      </c>
      <c r="AJ536" s="11">
        <f>'OddsRatio_working_3-way'!U536/(3*'OddsRatio_working_3-way'!X536^(1/3))*SIN(('OddsRatio_working_3-way'!Y536+2*PI())/3)</f>
        <v>-0.43352925539574011</v>
      </c>
      <c r="AK536" s="11">
        <f>'OddsRatio_working_3-way'!U536/(3*'OddsRatio_working_3-way'!X536^(1/3))*SIN(('OddsRatio_working_3-way'!Y536+4*PI())/3)</f>
        <v>0.5199785451025245</v>
      </c>
      <c r="AL536" s="11">
        <f>'OddsRatio_working_3-way'!Z536+'OddsRatio_working_3-way'!AF536</f>
        <v>1.1010159705841622</v>
      </c>
      <c r="AM536" s="11">
        <f>'OddsRatio_working_3-way'!AA536+'OddsRatio_working_3-way'!AG536</f>
        <v>-0.70024254734247293</v>
      </c>
      <c r="AN536" s="11">
        <f>'OddsRatio_working_3-way'!AB536+'OddsRatio_working_3-way'!AH536</f>
        <v>-0.40077342324168963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1.1010159705841622</v>
      </c>
      <c r="AS536" s="11">
        <f>IF(('OddsRatio_working_3-way'!X536=0),IF(Q536&gt;0,-Q536^(1/3),(-Q536)^(1/3)),'OddsRatio_working_3-way'!AM536-'OddsRatio_working_3-way'!R536/3)</f>
        <v>-0.70024254734247293</v>
      </c>
      <c r="AT536" s="11">
        <f>IF(('OddsRatio_working_3-way'!X536=0),IF(Q536&gt;0,-Q536^(1/3),(-Q536)^(1/3)),'OddsRatio_working_3-way'!AN536-'OddsRatio_working_3-way'!R536/3)</f>
        <v>-0.40077342324168963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9">
        <f t="shared" si="117"/>
        <v>0.41310689632668052</v>
      </c>
      <c r="E537" s="9">
        <f t="shared" si="118"/>
        <v>0.31829048163885415</v>
      </c>
      <c r="F537" s="9">
        <f t="shared" si="119"/>
        <v>0.26860262203446506</v>
      </c>
      <c r="G537" s="9">
        <f t="shared" si="120"/>
        <v>1.0762734575113582</v>
      </c>
      <c r="H537" s="9">
        <f t="shared" si="121"/>
        <v>2.4206809639149927</v>
      </c>
      <c r="I537" s="9">
        <f t="shared" si="122"/>
        <v>3.1417841804476021</v>
      </c>
      <c r="J537" s="9">
        <f t="shared" si="123"/>
        <v>3.7229718475037359</v>
      </c>
      <c r="K537" s="11">
        <f t="shared" si="124"/>
        <v>0.43103448275862072</v>
      </c>
      <c r="L537" s="11">
        <f t="shared" si="125"/>
        <v>0.33444816053511706</v>
      </c>
      <c r="M537" s="11">
        <f t="shared" si="126"/>
        <v>0.28328611898016998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-0.27140237900226161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0.23849482972612629</v>
      </c>
      <c r="Q537" s="11">
        <f>2*'OddsRatio_working_3-way'!K537*'OddsRatio_working_3-way'!L537*'OddsRatio_working_3-way'!M537</f>
        <v>8.1676311550043248E-2</v>
      </c>
      <c r="R537" s="11">
        <f t="shared" si="127"/>
        <v>0</v>
      </c>
      <c r="S537" s="11">
        <f t="shared" si="128"/>
        <v>-0.87874996012521656</v>
      </c>
      <c r="T537" s="11">
        <f t="shared" si="129"/>
        <v>-0.30094176716617005</v>
      </c>
      <c r="U537" s="11">
        <f>'OddsRatio_working_3-way'!S537-'OddsRatio_working_3-way'!R537^2/3</f>
        <v>-0.87874996012521656</v>
      </c>
      <c r="V537" s="11">
        <f>'OddsRatio_working_3-way'!S537*'OddsRatio_working_3-way'!R537/3-2*'OddsRatio_working_3-way'!R537^3/27-'OddsRatio_working_3-way'!T537</f>
        <v>0.30094176716617005</v>
      </c>
      <c r="W537" s="11">
        <f>'OddsRatio_working_3-way'!V537^2+4*'OddsRatio_working_3-way'!U537^3/27</f>
        <v>-9.9632425042017886E-3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0.15853169220166918</v>
      </c>
      <c r="Y537" s="11">
        <f>IF('OddsRatio_working_3-way'!W537&gt;=0,IF('OddsRatio_working_3-way'!V537+SQRT('OddsRatio_working_3-way'!W537)&gt;0,0,PI()),ACOS('OddsRatio_working_3-way'!V537/(2*'OddsRatio_working_3-way'!X537)))</f>
        <v>0.32026085311226926</v>
      </c>
      <c r="Z537" s="11">
        <f>'OddsRatio_working_3-way'!X537^(1/3)*COS('OddsRatio_working_3-way'!Y537/3)</f>
        <v>0.53813672875567908</v>
      </c>
      <c r="AA537" s="11">
        <f>'OddsRatio_working_3-way'!X537^(1/3)*COS(('OddsRatio_working_3-way'!Y537+2*PI())/3)</f>
        <v>-0.31900968899389986</v>
      </c>
      <c r="AB537" s="11">
        <f>'OddsRatio_working_3-way'!X537^(1/3)*COS(('OddsRatio_working_3-way'!Y537+4*PI())/3)</f>
        <v>-0.21912703976177919</v>
      </c>
      <c r="AC537" s="11">
        <f>'OddsRatio_working_3-way'!X537^(1/3)*SIN('OddsRatio_working_3-way'!Y537/3)</f>
        <v>5.766727442153792E-2</v>
      </c>
      <c r="AD537" s="11">
        <f>'OddsRatio_working_3-way'!X537^(1/3)*SIN(('OddsRatio_working_3-way'!Y537+2*PI())/3)</f>
        <v>0.43720644060110492</v>
      </c>
      <c r="AE537" s="11">
        <f>'OddsRatio_working_3-way'!X537^(1/3)*SIN(('OddsRatio_working_3-way'!Y537+4*PI())/3)</f>
        <v>-0.49487371502264277</v>
      </c>
      <c r="AF537" s="11">
        <f>-'OddsRatio_working_3-way'!U537/(3*'OddsRatio_working_3-way'!X537^(1/3))*COS(('OddsRatio_working_3-way'!Y537)/3)</f>
        <v>0.53813672875567897</v>
      </c>
      <c r="AG537" s="11">
        <f>-'OddsRatio_working_3-way'!U537/(3*'OddsRatio_working_3-way'!X537^(1/3))*COS(('OddsRatio_working_3-way'!Y537+2*PI())/3)</f>
        <v>-0.31900968899389981</v>
      </c>
      <c r="AH537" s="11">
        <f>-'OddsRatio_working_3-way'!U537/(3*'OddsRatio_working_3-way'!X537^(1/3))*COS(('OddsRatio_working_3-way'!Y537+4*PI())/3)</f>
        <v>-0.21912703976177916</v>
      </c>
      <c r="AI537" s="11">
        <f>'OddsRatio_working_3-way'!U537/(3*'OddsRatio_working_3-way'!X537^(1/3))*SIN(('OddsRatio_working_3-way'!Y537)/3)</f>
        <v>-5.7667274421537906E-2</v>
      </c>
      <c r="AJ537" s="11">
        <f>'OddsRatio_working_3-way'!U537/(3*'OddsRatio_working_3-way'!X537^(1/3))*SIN(('OddsRatio_working_3-way'!Y537+2*PI())/3)</f>
        <v>-0.43720644060110481</v>
      </c>
      <c r="AK537" s="11">
        <f>'OddsRatio_working_3-way'!U537/(3*'OddsRatio_working_3-way'!X537^(1/3))*SIN(('OddsRatio_working_3-way'!Y537+4*PI())/3)</f>
        <v>0.49487371502264266</v>
      </c>
      <c r="AL537" s="11">
        <f>'OddsRatio_working_3-way'!Z537+'OddsRatio_working_3-way'!AF537</f>
        <v>1.0762734575113582</v>
      </c>
      <c r="AM537" s="11">
        <f>'OddsRatio_working_3-way'!AA537+'OddsRatio_working_3-way'!AG537</f>
        <v>-0.63801937798779962</v>
      </c>
      <c r="AN537" s="11">
        <f>'OddsRatio_working_3-way'!AB537+'OddsRatio_working_3-way'!AH537</f>
        <v>-0.43825407952355833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1.0762734575113582</v>
      </c>
      <c r="AS537" s="11">
        <f>IF(('OddsRatio_working_3-way'!X537=0),IF(Q537&gt;0,-Q537^(1/3),(-Q537)^(1/3)),'OddsRatio_working_3-way'!AM537-'OddsRatio_working_3-way'!R537/3)</f>
        <v>-0.63801937798779962</v>
      </c>
      <c r="AT537" s="11">
        <f>IF(('OddsRatio_working_3-way'!X537=0),IF(Q537&gt;0,-Q537^(1/3),(-Q537)^(1/3)),'OddsRatio_working_3-way'!AN537-'OddsRatio_working_3-way'!R537/3)</f>
        <v>-0.43825407952355833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9">
        <f t="shared" si="117"/>
        <v>0.47301592417230831</v>
      </c>
      <c r="E538" s="9">
        <f t="shared" si="118"/>
        <v>0.24889317989749871</v>
      </c>
      <c r="F538" s="9">
        <f t="shared" si="119"/>
        <v>0.27809089593019309</v>
      </c>
      <c r="G538" s="9">
        <f t="shared" si="120"/>
        <v>1.0816443991197484</v>
      </c>
      <c r="H538" s="9">
        <f t="shared" si="121"/>
        <v>2.1140937310933405</v>
      </c>
      <c r="I538" s="9">
        <f t="shared" si="122"/>
        <v>4.0177878735440977</v>
      </c>
      <c r="J538" s="9">
        <f t="shared" si="123"/>
        <v>3.5959465578873964</v>
      </c>
      <c r="K538" s="11">
        <f t="shared" si="124"/>
        <v>0.49261083743842371</v>
      </c>
      <c r="L538" s="11">
        <f t="shared" si="125"/>
        <v>0.26385224274406333</v>
      </c>
      <c r="M538" s="11">
        <f t="shared" si="126"/>
        <v>0.29411764705882354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-0.26365651346518049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0.23778049114286784</v>
      </c>
      <c r="Q538" s="11">
        <f>2*'OddsRatio_working_3-way'!K538*'OddsRatio_working_3-way'!L538*'OddsRatio_working_3-way'!M538</f>
        <v>7.6456749563623111E-2</v>
      </c>
      <c r="R538" s="11">
        <f t="shared" si="127"/>
        <v>0</v>
      </c>
      <c r="S538" s="11">
        <f t="shared" si="128"/>
        <v>-0.90185707160339157</v>
      </c>
      <c r="T538" s="11">
        <f t="shared" si="129"/>
        <v>-0.28998619665703912</v>
      </c>
      <c r="U538" s="11">
        <f>'OddsRatio_working_3-way'!S538-'OddsRatio_working_3-way'!R538^2/3</f>
        <v>-0.90185707160339157</v>
      </c>
      <c r="V538" s="11">
        <f>'OddsRatio_working_3-way'!S538*'OddsRatio_working_3-way'!R538/3-2*'OddsRatio_working_3-way'!R538^3/27-'OddsRatio_working_3-way'!T538</f>
        <v>0.28998619665703912</v>
      </c>
      <c r="W538" s="11">
        <f>'OddsRatio_working_3-way'!V538^2+4*'OddsRatio_working_3-way'!U538^3/27</f>
        <v>-2.4577931960398439E-2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0.16482560951807018</v>
      </c>
      <c r="Y538" s="11">
        <f>IF('OddsRatio_working_3-way'!W538&gt;=0,IF('OddsRatio_working_3-way'!V538+SQRT('OddsRatio_working_3-way'!W538)&gt;0,0,PI()),ACOS('OddsRatio_working_3-way'!V538/(2*'OddsRatio_working_3-way'!X538)))</f>
        <v>0.49561627969941258</v>
      </c>
      <c r="Z538" s="11">
        <f>'OddsRatio_working_3-way'!X538^(1/3)*COS('OddsRatio_working_3-way'!Y538/3)</f>
        <v>0.54082219955987421</v>
      </c>
      <c r="AA538" s="11">
        <f>'OddsRatio_working_3-way'!X538^(1/3)*COS(('OddsRatio_working_3-way'!Y538+2*PI())/3)</f>
        <v>-0.34849937833864614</v>
      </c>
      <c r="AB538" s="11">
        <f>'OddsRatio_working_3-way'!X538^(1/3)*COS(('OddsRatio_working_3-way'!Y538+4*PI())/3)</f>
        <v>-0.19232282122122801</v>
      </c>
      <c r="AC538" s="11">
        <f>'OddsRatio_working_3-way'!X538^(1/3)*SIN('OddsRatio_working_3-way'!Y538/3)</f>
        <v>9.016857729285041E-2</v>
      </c>
      <c r="AD538" s="11">
        <f>'OddsRatio_working_3-way'!X538^(1/3)*SIN(('OddsRatio_working_3-way'!Y538+2*PI())/3)</f>
        <v>0.42328147510300324</v>
      </c>
      <c r="AE538" s="11">
        <f>'OddsRatio_working_3-way'!X538^(1/3)*SIN(('OddsRatio_working_3-way'!Y538+4*PI())/3)</f>
        <v>-0.51345005239585351</v>
      </c>
      <c r="AF538" s="11">
        <f>-'OddsRatio_working_3-way'!U538/(3*'OddsRatio_working_3-way'!X538^(1/3))*COS(('OddsRatio_working_3-way'!Y538)/3)</f>
        <v>0.54082219955987421</v>
      </c>
      <c r="AG538" s="11">
        <f>-'OddsRatio_working_3-way'!U538/(3*'OddsRatio_working_3-way'!X538^(1/3))*COS(('OddsRatio_working_3-way'!Y538+2*PI())/3)</f>
        <v>-0.34849937833864614</v>
      </c>
      <c r="AH538" s="11">
        <f>-'OddsRatio_working_3-way'!U538/(3*'OddsRatio_working_3-way'!X538^(1/3))*COS(('OddsRatio_working_3-way'!Y538+4*PI())/3)</f>
        <v>-0.19232282122122801</v>
      </c>
      <c r="AI538" s="11">
        <f>'OddsRatio_working_3-way'!U538/(3*'OddsRatio_working_3-way'!X538^(1/3))*SIN(('OddsRatio_working_3-way'!Y538)/3)</f>
        <v>-9.016857729285041E-2</v>
      </c>
      <c r="AJ538" s="11">
        <f>'OddsRatio_working_3-way'!U538/(3*'OddsRatio_working_3-way'!X538^(1/3))*SIN(('OddsRatio_working_3-way'!Y538+2*PI())/3)</f>
        <v>-0.42328147510300324</v>
      </c>
      <c r="AK538" s="11">
        <f>'OddsRatio_working_3-way'!U538/(3*'OddsRatio_working_3-way'!X538^(1/3))*SIN(('OddsRatio_working_3-way'!Y538+4*PI())/3)</f>
        <v>0.51345005239585351</v>
      </c>
      <c r="AL538" s="11">
        <f>'OddsRatio_working_3-way'!Z538+'OddsRatio_working_3-way'!AF538</f>
        <v>1.0816443991197484</v>
      </c>
      <c r="AM538" s="11">
        <f>'OddsRatio_working_3-way'!AA538+'OddsRatio_working_3-way'!AG538</f>
        <v>-0.69699875667729227</v>
      </c>
      <c r="AN538" s="11">
        <f>'OddsRatio_working_3-way'!AB538+'OddsRatio_working_3-way'!AH538</f>
        <v>-0.38464564244245603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1.0816443991197484</v>
      </c>
      <c r="AS538" s="11">
        <f>IF(('OddsRatio_working_3-way'!X538=0),IF(Q538&gt;0,-Q538^(1/3),(-Q538)^(1/3)),'OddsRatio_working_3-way'!AM538-'OddsRatio_working_3-way'!R538/3)</f>
        <v>-0.69699875667729227</v>
      </c>
      <c r="AT538" s="11">
        <f>IF(('OddsRatio_working_3-way'!X538=0),IF(Q538&gt;0,-Q538^(1/3),(-Q538)^(1/3)),'OddsRatio_working_3-way'!AN538-'OddsRatio_working_3-way'!R538/3)</f>
        <v>-0.38464564244245603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9">
        <f t="shared" si="117"/>
        <v>0.37676971098255441</v>
      </c>
      <c r="E539" s="9">
        <f t="shared" si="118"/>
        <v>0.30158655952094754</v>
      </c>
      <c r="F539" s="9">
        <f t="shared" si="119"/>
        <v>0.32164372949649783</v>
      </c>
      <c r="G539" s="9">
        <f t="shared" si="120"/>
        <v>1.0338382287156287</v>
      </c>
      <c r="H539" s="9">
        <f t="shared" si="121"/>
        <v>2.6541411659450063</v>
      </c>
      <c r="I539" s="9">
        <f t="shared" si="122"/>
        <v>3.3157976323230089</v>
      </c>
      <c r="J539" s="9">
        <f t="shared" si="123"/>
        <v>3.1090299865798823</v>
      </c>
      <c r="K539" s="11">
        <f t="shared" si="124"/>
        <v>0.38461538461538458</v>
      </c>
      <c r="L539" s="11">
        <f t="shared" si="125"/>
        <v>0.30864197530864196</v>
      </c>
      <c r="M539" s="11">
        <f t="shared" si="126"/>
        <v>0.32894736842105265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-0.28550007497375918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0.22960713750187439</v>
      </c>
      <c r="Q539" s="11">
        <f>2*'OddsRatio_working_3-way'!K539*'OddsRatio_working_3-way'!L539*'OddsRatio_working_3-way'!M539</f>
        <v>7.8097665816964063E-2</v>
      </c>
      <c r="R539" s="11">
        <f t="shared" si="127"/>
        <v>0</v>
      </c>
      <c r="S539" s="11">
        <f t="shared" si="128"/>
        <v>-0.80422794117647078</v>
      </c>
      <c r="T539" s="11">
        <f t="shared" si="129"/>
        <v>-0.27354691876750703</v>
      </c>
      <c r="U539" s="11">
        <f>'OddsRatio_working_3-way'!S539-'OddsRatio_working_3-way'!R539^2/3</f>
        <v>-0.80422794117647078</v>
      </c>
      <c r="V539" s="11">
        <f>'OddsRatio_working_3-way'!S539*'OddsRatio_working_3-way'!R539/3-2*'OddsRatio_working_3-way'!R539^3/27-'OddsRatio_working_3-way'!T539</f>
        <v>0.27354691876750703</v>
      </c>
      <c r="W539" s="11">
        <f>'OddsRatio_working_3-way'!V539^2+4*'OddsRatio_working_3-way'!U539^3/27</f>
        <v>-2.2329163888250986E-3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0.13879916530370615</v>
      </c>
      <c r="Y539" s="11">
        <f>IF('OddsRatio_working_3-way'!W539&gt;=0,IF('OddsRatio_working_3-way'!V539+SQRT('OddsRatio_working_3-way'!W539)&gt;0,0,PI()),ACOS('OddsRatio_working_3-way'!V539/(2*'OddsRatio_working_3-way'!X539)))</f>
        <v>0.17105642105028673</v>
      </c>
      <c r="Z539" s="11">
        <f>'OddsRatio_working_3-way'!X539^(1/3)*COS('OddsRatio_working_3-way'!Y539/3)</f>
        <v>0.51691911435781435</v>
      </c>
      <c r="AA539" s="11">
        <f>'OddsRatio_working_3-way'!X539^(1/3)*COS(('OddsRatio_working_3-way'!Y539+2*PI())/3)</f>
        <v>-0.28401258445098126</v>
      </c>
      <c r="AB539" s="11">
        <f>'OddsRatio_working_3-way'!X539^(1/3)*COS(('OddsRatio_working_3-way'!Y539+4*PI())/3)</f>
        <v>-0.23290652990683319</v>
      </c>
      <c r="AC539" s="11">
        <f>'OddsRatio_working_3-way'!X539^(1/3)*SIN('OddsRatio_working_3-way'!Y539/3)</f>
        <v>2.9506094348283843E-2</v>
      </c>
      <c r="AD539" s="11">
        <f>'OddsRatio_working_3-way'!X539^(1/3)*SIN(('OddsRatio_working_3-way'!Y539+2*PI())/3)</f>
        <v>0.43291203756147872</v>
      </c>
      <c r="AE539" s="11">
        <f>'OddsRatio_working_3-way'!X539^(1/3)*SIN(('OddsRatio_working_3-way'!Y539+4*PI())/3)</f>
        <v>-0.46241813190976239</v>
      </c>
      <c r="AF539" s="11">
        <f>-'OddsRatio_working_3-way'!U539/(3*'OddsRatio_working_3-way'!X539^(1/3))*COS(('OddsRatio_working_3-way'!Y539)/3)</f>
        <v>0.51691911435781435</v>
      </c>
      <c r="AG539" s="11">
        <f>-'OddsRatio_working_3-way'!U539/(3*'OddsRatio_working_3-way'!X539^(1/3))*COS(('OddsRatio_working_3-way'!Y539+2*PI())/3)</f>
        <v>-0.28401258445098126</v>
      </c>
      <c r="AH539" s="11">
        <f>-'OddsRatio_working_3-way'!U539/(3*'OddsRatio_working_3-way'!X539^(1/3))*COS(('OddsRatio_working_3-way'!Y539+4*PI())/3)</f>
        <v>-0.23290652990683319</v>
      </c>
      <c r="AI539" s="11">
        <f>'OddsRatio_working_3-way'!U539/(3*'OddsRatio_working_3-way'!X539^(1/3))*SIN(('OddsRatio_working_3-way'!Y539)/3)</f>
        <v>-2.9506094348283843E-2</v>
      </c>
      <c r="AJ539" s="11">
        <f>'OddsRatio_working_3-way'!U539/(3*'OddsRatio_working_3-way'!X539^(1/3))*SIN(('OddsRatio_working_3-way'!Y539+2*PI())/3)</f>
        <v>-0.43291203756147872</v>
      </c>
      <c r="AK539" s="11">
        <f>'OddsRatio_working_3-way'!U539/(3*'OddsRatio_working_3-way'!X539^(1/3))*SIN(('OddsRatio_working_3-way'!Y539+4*PI())/3)</f>
        <v>0.46241813190976239</v>
      </c>
      <c r="AL539" s="11">
        <f>'OddsRatio_working_3-way'!Z539+'OddsRatio_working_3-way'!AF539</f>
        <v>1.0338382287156287</v>
      </c>
      <c r="AM539" s="11">
        <f>'OddsRatio_working_3-way'!AA539+'OddsRatio_working_3-way'!AG539</f>
        <v>-0.56802516890196253</v>
      </c>
      <c r="AN539" s="11">
        <f>'OddsRatio_working_3-way'!AB539+'OddsRatio_working_3-way'!AH539</f>
        <v>-0.46581305981366639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1.0338382287156287</v>
      </c>
      <c r="AS539" s="11">
        <f>IF(('OddsRatio_working_3-way'!X539=0),IF(Q539&gt;0,-Q539^(1/3),(-Q539)^(1/3)),'OddsRatio_working_3-way'!AM539-'OddsRatio_working_3-way'!R539/3)</f>
        <v>-0.56802516890196253</v>
      </c>
      <c r="AT539" s="11">
        <f>IF(('OddsRatio_working_3-way'!X539=0),IF(Q539&gt;0,-Q539^(1/3),(-Q539)^(1/3)),'OddsRatio_working_3-way'!AN539-'OddsRatio_working_3-way'!R539/3)</f>
        <v>-0.46581305981366639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9">
        <f t="shared" si="117"/>
        <v>0.67408352175742237</v>
      </c>
      <c r="E540" s="9">
        <f t="shared" si="118"/>
        <v>0.19060858315447241</v>
      </c>
      <c r="F540" s="9">
        <f t="shared" si="119"/>
        <v>0.13530789508810498</v>
      </c>
      <c r="G540" s="9">
        <f t="shared" si="120"/>
        <v>1.0510775894489317</v>
      </c>
      <c r="H540" s="9">
        <f t="shared" si="121"/>
        <v>1.4834956911465087</v>
      </c>
      <c r="I540" s="9">
        <f t="shared" si="122"/>
        <v>5.2463534613736842</v>
      </c>
      <c r="J540" s="9">
        <f t="shared" si="123"/>
        <v>7.3905517438495041</v>
      </c>
      <c r="K540" s="11">
        <f t="shared" si="124"/>
        <v>0.68493150684931503</v>
      </c>
      <c r="L540" s="11">
        <f t="shared" si="125"/>
        <v>0.1984126984126984</v>
      </c>
      <c r="M540" s="11">
        <f t="shared" si="126"/>
        <v>0.14124293785310735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-0.21688330673703315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0.20308087117931561</v>
      </c>
      <c r="Q540" s="11">
        <f>2*'OddsRatio_working_3-way'!K540*'OddsRatio_working_3-way'!L540*'OddsRatio_working_3-way'!M540</f>
        <v>3.838957867283848E-2</v>
      </c>
      <c r="R540" s="11">
        <f t="shared" si="127"/>
        <v>0</v>
      </c>
      <c r="S540" s="11">
        <f t="shared" si="128"/>
        <v>-0.93636008337675924</v>
      </c>
      <c r="T540" s="11">
        <f t="shared" si="129"/>
        <v>-0.17700568683870679</v>
      </c>
      <c r="U540" s="11">
        <f>'OddsRatio_working_3-way'!S540-'OddsRatio_working_3-way'!R540^2/3</f>
        <v>-0.93636008337675924</v>
      </c>
      <c r="V540" s="11">
        <f>'OddsRatio_working_3-way'!S540*'OddsRatio_working_3-way'!R540/3-2*'OddsRatio_working_3-way'!R540^3/27-'OddsRatio_working_3-way'!T540</f>
        <v>0.17700568683870679</v>
      </c>
      <c r="W540" s="11">
        <f>'OddsRatio_working_3-way'!V540^2+4*'OddsRatio_working_3-way'!U540^3/27</f>
        <v>-9.0294560597159373E-2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0.17437429123182244</v>
      </c>
      <c r="Y540" s="11">
        <f>IF('OddsRatio_working_3-way'!W540&gt;=0,IF('OddsRatio_working_3-way'!V540+SQRT('OddsRatio_working_3-way'!W540)&gt;0,0,PI()),ACOS('OddsRatio_working_3-way'!V540/(2*'OddsRatio_working_3-way'!X540)))</f>
        <v>1.0384629106595353</v>
      </c>
      <c r="Z540" s="11">
        <f>'OddsRatio_working_3-way'!X540^(1/3)*COS('OddsRatio_working_3-way'!Y540/3)</f>
        <v>0.52553879472446585</v>
      </c>
      <c r="AA540" s="11">
        <f>'OddsRatio_working_3-way'!X540^(1/3)*COS(('OddsRatio_working_3-way'!Y540+2*PI())/3)</f>
        <v>-0.42692405697887803</v>
      </c>
      <c r="AB540" s="11">
        <f>'OddsRatio_working_3-way'!X540^(1/3)*COS(('OddsRatio_working_3-way'!Y540+4*PI())/3)</f>
        <v>-9.8614737745587433E-2</v>
      </c>
      <c r="AC540" s="11">
        <f>'OddsRatio_working_3-way'!X540^(1/3)*SIN('OddsRatio_working_3-way'!Y540/3)</f>
        <v>0.18954947383680301</v>
      </c>
      <c r="AD540" s="11">
        <f>'OddsRatio_working_3-way'!X540^(1/3)*SIN(('OddsRatio_working_3-way'!Y540+2*PI())/3)</f>
        <v>0.3603552099872413</v>
      </c>
      <c r="AE540" s="11">
        <f>'OddsRatio_working_3-way'!X540^(1/3)*SIN(('OddsRatio_working_3-way'!Y540+4*PI())/3)</f>
        <v>-0.54990468382404423</v>
      </c>
      <c r="AF540" s="11">
        <f>-'OddsRatio_working_3-way'!U540/(3*'OddsRatio_working_3-way'!X540^(1/3))*COS(('OddsRatio_working_3-way'!Y540)/3)</f>
        <v>0.52553879472446585</v>
      </c>
      <c r="AG540" s="11">
        <f>-'OddsRatio_working_3-way'!U540/(3*'OddsRatio_working_3-way'!X540^(1/3))*COS(('OddsRatio_working_3-way'!Y540+2*PI())/3)</f>
        <v>-0.42692405697887814</v>
      </c>
      <c r="AH540" s="11">
        <f>-'OddsRatio_working_3-way'!U540/(3*'OddsRatio_working_3-way'!X540^(1/3))*COS(('OddsRatio_working_3-way'!Y540+4*PI())/3)</f>
        <v>-9.8614737745587447E-2</v>
      </c>
      <c r="AI540" s="11">
        <f>'OddsRatio_working_3-way'!U540/(3*'OddsRatio_working_3-way'!X540^(1/3))*SIN(('OddsRatio_working_3-way'!Y540)/3)</f>
        <v>-0.18954947383680307</v>
      </c>
      <c r="AJ540" s="11">
        <f>'OddsRatio_working_3-way'!U540/(3*'OddsRatio_working_3-way'!X540^(1/3))*SIN(('OddsRatio_working_3-way'!Y540+2*PI())/3)</f>
        <v>-0.36035520998724135</v>
      </c>
      <c r="AK540" s="11">
        <f>'OddsRatio_working_3-way'!U540/(3*'OddsRatio_working_3-way'!X540^(1/3))*SIN(('OddsRatio_working_3-way'!Y540+4*PI())/3)</f>
        <v>0.54990468382404434</v>
      </c>
      <c r="AL540" s="11">
        <f>'OddsRatio_working_3-way'!Z540+'OddsRatio_working_3-way'!AF540</f>
        <v>1.0510775894489317</v>
      </c>
      <c r="AM540" s="11">
        <f>'OddsRatio_working_3-way'!AA540+'OddsRatio_working_3-way'!AG540</f>
        <v>-0.85384811395775617</v>
      </c>
      <c r="AN540" s="11">
        <f>'OddsRatio_working_3-way'!AB540+'OddsRatio_working_3-way'!AH540</f>
        <v>-0.19722947549117487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1.0510775894489317</v>
      </c>
      <c r="AS540" s="11">
        <f>IF(('OddsRatio_working_3-way'!X540=0),IF(Q540&gt;0,-Q540^(1/3),(-Q540)^(1/3)),'OddsRatio_working_3-way'!AM540-'OddsRatio_working_3-way'!R540/3)</f>
        <v>-0.85384811395775617</v>
      </c>
      <c r="AT540" s="11">
        <f>IF(('OddsRatio_working_3-way'!X540=0),IF(Q540&gt;0,-Q540^(1/3),(-Q540)^(1/3)),'OddsRatio_working_3-way'!AN540-'OddsRatio_working_3-way'!R540/3)</f>
        <v>-0.19722947549117487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9">
        <f t="shared" si="117"/>
        <v>0.34958492313619549</v>
      </c>
      <c r="E541" s="9">
        <f t="shared" si="118"/>
        <v>0.29699903502734293</v>
      </c>
      <c r="F541" s="9">
        <f t="shared" si="119"/>
        <v>0.35341604183646158</v>
      </c>
      <c r="G541" s="9">
        <f t="shared" si="120"/>
        <v>1.0336307015963742</v>
      </c>
      <c r="H541" s="9">
        <f t="shared" si="121"/>
        <v>2.8605352628734737</v>
      </c>
      <c r="I541" s="9">
        <f t="shared" si="122"/>
        <v>3.3670143066556966</v>
      </c>
      <c r="J541" s="9">
        <f t="shared" si="123"/>
        <v>2.829526341825582</v>
      </c>
      <c r="K541" s="11">
        <f t="shared" si="124"/>
        <v>0.35714285714285715</v>
      </c>
      <c r="L541" s="11">
        <f t="shared" si="125"/>
        <v>0.303951367781155</v>
      </c>
      <c r="M541" s="11">
        <f t="shared" si="126"/>
        <v>0.36101083032490977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-0.28592198842821559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0.22964866106208981</v>
      </c>
      <c r="Q541" s="11">
        <f>2*'OddsRatio_working_3-way'!K541*'OddsRatio_working_3-way'!L541*'OddsRatio_working_3-way'!M541</f>
        <v>7.8378382615047704E-2</v>
      </c>
      <c r="R541" s="11">
        <f t="shared" si="127"/>
        <v>0</v>
      </c>
      <c r="S541" s="11">
        <f t="shared" si="128"/>
        <v>-0.80318642971296372</v>
      </c>
      <c r="T541" s="11">
        <f t="shared" si="129"/>
        <v>-0.27412506133548248</v>
      </c>
      <c r="U541" s="11">
        <f>'OddsRatio_working_3-way'!S541-'OddsRatio_working_3-way'!R541^2/3</f>
        <v>-0.80318642971296372</v>
      </c>
      <c r="V541" s="11">
        <f>'OddsRatio_working_3-way'!S541*'OddsRatio_working_3-way'!R541/3-2*'OddsRatio_working_3-way'!R541^3/27-'OddsRatio_working_3-way'!T541</f>
        <v>0.27412506133548248</v>
      </c>
      <c r="W541" s="11">
        <f>'OddsRatio_working_3-way'!V541^2+4*'OddsRatio_working_3-way'!U541^3/27</f>
        <v>-1.6172796965785718E-3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0.13852962584656811</v>
      </c>
      <c r="Y541" s="11">
        <f>IF('OddsRatio_working_3-way'!W541&gt;=0,IF('OddsRatio_working_3-way'!V541+SQRT('OddsRatio_working_3-way'!W541)&gt;0,0,PI()),ACOS('OddsRatio_working_3-way'!V541/(2*'OddsRatio_working_3-way'!X541)))</f>
        <v>0.14566554590321923</v>
      </c>
      <c r="Z541" s="11">
        <f>'OddsRatio_working_3-way'!X541^(1/3)*COS('OddsRatio_working_3-way'!Y541/3)</f>
        <v>0.51681535079818708</v>
      </c>
      <c r="AA541" s="11">
        <f>'OddsRatio_working_3-way'!X541^(1/3)*COS(('OddsRatio_working_3-way'!Y541+2*PI())/3)</f>
        <v>-0.28015686648177668</v>
      </c>
      <c r="AB541" s="11">
        <f>'OddsRatio_working_3-way'!X541^(1/3)*COS(('OddsRatio_working_3-way'!Y541+4*PI())/3)</f>
        <v>-0.23665848431641051</v>
      </c>
      <c r="AC541" s="11">
        <f>'OddsRatio_working_3-way'!X541^(1/3)*SIN('OddsRatio_working_3-way'!Y541/3)</f>
        <v>2.5113802652487471E-2</v>
      </c>
      <c r="AD541" s="11">
        <f>'OddsRatio_working_3-way'!X541^(1/3)*SIN(('OddsRatio_working_3-way'!Y541+2*PI())/3)</f>
        <v>0.43501832153075254</v>
      </c>
      <c r="AE541" s="11">
        <f>'OddsRatio_working_3-way'!X541^(1/3)*SIN(('OddsRatio_working_3-way'!Y541+4*PI())/3)</f>
        <v>-0.46013212418323995</v>
      </c>
      <c r="AF541" s="11">
        <f>-'OddsRatio_working_3-way'!U541/(3*'OddsRatio_working_3-way'!X541^(1/3))*COS(('OddsRatio_working_3-way'!Y541)/3)</f>
        <v>0.51681535079818708</v>
      </c>
      <c r="AG541" s="11">
        <f>-'OddsRatio_working_3-way'!U541/(3*'OddsRatio_working_3-way'!X541^(1/3))*COS(('OddsRatio_working_3-way'!Y541+2*PI())/3)</f>
        <v>-0.28015686648177668</v>
      </c>
      <c r="AH541" s="11">
        <f>-'OddsRatio_working_3-way'!U541/(3*'OddsRatio_working_3-way'!X541^(1/3))*COS(('OddsRatio_working_3-way'!Y541+4*PI())/3)</f>
        <v>-0.23665848431641051</v>
      </c>
      <c r="AI541" s="11">
        <f>'OddsRatio_working_3-way'!U541/(3*'OddsRatio_working_3-way'!X541^(1/3))*SIN(('OddsRatio_working_3-way'!Y541)/3)</f>
        <v>-2.5113802652487471E-2</v>
      </c>
      <c r="AJ541" s="11">
        <f>'OddsRatio_working_3-way'!U541/(3*'OddsRatio_working_3-way'!X541^(1/3))*SIN(('OddsRatio_working_3-way'!Y541+2*PI())/3)</f>
        <v>-0.43501832153075254</v>
      </c>
      <c r="AK541" s="11">
        <f>'OddsRatio_working_3-way'!U541/(3*'OddsRatio_working_3-way'!X541^(1/3))*SIN(('OddsRatio_working_3-way'!Y541+4*PI())/3)</f>
        <v>0.46013212418323995</v>
      </c>
      <c r="AL541" s="11">
        <f>'OddsRatio_working_3-way'!Z541+'OddsRatio_working_3-way'!AF541</f>
        <v>1.0336307015963742</v>
      </c>
      <c r="AM541" s="11">
        <f>'OddsRatio_working_3-way'!AA541+'OddsRatio_working_3-way'!AG541</f>
        <v>-0.56031373296355336</v>
      </c>
      <c r="AN541" s="11">
        <f>'OddsRatio_working_3-way'!AB541+'OddsRatio_working_3-way'!AH541</f>
        <v>-0.47331696863282102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1.0336307015963742</v>
      </c>
      <c r="AS541" s="11">
        <f>IF(('OddsRatio_working_3-way'!X541=0),IF(Q541&gt;0,-Q541^(1/3),(-Q541)^(1/3)),'OddsRatio_working_3-way'!AM541-'OddsRatio_working_3-way'!R541/3)</f>
        <v>-0.56031373296355336</v>
      </c>
      <c r="AT541" s="11">
        <f>IF(('OddsRatio_working_3-way'!X541=0),IF(Q541&gt;0,-Q541^(1/3),(-Q541)^(1/3)),'OddsRatio_working_3-way'!AN541-'OddsRatio_working_3-way'!R541/3)</f>
        <v>-0.47331696863282102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9">
        <f t="shared" si="117"/>
        <v>0.30522268321953661</v>
      </c>
      <c r="E542" s="9">
        <f t="shared" si="118"/>
        <v>0.28669355058566043</v>
      </c>
      <c r="F542" s="9">
        <f t="shared" si="119"/>
        <v>0.40808376619480319</v>
      </c>
      <c r="G542" s="9">
        <f t="shared" si="120"/>
        <v>1.0587425448015391</v>
      </c>
      <c r="H542" s="9">
        <f t="shared" si="121"/>
        <v>3.2762964713233091</v>
      </c>
      <c r="I542" s="9">
        <f t="shared" si="122"/>
        <v>3.4880449802836169</v>
      </c>
      <c r="J542" s="9">
        <f t="shared" si="123"/>
        <v>2.450477286378109</v>
      </c>
      <c r="K542" s="11">
        <f t="shared" si="124"/>
        <v>0.31746031746031744</v>
      </c>
      <c r="L542" s="11">
        <f t="shared" si="125"/>
        <v>0.29850746268656714</v>
      </c>
      <c r="M542" s="11">
        <f t="shared" si="126"/>
        <v>0.42194092827004215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-0.27677265670842111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0.23471151375931271</v>
      </c>
      <c r="Q542" s="11">
        <f>2*'OddsRatio_working_3-way'!K542*'OddsRatio_working_3-way'!L542*'OddsRatio_working_3-way'!M542</f>
        <v>7.9969851366034989E-2</v>
      </c>
      <c r="R542" s="11">
        <f t="shared" si="127"/>
        <v>0</v>
      </c>
      <c r="S542" s="11">
        <f t="shared" si="128"/>
        <v>-0.84802999165694448</v>
      </c>
      <c r="T542" s="11">
        <f t="shared" si="129"/>
        <v>-0.28893696478941888</v>
      </c>
      <c r="U542" s="11">
        <f>'OddsRatio_working_3-way'!S542-'OddsRatio_working_3-way'!R542^2/3</f>
        <v>-0.84802999165694448</v>
      </c>
      <c r="V542" s="11">
        <f>'OddsRatio_working_3-way'!S542*'OddsRatio_working_3-way'!R542/3-2*'OddsRatio_working_3-way'!R542^3/27-'OddsRatio_working_3-way'!T542</f>
        <v>0.28893696478941888</v>
      </c>
      <c r="W542" s="11">
        <f>'OddsRatio_working_3-way'!V542^2+4*'OddsRatio_working_3-way'!U542^3/27</f>
        <v>-6.8657852893566074E-3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0.15029167883741809</v>
      </c>
      <c r="Y542" s="11">
        <f>IF('OddsRatio_working_3-way'!W542&gt;=0,IF('OddsRatio_working_3-way'!V542+SQRT('OddsRatio_working_3-way'!W542)&gt;0,0,PI()),ACOS('OddsRatio_working_3-way'!V542/(2*'OddsRatio_working_3-way'!X542)))</f>
        <v>0.27928048010938578</v>
      </c>
      <c r="Z542" s="11">
        <f>'OddsRatio_working_3-way'!X542^(1/3)*COS('OddsRatio_working_3-way'!Y542/3)</f>
        <v>0.52937127240076964</v>
      </c>
      <c r="AA542" s="11">
        <f>'OddsRatio_working_3-way'!X542^(1/3)*COS(('OddsRatio_working_3-way'!Y542+2*PI())/3)</f>
        <v>-0.30748797120478338</v>
      </c>
      <c r="AB542" s="11">
        <f>'OddsRatio_working_3-way'!X542^(1/3)*COS(('OddsRatio_working_3-way'!Y542+4*PI())/3)</f>
        <v>-0.22188330119598634</v>
      </c>
      <c r="AC542" s="11">
        <f>'OddsRatio_working_3-way'!X542^(1/3)*SIN('OddsRatio_working_3-way'!Y542/3)</f>
        <v>4.9423879273468176E-2</v>
      </c>
      <c r="AD542" s="11">
        <f>'OddsRatio_working_3-way'!X542^(1/3)*SIN(('OddsRatio_working_3-way'!Y542+2*PI())/3)</f>
        <v>0.43373703029602451</v>
      </c>
      <c r="AE542" s="11">
        <f>'OddsRatio_working_3-way'!X542^(1/3)*SIN(('OddsRatio_working_3-way'!Y542+4*PI())/3)</f>
        <v>-0.48316090956949259</v>
      </c>
      <c r="AF542" s="11">
        <f>-'OddsRatio_working_3-way'!U542/(3*'OddsRatio_working_3-way'!X542^(1/3))*COS(('OddsRatio_working_3-way'!Y542)/3)</f>
        <v>0.52937127240076953</v>
      </c>
      <c r="AG542" s="11">
        <f>-'OddsRatio_working_3-way'!U542/(3*'OddsRatio_working_3-way'!X542^(1/3))*COS(('OddsRatio_working_3-way'!Y542+2*PI())/3)</f>
        <v>-0.30748797120478333</v>
      </c>
      <c r="AH542" s="11">
        <f>-'OddsRatio_working_3-way'!U542/(3*'OddsRatio_working_3-way'!X542^(1/3))*COS(('OddsRatio_working_3-way'!Y542+4*PI())/3)</f>
        <v>-0.22188330119598632</v>
      </c>
      <c r="AI542" s="11">
        <f>'OddsRatio_working_3-way'!U542/(3*'OddsRatio_working_3-way'!X542^(1/3))*SIN(('OddsRatio_working_3-way'!Y542)/3)</f>
        <v>-4.9423879273468169E-2</v>
      </c>
      <c r="AJ542" s="11">
        <f>'OddsRatio_working_3-way'!U542/(3*'OddsRatio_working_3-way'!X542^(1/3))*SIN(('OddsRatio_working_3-way'!Y542+2*PI())/3)</f>
        <v>-0.43373703029602445</v>
      </c>
      <c r="AK542" s="11">
        <f>'OddsRatio_working_3-way'!U542/(3*'OddsRatio_working_3-way'!X542^(1/3))*SIN(('OddsRatio_working_3-way'!Y542+4*PI())/3)</f>
        <v>0.48316090956949248</v>
      </c>
      <c r="AL542" s="11">
        <f>'OddsRatio_working_3-way'!Z542+'OddsRatio_working_3-way'!AF542</f>
        <v>1.0587425448015391</v>
      </c>
      <c r="AM542" s="11">
        <f>'OddsRatio_working_3-way'!AA542+'OddsRatio_working_3-way'!AG542</f>
        <v>-0.61497594240956666</v>
      </c>
      <c r="AN542" s="11">
        <f>'OddsRatio_working_3-way'!AB542+'OddsRatio_working_3-way'!AH542</f>
        <v>-0.44376660239197263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1.0587425448015391</v>
      </c>
      <c r="AS542" s="11">
        <f>IF(('OddsRatio_working_3-way'!X542=0),IF(Q542&gt;0,-Q542^(1/3),(-Q542)^(1/3)),'OddsRatio_working_3-way'!AM542-'OddsRatio_working_3-way'!R542/3)</f>
        <v>-0.61497594240956666</v>
      </c>
      <c r="AT542" s="11">
        <f>IF(('OddsRatio_working_3-way'!X542=0),IF(Q542&gt;0,-Q542^(1/3),(-Q542)^(1/3)),'OddsRatio_working_3-way'!AN542-'OddsRatio_working_3-way'!R542/3)</f>
        <v>-0.44376660239197263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9">
        <f t="shared" si="117"/>
        <v>0.43940795655900972</v>
      </c>
      <c r="E543" s="9">
        <f t="shared" si="118"/>
        <v>0.3043408625923007</v>
      </c>
      <c r="F543" s="9">
        <f t="shared" si="119"/>
        <v>0.25625118084868953</v>
      </c>
      <c r="G543" s="9">
        <f t="shared" si="120"/>
        <v>1.0631578905833683</v>
      </c>
      <c r="H543" s="9">
        <f t="shared" si="121"/>
        <v>2.2757894687000424</v>
      </c>
      <c r="I543" s="9">
        <f t="shared" si="122"/>
        <v>3.2857894647542421</v>
      </c>
      <c r="J543" s="9">
        <f t="shared" si="123"/>
        <v>3.9024210412925946</v>
      </c>
      <c r="K543" s="11">
        <f t="shared" si="124"/>
        <v>0.45454545454545453</v>
      </c>
      <c r="L543" s="11">
        <f t="shared" si="125"/>
        <v>0.31746031746031744</v>
      </c>
      <c r="M543" s="11">
        <f t="shared" si="126"/>
        <v>0.26809651474530832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-0.27248354862295876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0.23521310384581157</v>
      </c>
      <c r="Q543" s="11">
        <f>2*'OddsRatio_working_3-way'!K543*'OddsRatio_working_3-way'!L543*'OddsRatio_working_3-way'!M543</f>
        <v>7.7372731528227504E-2</v>
      </c>
      <c r="R543" s="11">
        <f t="shared" si="127"/>
        <v>0</v>
      </c>
      <c r="S543" s="11">
        <f t="shared" si="128"/>
        <v>-0.86321946787063064</v>
      </c>
      <c r="T543" s="11">
        <f t="shared" si="129"/>
        <v>-0.28395377232586538</v>
      </c>
      <c r="U543" s="11">
        <f>'OddsRatio_working_3-way'!S543-'OddsRatio_working_3-way'!R543^2/3</f>
        <v>-0.86321946787063064</v>
      </c>
      <c r="V543" s="11">
        <f>'OddsRatio_working_3-way'!S543*'OddsRatio_working_3-way'!R543/3-2*'OddsRatio_working_3-way'!R543^3/27-'OddsRatio_working_3-way'!T543</f>
        <v>0.28395377232586538</v>
      </c>
      <c r="W543" s="11">
        <f>'OddsRatio_working_3-way'!V543^2+4*'OddsRatio_working_3-way'!U543^3/27</f>
        <v>-1.4663015228184487E-2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0.15434762716533243</v>
      </c>
      <c r="Y543" s="11">
        <f>IF('OddsRatio_working_3-way'!W543&gt;=0,IF('OddsRatio_working_3-way'!V543+SQRT('OddsRatio_working_3-way'!W543)&gt;0,0,PI()),ACOS('OddsRatio_working_3-way'!V543/(2*'OddsRatio_working_3-way'!X543)))</f>
        <v>0.40309474725116035</v>
      </c>
      <c r="Z543" s="11">
        <f>'OddsRatio_working_3-way'!X543^(1/3)*COS('OddsRatio_working_3-way'!Y543/3)</f>
        <v>0.53157894529168415</v>
      </c>
      <c r="AA543" s="11">
        <f>'OddsRatio_working_3-way'!X543^(1/3)*COS(('OddsRatio_working_3-way'!Y543+2*PI())/3)</f>
        <v>-0.32802078035822402</v>
      </c>
      <c r="AB543" s="11">
        <f>'OddsRatio_working_3-way'!X543^(1/3)*COS(('OddsRatio_working_3-way'!Y543+4*PI())/3)</f>
        <v>-0.2035581649334601</v>
      </c>
      <c r="AC543" s="11">
        <f>'OddsRatio_working_3-way'!X543^(1/3)*SIN('OddsRatio_working_3-way'!Y543/3)</f>
        <v>7.1858524519532355E-2</v>
      </c>
      <c r="AD543" s="11">
        <f>'OddsRatio_working_3-way'!X543^(1/3)*SIN(('OddsRatio_working_3-way'!Y543+2*PI())/3)</f>
        <v>0.42443160847977068</v>
      </c>
      <c r="AE543" s="11">
        <f>'OddsRatio_working_3-way'!X543^(1/3)*SIN(('OddsRatio_working_3-way'!Y543+4*PI())/3)</f>
        <v>-0.49629013299930297</v>
      </c>
      <c r="AF543" s="11">
        <f>-'OddsRatio_working_3-way'!U543/(3*'OddsRatio_working_3-way'!X543^(1/3))*COS(('OddsRatio_working_3-way'!Y543)/3)</f>
        <v>0.53157894529168404</v>
      </c>
      <c r="AG543" s="11">
        <f>-'OddsRatio_working_3-way'!U543/(3*'OddsRatio_working_3-way'!X543^(1/3))*COS(('OddsRatio_working_3-way'!Y543+2*PI())/3)</f>
        <v>-0.32802078035822391</v>
      </c>
      <c r="AH543" s="11">
        <f>-'OddsRatio_working_3-way'!U543/(3*'OddsRatio_working_3-way'!X543^(1/3))*COS(('OddsRatio_working_3-way'!Y543+4*PI())/3)</f>
        <v>-0.20355816493346005</v>
      </c>
      <c r="AI543" s="11">
        <f>'OddsRatio_working_3-way'!U543/(3*'OddsRatio_working_3-way'!X543^(1/3))*SIN(('OddsRatio_working_3-way'!Y543)/3)</f>
        <v>-7.1858524519532341E-2</v>
      </c>
      <c r="AJ543" s="11">
        <f>'OddsRatio_working_3-way'!U543/(3*'OddsRatio_working_3-way'!X543^(1/3))*SIN(('OddsRatio_working_3-way'!Y543+2*PI())/3)</f>
        <v>-0.42443160847977063</v>
      </c>
      <c r="AK543" s="11">
        <f>'OddsRatio_working_3-way'!U543/(3*'OddsRatio_working_3-way'!X543^(1/3))*SIN(('OddsRatio_working_3-way'!Y543+4*PI())/3)</f>
        <v>0.49629013299930286</v>
      </c>
      <c r="AL543" s="11">
        <f>'OddsRatio_working_3-way'!Z543+'OddsRatio_working_3-way'!AF543</f>
        <v>1.0631578905833683</v>
      </c>
      <c r="AM543" s="11">
        <f>'OddsRatio_working_3-way'!AA543+'OddsRatio_working_3-way'!AG543</f>
        <v>-0.65604156071644792</v>
      </c>
      <c r="AN543" s="11">
        <f>'OddsRatio_working_3-way'!AB543+'OddsRatio_working_3-way'!AH543</f>
        <v>-0.40711632986692015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1.0631578905833683</v>
      </c>
      <c r="AS543" s="11">
        <f>IF(('OddsRatio_working_3-way'!X543=0),IF(Q543&gt;0,-Q543^(1/3),(-Q543)^(1/3)),'OddsRatio_working_3-way'!AM543-'OddsRatio_working_3-way'!R543/3)</f>
        <v>-0.65604156071644792</v>
      </c>
      <c r="AT543" s="11">
        <f>IF(('OddsRatio_working_3-way'!X543=0),IF(Q543&gt;0,-Q543^(1/3),(-Q543)^(1/3)),'OddsRatio_working_3-way'!AN543-'OddsRatio_working_3-way'!R543/3)</f>
        <v>-0.40711632986692015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9">
        <f t="shared" si="117"/>
        <v>0.46096874534950177</v>
      </c>
      <c r="E544" s="9">
        <f t="shared" si="118"/>
        <v>0.28829941634263728</v>
      </c>
      <c r="F544" s="9">
        <f t="shared" si="119"/>
        <v>0.25073183830786089</v>
      </c>
      <c r="G544" s="9">
        <f t="shared" si="120"/>
        <v>1.0827263639899516</v>
      </c>
      <c r="H544" s="9">
        <f t="shared" si="121"/>
        <v>2.169344473109148</v>
      </c>
      <c r="I544" s="9">
        <f t="shared" si="122"/>
        <v>3.4686161098970896</v>
      </c>
      <c r="J544" s="9">
        <f t="shared" si="123"/>
        <v>3.9883247646122659</v>
      </c>
      <c r="K544" s="11">
        <f t="shared" si="124"/>
        <v>0.48076923076923073</v>
      </c>
      <c r="L544" s="11">
        <f t="shared" si="125"/>
        <v>0.3048780487804878</v>
      </c>
      <c r="M544" s="11">
        <f t="shared" si="126"/>
        <v>0.26595744680851063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-0.26493702846193767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0.23857580535707151</v>
      </c>
      <c r="Q544" s="11">
        <f>2*'OddsRatio_working_3-way'!K544*'OddsRatio_working_3-way'!L544*'OddsRatio_working_3-way'!M544</f>
        <v>7.7965949463095263E-2</v>
      </c>
      <c r="R544" s="11">
        <f t="shared" si="127"/>
        <v>0</v>
      </c>
      <c r="S544" s="11">
        <f t="shared" si="128"/>
        <v>-0.9005000423764723</v>
      </c>
      <c r="T544" s="11">
        <f t="shared" si="129"/>
        <v>-0.29428105960015433</v>
      </c>
      <c r="U544" s="11">
        <f>'OddsRatio_working_3-way'!S544-'OddsRatio_working_3-way'!R544^2/3</f>
        <v>-0.9005000423764723</v>
      </c>
      <c r="V544" s="11">
        <f>'OddsRatio_working_3-way'!S544*'OddsRatio_working_3-way'!R544/3-2*'OddsRatio_working_3-way'!R544^3/27-'OddsRatio_working_3-way'!T544</f>
        <v>0.29428105960015433</v>
      </c>
      <c r="W544" s="11">
        <f>'OddsRatio_working_3-way'!V544^2+4*'OddsRatio_working_3-way'!U544^3/27</f>
        <v>-2.1578773251614974E-2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0.16445372851580817</v>
      </c>
      <c r="Y544" s="11">
        <f>IF('OddsRatio_working_3-way'!W544&gt;=0,IF('OddsRatio_working_3-way'!V544+SQRT('OddsRatio_working_3-way'!W544)&gt;0,0,PI()),ACOS('OddsRatio_working_3-way'!V544/(2*'OddsRatio_working_3-way'!X544)))</f>
        <v>0.46298577000558927</v>
      </c>
      <c r="Z544" s="11">
        <f>'OddsRatio_working_3-way'!X544^(1/3)*COS('OddsRatio_working_3-way'!Y544/3)</f>
        <v>0.54136318199497568</v>
      </c>
      <c r="AA544" s="11">
        <f>'OddsRatio_working_3-way'!X544^(1/3)*COS(('OddsRatio_working_3-way'!Y544+2*PI())/3)</f>
        <v>-0.3436160785827459</v>
      </c>
      <c r="AB544" s="11">
        <f>'OddsRatio_working_3-way'!X544^(1/3)*COS(('OddsRatio_working_3-way'!Y544+4*PI())/3)</f>
        <v>-0.19774710341222965</v>
      </c>
      <c r="AC544" s="11">
        <f>'OddsRatio_working_3-way'!X544^(1/3)*SIN('OddsRatio_working_3-way'!Y544/3)</f>
        <v>8.4217492081112275E-2</v>
      </c>
      <c r="AD544" s="11">
        <f>'OddsRatio_working_3-way'!X544^(1/3)*SIN(('OddsRatio_working_3-way'!Y544+2*PI())/3)</f>
        <v>0.42672552224067117</v>
      </c>
      <c r="AE544" s="11">
        <f>'OddsRatio_working_3-way'!X544^(1/3)*SIN(('OddsRatio_working_3-way'!Y544+4*PI())/3)</f>
        <v>-0.51094301432178346</v>
      </c>
      <c r="AF544" s="11">
        <f>-'OddsRatio_working_3-way'!U544/(3*'OddsRatio_working_3-way'!X544^(1/3))*COS(('OddsRatio_working_3-way'!Y544)/3)</f>
        <v>0.54136318199497591</v>
      </c>
      <c r="AG544" s="11">
        <f>-'OddsRatio_working_3-way'!U544/(3*'OddsRatio_working_3-way'!X544^(1/3))*COS(('OddsRatio_working_3-way'!Y544+2*PI())/3)</f>
        <v>-0.34361607858274607</v>
      </c>
      <c r="AH544" s="11">
        <f>-'OddsRatio_working_3-way'!U544/(3*'OddsRatio_working_3-way'!X544^(1/3))*COS(('OddsRatio_working_3-way'!Y544+4*PI())/3)</f>
        <v>-0.19774710341222973</v>
      </c>
      <c r="AI544" s="11">
        <f>'OddsRatio_working_3-way'!U544/(3*'OddsRatio_working_3-way'!X544^(1/3))*SIN(('OddsRatio_working_3-way'!Y544)/3)</f>
        <v>-8.4217492081112302E-2</v>
      </c>
      <c r="AJ544" s="11">
        <f>'OddsRatio_working_3-way'!U544/(3*'OddsRatio_working_3-way'!X544^(1/3))*SIN(('OddsRatio_working_3-way'!Y544+2*PI())/3)</f>
        <v>-0.42672552224067134</v>
      </c>
      <c r="AK544" s="11">
        <f>'OddsRatio_working_3-way'!U544/(3*'OddsRatio_working_3-way'!X544^(1/3))*SIN(('OddsRatio_working_3-way'!Y544+4*PI())/3)</f>
        <v>0.51094301432178368</v>
      </c>
      <c r="AL544" s="11">
        <f>'OddsRatio_working_3-way'!Z544+'OddsRatio_working_3-way'!AF544</f>
        <v>1.0827263639899516</v>
      </c>
      <c r="AM544" s="11">
        <f>'OddsRatio_working_3-way'!AA544+'OddsRatio_working_3-way'!AG544</f>
        <v>-0.68723215716549202</v>
      </c>
      <c r="AN544" s="11">
        <f>'OddsRatio_working_3-way'!AB544+'OddsRatio_working_3-way'!AH544</f>
        <v>-0.39549420682445935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1.0827263639899516</v>
      </c>
      <c r="AS544" s="11">
        <f>IF(('OddsRatio_working_3-way'!X544=0),IF(Q544&gt;0,-Q544^(1/3),(-Q544)^(1/3)),'OddsRatio_working_3-way'!AM544-'OddsRatio_working_3-way'!R544/3)</f>
        <v>-0.68723215716549202</v>
      </c>
      <c r="AT544" s="11">
        <f>IF(('OddsRatio_working_3-way'!X544=0),IF(Q544&gt;0,-Q544^(1/3),(-Q544)^(1/3)),'OddsRatio_working_3-way'!AN544-'OddsRatio_working_3-way'!R544/3)</f>
        <v>-0.39549420682445935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9">
        <f t="shared" si="117"/>
        <v>0.26913484863398246</v>
      </c>
      <c r="E545" s="9">
        <f t="shared" si="118"/>
        <v>0.29478328040197799</v>
      </c>
      <c r="F545" s="9">
        <f t="shared" si="119"/>
        <v>0.43608187096403939</v>
      </c>
      <c r="G545" s="9">
        <f t="shared" si="120"/>
        <v>1.0776228169214255</v>
      </c>
      <c r="H545" s="9">
        <f t="shared" si="121"/>
        <v>3.7156094986419923</v>
      </c>
      <c r="I545" s="9">
        <f t="shared" si="122"/>
        <v>3.3923226535655653</v>
      </c>
      <c r="J545" s="9">
        <f t="shared" si="123"/>
        <v>2.2931473803057107</v>
      </c>
      <c r="K545" s="11">
        <f t="shared" si="124"/>
        <v>0.28409090909090912</v>
      </c>
      <c r="L545" s="11">
        <f t="shared" si="125"/>
        <v>0.3105590062111801</v>
      </c>
      <c r="M545" s="11">
        <f t="shared" si="126"/>
        <v>0.45454545454545453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-0.26922385914480773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0.23821287408243932</v>
      </c>
      <c r="Q545" s="11">
        <f>2*'OddsRatio_working_3-way'!K545*'OddsRatio_working_3-way'!L545*'OddsRatio_working_3-way'!M545</f>
        <v>8.0206354909912222E-2</v>
      </c>
      <c r="R545" s="11">
        <f t="shared" si="127"/>
        <v>0</v>
      </c>
      <c r="S545" s="11">
        <f t="shared" si="128"/>
        <v>-0.88481338481338501</v>
      </c>
      <c r="T545" s="11">
        <f t="shared" si="129"/>
        <v>-0.29791696458363126</v>
      </c>
      <c r="U545" s="11">
        <f>'OddsRatio_working_3-way'!S545-'OddsRatio_working_3-way'!R545^2/3</f>
        <v>-0.88481338481338501</v>
      </c>
      <c r="V545" s="11">
        <f>'OddsRatio_working_3-way'!S545*'OddsRatio_working_3-way'!R545/3-2*'OddsRatio_working_3-way'!R545^3/27-'OddsRatio_working_3-way'!T545</f>
        <v>0.29791696458363126</v>
      </c>
      <c r="W545" s="11">
        <f>'OddsRatio_working_3-way'!V545^2+4*'OddsRatio_working_3-way'!U545^3/27</f>
        <v>-1.3870035163774885E-2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0.16017533592168576</v>
      </c>
      <c r="Y545" s="11">
        <f>IF('OddsRatio_working_3-way'!W545&gt;=0,IF('OddsRatio_working_3-way'!V545+SQRT('OddsRatio_working_3-way'!W545)&gt;0,0,PI()),ACOS('OddsRatio_working_3-way'!V545/(2*'OddsRatio_working_3-way'!X545)))</f>
        <v>0.37646126991588691</v>
      </c>
      <c r="Z545" s="11">
        <f>'OddsRatio_working_3-way'!X545^(1/3)*COS('OddsRatio_working_3-way'!Y545/3)</f>
        <v>0.53881140846071274</v>
      </c>
      <c r="AA545" s="11">
        <f>'OddsRatio_working_3-way'!X545^(1/3)*COS(('OddsRatio_working_3-way'!Y545+2*PI())/3)</f>
        <v>-0.32827034376703823</v>
      </c>
      <c r="AB545" s="11">
        <f>'OddsRatio_working_3-way'!X545^(1/3)*COS(('OddsRatio_working_3-way'!Y545+4*PI())/3)</f>
        <v>-0.21054106469367487</v>
      </c>
      <c r="AC545" s="11">
        <f>'OddsRatio_working_3-way'!X545^(1/3)*SIN('OddsRatio_working_3-way'!Y545/3)</f>
        <v>6.7971030964507156E-2</v>
      </c>
      <c r="AD545" s="11">
        <f>'OddsRatio_working_3-way'!X545^(1/3)*SIN(('OddsRatio_working_3-way'!Y545+2*PI())/3)</f>
        <v>0.43263885209359731</v>
      </c>
      <c r="AE545" s="11">
        <f>'OddsRatio_working_3-way'!X545^(1/3)*SIN(('OddsRatio_working_3-way'!Y545+4*PI())/3)</f>
        <v>-0.50060988305810428</v>
      </c>
      <c r="AF545" s="11">
        <f>-'OddsRatio_working_3-way'!U545/(3*'OddsRatio_working_3-way'!X545^(1/3))*COS(('OddsRatio_working_3-way'!Y545)/3)</f>
        <v>0.53881140846071274</v>
      </c>
      <c r="AG545" s="11">
        <f>-'OddsRatio_working_3-way'!U545/(3*'OddsRatio_working_3-way'!X545^(1/3))*COS(('OddsRatio_working_3-way'!Y545+2*PI())/3)</f>
        <v>-0.32827034376703823</v>
      </c>
      <c r="AH545" s="11">
        <f>-'OddsRatio_working_3-way'!U545/(3*'OddsRatio_working_3-way'!X545^(1/3))*COS(('OddsRatio_working_3-way'!Y545+4*PI())/3)</f>
        <v>-0.21054106469367487</v>
      </c>
      <c r="AI545" s="11">
        <f>'OddsRatio_working_3-way'!U545/(3*'OddsRatio_working_3-way'!X545^(1/3))*SIN(('OddsRatio_working_3-way'!Y545)/3)</f>
        <v>-6.7971030964507156E-2</v>
      </c>
      <c r="AJ545" s="11">
        <f>'OddsRatio_working_3-way'!U545/(3*'OddsRatio_working_3-way'!X545^(1/3))*SIN(('OddsRatio_working_3-way'!Y545+2*PI())/3)</f>
        <v>-0.43263885209359731</v>
      </c>
      <c r="AK545" s="11">
        <f>'OddsRatio_working_3-way'!U545/(3*'OddsRatio_working_3-way'!X545^(1/3))*SIN(('OddsRatio_working_3-way'!Y545+4*PI())/3)</f>
        <v>0.50060988305810428</v>
      </c>
      <c r="AL545" s="11">
        <f>'OddsRatio_working_3-way'!Z545+'OddsRatio_working_3-way'!AF545</f>
        <v>1.0776228169214255</v>
      </c>
      <c r="AM545" s="11">
        <f>'OddsRatio_working_3-way'!AA545+'OddsRatio_working_3-way'!AG545</f>
        <v>-0.65654068753407646</v>
      </c>
      <c r="AN545" s="11">
        <f>'OddsRatio_working_3-way'!AB545+'OddsRatio_working_3-way'!AH545</f>
        <v>-0.42108212938734974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1.0776228169214255</v>
      </c>
      <c r="AS545" s="11">
        <f>IF(('OddsRatio_working_3-way'!X545=0),IF(Q545&gt;0,-Q545^(1/3),(-Q545)^(1/3)),'OddsRatio_working_3-way'!AM545-'OddsRatio_working_3-way'!R545/3)</f>
        <v>-0.65654068753407646</v>
      </c>
      <c r="AT545" s="11">
        <f>IF(('OddsRatio_working_3-way'!X545=0),IF(Q545&gt;0,-Q545^(1/3),(-Q545)^(1/3)),'OddsRatio_working_3-way'!AN545-'OddsRatio_working_3-way'!R545/3)</f>
        <v>-0.42108212938734974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9">
        <f t="shared" si="117"/>
        <v>0.67889285012989542</v>
      </c>
      <c r="E546" s="9">
        <f t="shared" si="118"/>
        <v>0.19410803132014942</v>
      </c>
      <c r="F546" s="9">
        <f t="shared" si="119"/>
        <v>0.12699911854995516</v>
      </c>
      <c r="G546" s="9">
        <f t="shared" si="120"/>
        <v>1.0510811006762815</v>
      </c>
      <c r="H546" s="9">
        <f t="shared" si="121"/>
        <v>1.4729864953043263</v>
      </c>
      <c r="I546" s="9">
        <f t="shared" si="122"/>
        <v>5.1517703476713113</v>
      </c>
      <c r="J546" s="9">
        <f t="shared" si="123"/>
        <v>7.8740703984228801</v>
      </c>
      <c r="K546" s="11">
        <f t="shared" si="124"/>
        <v>0.68965517241379315</v>
      </c>
      <c r="L546" s="11">
        <f t="shared" si="125"/>
        <v>0.20202020202020202</v>
      </c>
      <c r="M546" s="11">
        <f t="shared" si="126"/>
        <v>0.13262599469496023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-0.21480422074952388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0.20214954816619501</v>
      </c>
      <c r="Q546" s="11">
        <f>2*'OddsRatio_working_3-way'!K546*'OddsRatio_working_3-way'!L546*'OddsRatio_working_3-way'!M546</f>
        <v>3.6956041712284282E-2</v>
      </c>
      <c r="R546" s="11">
        <f t="shared" si="127"/>
        <v>0</v>
      </c>
      <c r="S546" s="11">
        <f t="shared" si="128"/>
        <v>-0.94108741188058376</v>
      </c>
      <c r="T546" s="11">
        <f t="shared" si="129"/>
        <v>-0.17204523069114877</v>
      </c>
      <c r="U546" s="11">
        <f>'OddsRatio_working_3-way'!S546-'OddsRatio_working_3-way'!R546^2/3</f>
        <v>-0.94108741188058376</v>
      </c>
      <c r="V546" s="11">
        <f>'OddsRatio_working_3-way'!S546*'OddsRatio_working_3-way'!R546/3-2*'OddsRatio_working_3-way'!R546^3/27-'OddsRatio_working_3-way'!T546</f>
        <v>0.17204523069114877</v>
      </c>
      <c r="W546" s="11">
        <f>'OddsRatio_working_3-way'!V546^2+4*'OddsRatio_working_3-way'!U546^3/27</f>
        <v>-9.3877453003695169E-2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0.17569648147249975</v>
      </c>
      <c r="Y546" s="11">
        <f>IF('OddsRatio_working_3-way'!W546&gt;=0,IF('OddsRatio_working_3-way'!V546+SQRT('OddsRatio_working_3-way'!W546)&gt;0,0,PI()),ACOS('OddsRatio_working_3-way'!V546/(2*'OddsRatio_working_3-way'!X546)))</f>
        <v>1.0591548147400496</v>
      </c>
      <c r="Z546" s="11">
        <f>'OddsRatio_working_3-way'!X546^(1/3)*COS('OddsRatio_working_3-way'!Y546/3)</f>
        <v>0.52554055033814073</v>
      </c>
      <c r="AA546" s="11">
        <f>'OddsRatio_working_3-way'!X546^(1/3)*COS(('OddsRatio_working_3-way'!Y546+2*PI())/3)</f>
        <v>-0.430481933776512</v>
      </c>
      <c r="AB546" s="11">
        <f>'OddsRatio_working_3-way'!X546^(1/3)*COS(('OddsRatio_working_3-way'!Y546+4*PI())/3)</f>
        <v>-9.5058616561628603E-2</v>
      </c>
      <c r="AC546" s="11">
        <f>'OddsRatio_working_3-way'!X546^(1/3)*SIN('OddsRatio_working_3-way'!Y546/3)</f>
        <v>0.19365674248649026</v>
      </c>
      <c r="AD546" s="11">
        <f>'OddsRatio_working_3-way'!X546^(1/3)*SIN(('OddsRatio_working_3-way'!Y546+2*PI())/3)</f>
        <v>0.35830309606843941</v>
      </c>
      <c r="AE546" s="11">
        <f>'OddsRatio_working_3-way'!X546^(1/3)*SIN(('OddsRatio_working_3-way'!Y546+4*PI())/3)</f>
        <v>-0.55195983855492958</v>
      </c>
      <c r="AF546" s="11">
        <f>-'OddsRatio_working_3-way'!U546/(3*'OddsRatio_working_3-way'!X546^(1/3))*COS(('OddsRatio_working_3-way'!Y546)/3)</f>
        <v>0.52554055033814073</v>
      </c>
      <c r="AG546" s="11">
        <f>-'OddsRatio_working_3-way'!U546/(3*'OddsRatio_working_3-way'!X546^(1/3))*COS(('OddsRatio_working_3-way'!Y546+2*PI())/3)</f>
        <v>-0.430481933776512</v>
      </c>
      <c r="AH546" s="11">
        <f>-'OddsRatio_working_3-way'!U546/(3*'OddsRatio_working_3-way'!X546^(1/3))*COS(('OddsRatio_working_3-way'!Y546+4*PI())/3)</f>
        <v>-9.5058616561628603E-2</v>
      </c>
      <c r="AI546" s="11">
        <f>'OddsRatio_working_3-way'!U546/(3*'OddsRatio_working_3-way'!X546^(1/3))*SIN(('OddsRatio_working_3-way'!Y546)/3)</f>
        <v>-0.19365674248649026</v>
      </c>
      <c r="AJ546" s="11">
        <f>'OddsRatio_working_3-way'!U546/(3*'OddsRatio_working_3-way'!X546^(1/3))*SIN(('OddsRatio_working_3-way'!Y546+2*PI())/3)</f>
        <v>-0.35830309606843941</v>
      </c>
      <c r="AK546" s="11">
        <f>'OddsRatio_working_3-way'!U546/(3*'OddsRatio_working_3-way'!X546^(1/3))*SIN(('OddsRatio_working_3-way'!Y546+4*PI())/3)</f>
        <v>0.55195983855492958</v>
      </c>
      <c r="AL546" s="11">
        <f>'OddsRatio_working_3-way'!Z546+'OddsRatio_working_3-way'!AF546</f>
        <v>1.0510811006762815</v>
      </c>
      <c r="AM546" s="11">
        <f>'OddsRatio_working_3-way'!AA546+'OddsRatio_working_3-way'!AG546</f>
        <v>-0.86096386755302401</v>
      </c>
      <c r="AN546" s="11">
        <f>'OddsRatio_working_3-way'!AB546+'OddsRatio_working_3-way'!AH546</f>
        <v>-0.19011723312325721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1.0510811006762815</v>
      </c>
      <c r="AS546" s="11">
        <f>IF(('OddsRatio_working_3-way'!X546=0),IF(Q546&gt;0,-Q546^(1/3),(-Q546)^(1/3)),'OddsRatio_working_3-way'!AM546-'OddsRatio_working_3-way'!R546/3)</f>
        <v>-0.86096386755302401</v>
      </c>
      <c r="AT546" s="11">
        <f>IF(('OddsRatio_working_3-way'!X546=0),IF(Q546&gt;0,-Q546^(1/3),(-Q546)^(1/3)),'OddsRatio_working_3-way'!AN546-'OddsRatio_working_3-way'!R546/3)</f>
        <v>-0.19011723312325721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9">
        <f t="shared" si="117"/>
        <v>0.52147625762101346</v>
      </c>
      <c r="E547" s="9">
        <f t="shared" si="118"/>
        <v>0.2564835461533882</v>
      </c>
      <c r="F547" s="9">
        <f t="shared" si="119"/>
        <v>0.22204019622559815</v>
      </c>
      <c r="G547" s="9">
        <f t="shared" si="120"/>
        <v>1.0427645976766877</v>
      </c>
      <c r="H547" s="9">
        <f t="shared" si="121"/>
        <v>1.9176328459554854</v>
      </c>
      <c r="I547" s="9">
        <f t="shared" si="122"/>
        <v>3.8988855815411916</v>
      </c>
      <c r="J547" s="9">
        <f t="shared" si="123"/>
        <v>4.5036890481936709</v>
      </c>
      <c r="K547" s="11">
        <f t="shared" si="124"/>
        <v>0.53191489361702127</v>
      </c>
      <c r="L547" s="11">
        <f t="shared" si="125"/>
        <v>0.26455026455026459</v>
      </c>
      <c r="M547" s="11">
        <f t="shared" si="126"/>
        <v>0.2293577981651376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-0.26529594204784512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0.2265692535065949</v>
      </c>
      <c r="Q547" s="11">
        <f>2*'OddsRatio_working_3-way'!K547*'OddsRatio_working_3-way'!L547*'OddsRatio_working_3-way'!M547</f>
        <v>6.4549644873673775E-2</v>
      </c>
      <c r="R547" s="11">
        <f t="shared" si="127"/>
        <v>0</v>
      </c>
      <c r="S547" s="11">
        <f t="shared" si="128"/>
        <v>-0.85402457254975273</v>
      </c>
      <c r="T547" s="11">
        <f t="shared" si="129"/>
        <v>-0.24331184403126863</v>
      </c>
      <c r="U547" s="11">
        <f>'OddsRatio_working_3-way'!S547-'OddsRatio_working_3-way'!R547^2/3</f>
        <v>-0.85402457254975273</v>
      </c>
      <c r="V547" s="11">
        <f>'OddsRatio_working_3-way'!S547*'OddsRatio_working_3-way'!R547/3-2*'OddsRatio_working_3-way'!R547^3/27-'OddsRatio_working_3-way'!T547</f>
        <v>0.24331184403126863</v>
      </c>
      <c r="W547" s="11">
        <f>'OddsRatio_working_3-way'!V547^2+4*'OddsRatio_working_3-way'!U547^3/27</f>
        <v>-3.3079291592335157E-2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0.15188807148541286</v>
      </c>
      <c r="Y547" s="11">
        <f>IF('OddsRatio_working_3-way'!W547&gt;=0,IF('OddsRatio_working_3-way'!V547+SQRT('OddsRatio_working_3-way'!W547)&gt;0,0,PI()),ACOS('OddsRatio_working_3-way'!V547/(2*'OddsRatio_working_3-way'!X547)))</f>
        <v>0.64190322149458645</v>
      </c>
      <c r="Z547" s="11">
        <f>'OddsRatio_working_3-way'!X547^(1/3)*COS('OddsRatio_working_3-way'!Y547/3)</f>
        <v>0.52138229883834397</v>
      </c>
      <c r="AA547" s="11">
        <f>'OddsRatio_working_3-way'!X547^(1/3)*COS(('OddsRatio_working_3-way'!Y547+2*PI())/3)</f>
        <v>-0.35880596471722515</v>
      </c>
      <c r="AB547" s="11">
        <f>'OddsRatio_working_3-way'!X547^(1/3)*COS(('OddsRatio_working_3-way'!Y547+4*PI())/3)</f>
        <v>-0.16257633412111852</v>
      </c>
      <c r="AC547" s="11">
        <f>'OddsRatio_working_3-way'!X547^(1/3)*SIN('OddsRatio_working_3-way'!Y547/3)</f>
        <v>0.11329323004764291</v>
      </c>
      <c r="AD547" s="11">
        <f>'OddsRatio_working_3-way'!X547^(1/3)*SIN(('OddsRatio_working_3-way'!Y547+2*PI())/3)</f>
        <v>0.39488370085371427</v>
      </c>
      <c r="AE547" s="11">
        <f>'OddsRatio_working_3-way'!X547^(1/3)*SIN(('OddsRatio_working_3-way'!Y547+4*PI())/3)</f>
        <v>-0.50817693090135718</v>
      </c>
      <c r="AF547" s="11">
        <f>-'OddsRatio_working_3-way'!U547/(3*'OddsRatio_working_3-way'!X547^(1/3))*COS(('OddsRatio_working_3-way'!Y547)/3)</f>
        <v>0.52138229883834375</v>
      </c>
      <c r="AG547" s="11">
        <f>-'OddsRatio_working_3-way'!U547/(3*'OddsRatio_working_3-way'!X547^(1/3))*COS(('OddsRatio_working_3-way'!Y547+2*PI())/3)</f>
        <v>-0.35880596471722498</v>
      </c>
      <c r="AH547" s="11">
        <f>-'OddsRatio_working_3-way'!U547/(3*'OddsRatio_working_3-way'!X547^(1/3))*COS(('OddsRatio_working_3-way'!Y547+4*PI())/3)</f>
        <v>-0.16257633412111847</v>
      </c>
      <c r="AI547" s="11">
        <f>'OddsRatio_working_3-way'!U547/(3*'OddsRatio_working_3-way'!X547^(1/3))*SIN(('OddsRatio_working_3-way'!Y547)/3)</f>
        <v>-0.11329323004764286</v>
      </c>
      <c r="AJ547" s="11">
        <f>'OddsRatio_working_3-way'!U547/(3*'OddsRatio_working_3-way'!X547^(1/3))*SIN(('OddsRatio_working_3-way'!Y547+2*PI())/3)</f>
        <v>-0.3948837008537141</v>
      </c>
      <c r="AK547" s="11">
        <f>'OddsRatio_working_3-way'!U547/(3*'OddsRatio_working_3-way'!X547^(1/3))*SIN(('OddsRatio_working_3-way'!Y547+4*PI())/3)</f>
        <v>0.50817693090135696</v>
      </c>
      <c r="AL547" s="11">
        <f>'OddsRatio_working_3-way'!Z547+'OddsRatio_working_3-way'!AF547</f>
        <v>1.0427645976766877</v>
      </c>
      <c r="AM547" s="11">
        <f>'OddsRatio_working_3-way'!AA547+'OddsRatio_working_3-way'!AG547</f>
        <v>-0.71761192943445007</v>
      </c>
      <c r="AN547" s="11">
        <f>'OddsRatio_working_3-way'!AB547+'OddsRatio_working_3-way'!AH547</f>
        <v>-0.32515266824223699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1.0427645976766877</v>
      </c>
      <c r="AS547" s="11">
        <f>IF(('OddsRatio_working_3-way'!X547=0),IF(Q547&gt;0,-Q547^(1/3),(-Q547)^(1/3)),'OddsRatio_working_3-way'!AM547-'OddsRatio_working_3-way'!R547/3)</f>
        <v>-0.71761192943445007</v>
      </c>
      <c r="AT547" s="11">
        <f>IF(('OddsRatio_working_3-way'!X547=0),IF(Q547&gt;0,-Q547^(1/3),(-Q547)^(1/3)),'OddsRatio_working_3-way'!AN547-'OddsRatio_working_3-way'!R547/3)</f>
        <v>-0.32515266824223699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9">
        <f t="shared" si="117"/>
        <v>0.55201392480104994</v>
      </c>
      <c r="E548" s="9">
        <f t="shared" si="118"/>
        <v>0.23492936981937332</v>
      </c>
      <c r="F548" s="9">
        <f t="shared" si="119"/>
        <v>0.21305670537957661</v>
      </c>
      <c r="G548" s="9">
        <f t="shared" si="120"/>
        <v>1.0404468007884637</v>
      </c>
      <c r="H548" s="9">
        <f t="shared" si="121"/>
        <v>1.8115485046150017</v>
      </c>
      <c r="I548" s="9">
        <f t="shared" si="122"/>
        <v>4.2565984864678912</v>
      </c>
      <c r="J548" s="9">
        <f t="shared" si="123"/>
        <v>4.6935861427990471</v>
      </c>
      <c r="K548" s="11">
        <f t="shared" si="124"/>
        <v>0.5617977528089888</v>
      </c>
      <c r="L548" s="11">
        <f t="shared" si="125"/>
        <v>0.24213075060532688</v>
      </c>
      <c r="M548" s="11">
        <f t="shared" si="126"/>
        <v>0.21978021978021978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-0.25911099537891713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0.22302696623234208</v>
      </c>
      <c r="Q548" s="11">
        <f>2*'OddsRatio_working_3-way'!K548*'OddsRatio_working_3-way'!L548*'OddsRatio_working_3-way'!M548</f>
        <v>5.9792752341110485E-2</v>
      </c>
      <c r="R548" s="11">
        <f t="shared" si="127"/>
        <v>0</v>
      </c>
      <c r="S548" s="11">
        <f t="shared" si="128"/>
        <v>-0.86073910490055927</v>
      </c>
      <c r="T548" s="11">
        <f t="shared" si="129"/>
        <v>-0.2307611541288363</v>
      </c>
      <c r="U548" s="11">
        <f>'OddsRatio_working_3-way'!S548-'OddsRatio_working_3-way'!R548^2/3</f>
        <v>-0.86073910490055927</v>
      </c>
      <c r="V548" s="11">
        <f>'OddsRatio_working_3-way'!S548*'OddsRatio_working_3-way'!R548/3-2*'OddsRatio_working_3-way'!R548^3/27-'OddsRatio_working_3-way'!T548</f>
        <v>0.2307611541288363</v>
      </c>
      <c r="W548" s="11">
        <f>'OddsRatio_working_3-way'!V548^2+4*'OddsRatio_working_3-way'!U548^3/27</f>
        <v>-4.1222969115399404E-2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0.15368285474498444</v>
      </c>
      <c r="Y548" s="11">
        <f>IF('OddsRatio_working_3-way'!W548&gt;=0,IF('OddsRatio_working_3-way'!V548+SQRT('OddsRatio_working_3-way'!W548)&gt;0,0,PI()),ACOS('OddsRatio_working_3-way'!V548/(2*'OddsRatio_working_3-way'!X548)))</f>
        <v>0.72156836053235407</v>
      </c>
      <c r="Z548" s="11">
        <f>'OddsRatio_working_3-way'!X548^(1/3)*COS('OddsRatio_working_3-way'!Y548/3)</f>
        <v>0.52022340039423187</v>
      </c>
      <c r="AA548" s="11">
        <f>'OddsRatio_working_3-way'!X548^(1/3)*COS(('OddsRatio_working_3-way'!Y548+2*PI())/3)</f>
        <v>-0.37061277026811978</v>
      </c>
      <c r="AB548" s="11">
        <f>'OddsRatio_working_3-way'!X548^(1/3)*COS(('OddsRatio_working_3-way'!Y548+4*PI())/3)</f>
        <v>-0.14961063012611217</v>
      </c>
      <c r="AC548" s="11">
        <f>'OddsRatio_working_3-way'!X548^(1/3)*SIN('OddsRatio_working_3-way'!Y548/3)</f>
        <v>0.12759564510247159</v>
      </c>
      <c r="AD548" s="11">
        <f>'OddsRatio_working_3-way'!X548^(1/3)*SIN(('OddsRatio_working_3-way'!Y548+2*PI())/3)</f>
        <v>0.38672885783329258</v>
      </c>
      <c r="AE548" s="11">
        <f>'OddsRatio_working_3-way'!X548^(1/3)*SIN(('OddsRatio_working_3-way'!Y548+4*PI())/3)</f>
        <v>-0.51432450293576415</v>
      </c>
      <c r="AF548" s="11">
        <f>-'OddsRatio_working_3-way'!U548/(3*'OddsRatio_working_3-way'!X548^(1/3))*COS(('OddsRatio_working_3-way'!Y548)/3)</f>
        <v>0.52022340039423176</v>
      </c>
      <c r="AG548" s="11">
        <f>-'OddsRatio_working_3-way'!U548/(3*'OddsRatio_working_3-way'!X548^(1/3))*COS(('OddsRatio_working_3-way'!Y548+2*PI())/3)</f>
        <v>-0.37061277026811973</v>
      </c>
      <c r="AH548" s="11">
        <f>-'OddsRatio_working_3-way'!U548/(3*'OddsRatio_working_3-way'!X548^(1/3))*COS(('OddsRatio_working_3-way'!Y548+4*PI())/3)</f>
        <v>-0.14961063012611214</v>
      </c>
      <c r="AI548" s="11">
        <f>'OddsRatio_working_3-way'!U548/(3*'OddsRatio_working_3-way'!X548^(1/3))*SIN(('OddsRatio_working_3-way'!Y548)/3)</f>
        <v>-0.12759564510247157</v>
      </c>
      <c r="AJ548" s="11">
        <f>'OddsRatio_working_3-way'!U548/(3*'OddsRatio_working_3-way'!X548^(1/3))*SIN(('OddsRatio_working_3-way'!Y548+2*PI())/3)</f>
        <v>-0.38672885783329247</v>
      </c>
      <c r="AK548" s="11">
        <f>'OddsRatio_working_3-way'!U548/(3*'OddsRatio_working_3-way'!X548^(1/3))*SIN(('OddsRatio_working_3-way'!Y548+4*PI())/3)</f>
        <v>0.51432450293576404</v>
      </c>
      <c r="AL548" s="11">
        <f>'OddsRatio_working_3-way'!Z548+'OddsRatio_working_3-way'!AF548</f>
        <v>1.0404468007884637</v>
      </c>
      <c r="AM548" s="11">
        <f>'OddsRatio_working_3-way'!AA548+'OddsRatio_working_3-way'!AG548</f>
        <v>-0.74122554053623957</v>
      </c>
      <c r="AN548" s="11">
        <f>'OddsRatio_working_3-way'!AB548+'OddsRatio_working_3-way'!AH548</f>
        <v>-0.29922126025222429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1.0404468007884637</v>
      </c>
      <c r="AS548" s="11">
        <f>IF(('OddsRatio_working_3-way'!X548=0),IF(Q548&gt;0,-Q548^(1/3),(-Q548)^(1/3)),'OddsRatio_working_3-way'!AM548-'OddsRatio_working_3-way'!R548/3)</f>
        <v>-0.74122554053623957</v>
      </c>
      <c r="AT548" s="11">
        <f>IF(('OddsRatio_working_3-way'!X548=0),IF(Q548&gt;0,-Q548^(1/3),(-Q548)^(1/3)),'OddsRatio_working_3-way'!AN548-'OddsRatio_working_3-way'!R548/3)</f>
        <v>-0.29922126025222429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9">
        <f t="shared" si="117"/>
        <v>0.17599176546856704</v>
      </c>
      <c r="E549" s="9">
        <f t="shared" si="118"/>
        <v>0.24595560452379814</v>
      </c>
      <c r="F549" s="9">
        <f t="shared" si="119"/>
        <v>0.57805263000763474</v>
      </c>
      <c r="G549" s="9">
        <f t="shared" si="120"/>
        <v>1.0427804075971232</v>
      </c>
      <c r="H549" s="9">
        <f t="shared" si="121"/>
        <v>5.6820840301110831</v>
      </c>
      <c r="I549" s="9">
        <f t="shared" si="122"/>
        <v>4.0657743983355425</v>
      </c>
      <c r="J549" s="9">
        <f t="shared" si="123"/>
        <v>1.7299462853179861</v>
      </c>
      <c r="K549" s="11">
        <f t="shared" si="124"/>
        <v>0.18214936247723132</v>
      </c>
      <c r="L549" s="11">
        <f t="shared" si="125"/>
        <v>0.25380710659898476</v>
      </c>
      <c r="M549" s="11">
        <f t="shared" si="126"/>
        <v>0.58823529411764708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-0.25128943147534444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0.22109201507015391</v>
      </c>
      <c r="Q549" s="11">
        <f>2*'OddsRatio_working_3-way'!K549*'OddsRatio_working_3-way'!L549*'OddsRatio_working_3-way'!M549</f>
        <v>5.4389179599053837E-2</v>
      </c>
      <c r="R549" s="11">
        <f t="shared" si="127"/>
        <v>0</v>
      </c>
      <c r="S549" s="11">
        <f t="shared" si="128"/>
        <v>-0.87983013759114903</v>
      </c>
      <c r="T549" s="11">
        <f t="shared" si="129"/>
        <v>-0.2164403782512051</v>
      </c>
      <c r="U549" s="11">
        <f>'OddsRatio_working_3-way'!S549-'OddsRatio_working_3-way'!R549^2/3</f>
        <v>-0.87983013759114903</v>
      </c>
      <c r="V549" s="11">
        <f>'OddsRatio_working_3-way'!S549*'OddsRatio_working_3-way'!R549/3-2*'OddsRatio_working_3-way'!R549^3/27-'OddsRatio_working_3-way'!T549</f>
        <v>0.2164403782512051</v>
      </c>
      <c r="W549" s="11">
        <f>'OddsRatio_working_3-way'!V549^2+4*'OddsRatio_working_3-way'!U549^3/27</f>
        <v>-5.4053925894979635E-2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0.15882408761937244</v>
      </c>
      <c r="Y549" s="11">
        <f>IF('OddsRatio_working_3-way'!W549&gt;=0,IF('OddsRatio_working_3-way'!V549+SQRT('OddsRatio_working_3-way'!W549)&gt;0,0,PI()),ACOS('OddsRatio_working_3-way'!V549/(2*'OddsRatio_working_3-way'!X549)))</f>
        <v>0.82114447690736458</v>
      </c>
      <c r="Z549" s="11">
        <f>'OddsRatio_working_3-way'!X549^(1/3)*COS('OddsRatio_working_3-way'!Y549/3)</f>
        <v>0.52139020379856171</v>
      </c>
      <c r="AA549" s="11">
        <f>'OddsRatio_working_3-way'!X549^(1/3)*COS(('OddsRatio_working_3-way'!Y549+2*PI())/3)</f>
        <v>-0.38746941292070974</v>
      </c>
      <c r="AB549" s="11">
        <f>'OddsRatio_working_3-way'!X549^(1/3)*COS(('OddsRatio_working_3-way'!Y549+4*PI())/3)</f>
        <v>-0.13392079087785216</v>
      </c>
      <c r="AC549" s="11">
        <f>'OddsRatio_working_3-way'!X549^(1/3)*SIN('OddsRatio_working_3-way'!Y549/3)</f>
        <v>0.1463863651891027</v>
      </c>
      <c r="AD549" s="11">
        <f>'OddsRatio_working_3-way'!X549^(1/3)*SIN(('OddsRatio_working_3-way'!Y549+2*PI())/3)</f>
        <v>0.37834397917934892</v>
      </c>
      <c r="AE549" s="11">
        <f>'OddsRatio_working_3-way'!X549^(1/3)*SIN(('OddsRatio_working_3-way'!Y549+4*PI())/3)</f>
        <v>-0.52473034436845145</v>
      </c>
      <c r="AF549" s="11">
        <f>-'OddsRatio_working_3-way'!U549/(3*'OddsRatio_working_3-way'!X549^(1/3))*COS(('OddsRatio_working_3-way'!Y549)/3)</f>
        <v>0.52139020379856149</v>
      </c>
      <c r="AG549" s="11">
        <f>-'OddsRatio_working_3-way'!U549/(3*'OddsRatio_working_3-way'!X549^(1/3))*COS(('OddsRatio_working_3-way'!Y549+2*PI())/3)</f>
        <v>-0.38746941292070958</v>
      </c>
      <c r="AH549" s="11">
        <f>-'OddsRatio_working_3-way'!U549/(3*'OddsRatio_working_3-way'!X549^(1/3))*COS(('OddsRatio_working_3-way'!Y549+4*PI())/3)</f>
        <v>-0.13392079087785211</v>
      </c>
      <c r="AI549" s="11">
        <f>'OddsRatio_working_3-way'!U549/(3*'OddsRatio_working_3-way'!X549^(1/3))*SIN(('OddsRatio_working_3-way'!Y549)/3)</f>
        <v>-0.14638636518910264</v>
      </c>
      <c r="AJ549" s="11">
        <f>'OddsRatio_working_3-way'!U549/(3*'OddsRatio_working_3-way'!X549^(1/3))*SIN(('OddsRatio_working_3-way'!Y549+2*PI())/3)</f>
        <v>-0.37834397917934875</v>
      </c>
      <c r="AK549" s="11">
        <f>'OddsRatio_working_3-way'!U549/(3*'OddsRatio_working_3-way'!X549^(1/3))*SIN(('OddsRatio_working_3-way'!Y549+4*PI())/3)</f>
        <v>0.52473034436845134</v>
      </c>
      <c r="AL549" s="11">
        <f>'OddsRatio_working_3-way'!Z549+'OddsRatio_working_3-way'!AF549</f>
        <v>1.0427804075971232</v>
      </c>
      <c r="AM549" s="11">
        <f>'OddsRatio_working_3-way'!AA549+'OddsRatio_working_3-way'!AG549</f>
        <v>-0.77493882584141938</v>
      </c>
      <c r="AN549" s="11">
        <f>'OddsRatio_working_3-way'!AB549+'OddsRatio_working_3-way'!AH549</f>
        <v>-0.26784158175570427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1.0427804075971232</v>
      </c>
      <c r="AS549" s="11">
        <f>IF(('OddsRatio_working_3-way'!X549=0),IF(Q549&gt;0,-Q549^(1/3),(-Q549)^(1/3)),'OddsRatio_working_3-way'!AM549-'OddsRatio_working_3-way'!R549/3)</f>
        <v>-0.77493882584141938</v>
      </c>
      <c r="AT549" s="11">
        <f>IF(('OddsRatio_working_3-way'!X549=0),IF(Q549&gt;0,-Q549^(1/3),(-Q549)^(1/3)),'OddsRatio_working_3-way'!AN549-'OddsRatio_working_3-way'!R549/3)</f>
        <v>-0.26784158175570427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9">
        <f t="shared" si="117"/>
        <v>0.27693085961980723</v>
      </c>
      <c r="E550" s="9">
        <f t="shared" si="118"/>
        <v>0.30812194545204696</v>
      </c>
      <c r="F550" s="9">
        <f t="shared" si="119"/>
        <v>0.41494719492814597</v>
      </c>
      <c r="G550" s="9">
        <f t="shared" si="120"/>
        <v>1.0444038506548239</v>
      </c>
      <c r="H550" s="9">
        <f t="shared" si="121"/>
        <v>3.6110096266370593</v>
      </c>
      <c r="I550" s="9">
        <f t="shared" si="122"/>
        <v>3.2454682789078717</v>
      </c>
      <c r="J550" s="9">
        <f t="shared" si="123"/>
        <v>2.4099451983840119</v>
      </c>
      <c r="K550" s="11">
        <f t="shared" si="124"/>
        <v>0.2857142857142857</v>
      </c>
      <c r="L550" s="11">
        <f t="shared" si="125"/>
        <v>0.31746031746031744</v>
      </c>
      <c r="M550" s="11">
        <f t="shared" si="126"/>
        <v>0.42553191489361702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-0.28006947459834997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0.23158199449992764</v>
      </c>
      <c r="Q550" s="11">
        <f>2*'OddsRatio_working_3-way'!K550*'OddsRatio_working_3-way'!L550*'OddsRatio_working_3-way'!M550</f>
        <v>7.7193998166642533E-2</v>
      </c>
      <c r="R550" s="11">
        <f t="shared" si="127"/>
        <v>0</v>
      </c>
      <c r="S550" s="11">
        <f t="shared" si="128"/>
        <v>-0.82687338501291996</v>
      </c>
      <c r="T550" s="11">
        <f t="shared" si="129"/>
        <v>-0.27562446167097326</v>
      </c>
      <c r="U550" s="11">
        <f>'OddsRatio_working_3-way'!S550-'OddsRatio_working_3-way'!R550^2/3</f>
        <v>-0.82687338501291996</v>
      </c>
      <c r="V550" s="11">
        <f>'OddsRatio_working_3-way'!S550*'OddsRatio_working_3-way'!R550/3-2*'OddsRatio_working_3-way'!R550^3/27-'OddsRatio_working_3-way'!T550</f>
        <v>0.27562446167097326</v>
      </c>
      <c r="W550" s="11">
        <f>'OddsRatio_working_3-way'!V550^2+4*'OddsRatio_working_3-way'!U550^3/27</f>
        <v>-7.7866429118848418E-3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0.1447027010660985</v>
      </c>
      <c r="Y550" s="11">
        <f>IF('OddsRatio_working_3-way'!W550&gt;=0,IF('OddsRatio_working_3-way'!V550+SQRT('OddsRatio_working_3-way'!W550)&gt;0,0,PI()),ACOS('OddsRatio_working_3-way'!V550/(2*'OddsRatio_working_3-way'!X550)))</f>
        <v>0.30984158945979967</v>
      </c>
      <c r="Z550" s="11">
        <f>'OddsRatio_working_3-way'!X550^(1/3)*COS('OddsRatio_working_3-way'!Y550/3)</f>
        <v>0.52220192532741205</v>
      </c>
      <c r="AA550" s="11">
        <f>'OddsRatio_working_3-way'!X550^(1/3)*COS(('OddsRatio_working_3-way'!Y550+2*PI())/3)</f>
        <v>-0.30797534950223415</v>
      </c>
      <c r="AB550" s="11">
        <f>'OddsRatio_working_3-way'!X550^(1/3)*COS(('OddsRatio_working_3-way'!Y550+4*PI())/3)</f>
        <v>-0.21422657582517798</v>
      </c>
      <c r="AC550" s="11">
        <f>'OddsRatio_working_3-way'!X550^(1/3)*SIN('OddsRatio_working_3-way'!Y550/3)</f>
        <v>5.4125879718645714E-2</v>
      </c>
      <c r="AD550" s="11">
        <f>'OddsRatio_working_3-way'!X550^(1/3)*SIN(('OddsRatio_working_3-way'!Y550+2*PI())/3)</f>
        <v>0.42517719337936044</v>
      </c>
      <c r="AE550" s="11">
        <f>'OddsRatio_working_3-way'!X550^(1/3)*SIN(('OddsRatio_working_3-way'!Y550+4*PI())/3)</f>
        <v>-0.47930307309800613</v>
      </c>
      <c r="AF550" s="11">
        <f>-'OddsRatio_working_3-way'!U550/(3*'OddsRatio_working_3-way'!X550^(1/3))*COS(('OddsRatio_working_3-way'!Y550)/3)</f>
        <v>0.52220192532741194</v>
      </c>
      <c r="AG550" s="11">
        <f>-'OddsRatio_working_3-way'!U550/(3*'OddsRatio_working_3-way'!X550^(1/3))*COS(('OddsRatio_working_3-way'!Y550+2*PI())/3)</f>
        <v>-0.3079753495022341</v>
      </c>
      <c r="AH550" s="11">
        <f>-'OddsRatio_working_3-way'!U550/(3*'OddsRatio_working_3-way'!X550^(1/3))*COS(('OddsRatio_working_3-way'!Y550+4*PI())/3)</f>
        <v>-0.21422657582517793</v>
      </c>
      <c r="AI550" s="11">
        <f>'OddsRatio_working_3-way'!U550/(3*'OddsRatio_working_3-way'!X550^(1/3))*SIN(('OddsRatio_working_3-way'!Y550)/3)</f>
        <v>-5.41258797186457E-2</v>
      </c>
      <c r="AJ550" s="11">
        <f>'OddsRatio_working_3-way'!U550/(3*'OddsRatio_working_3-way'!X550^(1/3))*SIN(('OddsRatio_working_3-way'!Y550+2*PI())/3)</f>
        <v>-0.42517719337936033</v>
      </c>
      <c r="AK550" s="11">
        <f>'OddsRatio_working_3-way'!U550/(3*'OddsRatio_working_3-way'!X550^(1/3))*SIN(('OddsRatio_working_3-way'!Y550+4*PI())/3)</f>
        <v>0.47930307309800602</v>
      </c>
      <c r="AL550" s="11">
        <f>'OddsRatio_working_3-way'!Z550+'OddsRatio_working_3-way'!AF550</f>
        <v>1.0444038506548239</v>
      </c>
      <c r="AM550" s="11">
        <f>'OddsRatio_working_3-way'!AA550+'OddsRatio_working_3-way'!AG550</f>
        <v>-0.61595069900446831</v>
      </c>
      <c r="AN550" s="11">
        <f>'OddsRatio_working_3-way'!AB550+'OddsRatio_working_3-way'!AH550</f>
        <v>-0.42845315165035591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1.0444038506548239</v>
      </c>
      <c r="AS550" s="11">
        <f>IF(('OddsRatio_working_3-way'!X550=0),IF(Q550&gt;0,-Q550^(1/3),(-Q550)^(1/3)),'OddsRatio_working_3-way'!AM550-'OddsRatio_working_3-way'!R550/3)</f>
        <v>-0.61595069900446831</v>
      </c>
      <c r="AT550" s="11">
        <f>IF(('OddsRatio_working_3-way'!X550=0),IF(Q550&gt;0,-Q550^(1/3),(-Q550)^(1/3)),'OddsRatio_working_3-way'!AN550-'OddsRatio_working_3-way'!R550/3)</f>
        <v>-0.42845315165035591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9">
        <f t="shared" si="117"/>
        <v>0.27332275605796125</v>
      </c>
      <c r="E551" s="9">
        <f t="shared" si="118"/>
        <v>0.32522317908940607</v>
      </c>
      <c r="F551" s="9">
        <f t="shared" si="119"/>
        <v>0.40145406485263274</v>
      </c>
      <c r="G551" s="9">
        <f t="shared" si="120"/>
        <v>1.0426188888280226</v>
      </c>
      <c r="H551" s="9">
        <f t="shared" si="121"/>
        <v>3.6586781665114576</v>
      </c>
      <c r="I551" s="9">
        <f t="shared" si="122"/>
        <v>3.0748115887677647</v>
      </c>
      <c r="J551" s="9">
        <f t="shared" si="123"/>
        <v>2.4909450110240727</v>
      </c>
      <c r="K551" s="11">
        <f t="shared" si="124"/>
        <v>0.28169014084507044</v>
      </c>
      <c r="L551" s="11">
        <f t="shared" si="125"/>
        <v>0.33444816053511706</v>
      </c>
      <c r="M551" s="11">
        <f t="shared" si="126"/>
        <v>0.41152263374485593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-0.28133481511721969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0.23145603876365256</v>
      </c>
      <c r="Q551" s="11">
        <f>2*'OddsRatio_working_3-way'!K551*'OddsRatio_working_3-way'!L551*'OddsRatio_working_3-way'!M551</f>
        <v>7.7539711478610565E-2</v>
      </c>
      <c r="R551" s="11">
        <f t="shared" si="127"/>
        <v>0</v>
      </c>
      <c r="S551" s="11">
        <f t="shared" si="128"/>
        <v>-0.82270670505964627</v>
      </c>
      <c r="T551" s="11">
        <f t="shared" si="129"/>
        <v>-0.27561363653589488</v>
      </c>
      <c r="U551" s="11">
        <f>'OddsRatio_working_3-way'!S551-'OddsRatio_working_3-way'!R551^2/3</f>
        <v>-0.82270670505964627</v>
      </c>
      <c r="V551" s="11">
        <f>'OddsRatio_working_3-way'!S551*'OddsRatio_working_3-way'!R551/3-2*'OddsRatio_working_3-way'!R551^3/27-'OddsRatio_working_3-way'!T551</f>
        <v>0.27561363653589488</v>
      </c>
      <c r="W551" s="11">
        <f>'OddsRatio_working_3-way'!V551^2+4*'OddsRatio_working_3-way'!U551^3/27</f>
        <v>-6.5328282231531393E-3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0.14361032768197202</v>
      </c>
      <c r="Y551" s="11">
        <f>IF('OddsRatio_working_3-way'!W551&gt;=0,IF('OddsRatio_working_3-way'!V551+SQRT('OddsRatio_working_3-way'!W551)&gt;0,0,PI()),ACOS('OddsRatio_working_3-way'!V551/(2*'OddsRatio_working_3-way'!X551)))</f>
        <v>0.28526008478303688</v>
      </c>
      <c r="Z551" s="11">
        <f>'OddsRatio_working_3-way'!X551^(1/3)*COS('OddsRatio_working_3-way'!Y551/3)</f>
        <v>0.52130944441401139</v>
      </c>
      <c r="AA551" s="11">
        <f>'OddsRatio_working_3-way'!X551^(1/3)*COS(('OddsRatio_working_3-way'!Y551+2*PI())/3)</f>
        <v>-0.30371309698448273</v>
      </c>
      <c r="AB551" s="11">
        <f>'OddsRatio_working_3-way'!X551^(1/3)*COS(('OddsRatio_working_3-way'!Y551+4*PI())/3)</f>
        <v>-0.2175963474295288</v>
      </c>
      <c r="AC551" s="11">
        <f>'OddsRatio_working_3-way'!X551^(1/3)*SIN('OddsRatio_working_3-way'!Y551/3)</f>
        <v>4.9719528537288303E-2</v>
      </c>
      <c r="AD551" s="11">
        <f>'OddsRatio_working_3-way'!X551^(1/3)*SIN(('OddsRatio_working_3-way'!Y551+2*PI())/3)</f>
        <v>0.4266074578266415</v>
      </c>
      <c r="AE551" s="11">
        <f>'OddsRatio_working_3-way'!X551^(1/3)*SIN(('OddsRatio_working_3-way'!Y551+4*PI())/3)</f>
        <v>-0.47632698636392978</v>
      </c>
      <c r="AF551" s="11">
        <f>-'OddsRatio_working_3-way'!U551/(3*'OddsRatio_working_3-way'!X551^(1/3))*COS(('OddsRatio_working_3-way'!Y551)/3)</f>
        <v>0.52130944441401117</v>
      </c>
      <c r="AG551" s="11">
        <f>-'OddsRatio_working_3-way'!U551/(3*'OddsRatio_working_3-way'!X551^(1/3))*COS(('OddsRatio_working_3-way'!Y551+2*PI())/3)</f>
        <v>-0.30371309698448262</v>
      </c>
      <c r="AH551" s="11">
        <f>-'OddsRatio_working_3-way'!U551/(3*'OddsRatio_working_3-way'!X551^(1/3))*COS(('OddsRatio_working_3-way'!Y551+4*PI())/3)</f>
        <v>-0.21759634742952871</v>
      </c>
      <c r="AI551" s="11">
        <f>'OddsRatio_working_3-way'!U551/(3*'OddsRatio_working_3-way'!X551^(1/3))*SIN(('OddsRatio_working_3-way'!Y551)/3)</f>
        <v>-4.9719528537288282E-2</v>
      </c>
      <c r="AJ551" s="11">
        <f>'OddsRatio_working_3-way'!U551/(3*'OddsRatio_working_3-way'!X551^(1/3))*SIN(('OddsRatio_working_3-way'!Y551+2*PI())/3)</f>
        <v>-0.42660745782664133</v>
      </c>
      <c r="AK551" s="11">
        <f>'OddsRatio_working_3-way'!U551/(3*'OddsRatio_working_3-way'!X551^(1/3))*SIN(('OddsRatio_working_3-way'!Y551+4*PI())/3)</f>
        <v>0.47632698636392956</v>
      </c>
      <c r="AL551" s="11">
        <f>'OddsRatio_working_3-way'!Z551+'OddsRatio_working_3-way'!AF551</f>
        <v>1.0426188888280226</v>
      </c>
      <c r="AM551" s="11">
        <f>'OddsRatio_working_3-way'!AA551+'OddsRatio_working_3-way'!AG551</f>
        <v>-0.60742619396896536</v>
      </c>
      <c r="AN551" s="11">
        <f>'OddsRatio_working_3-way'!AB551+'OddsRatio_working_3-way'!AH551</f>
        <v>-0.43519269485905754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1.0426188888280226</v>
      </c>
      <c r="AS551" s="11">
        <f>IF(('OddsRatio_working_3-way'!X551=0),IF(Q551&gt;0,-Q551^(1/3),(-Q551)^(1/3)),'OddsRatio_working_3-way'!AM551-'OddsRatio_working_3-way'!R551/3)</f>
        <v>-0.60742619396896536</v>
      </c>
      <c r="AT551" s="11">
        <f>IF(('OddsRatio_working_3-way'!X551=0),IF(Q551&gt;0,-Q551^(1/3),(-Q551)^(1/3)),'OddsRatio_working_3-way'!AN551-'OddsRatio_working_3-way'!R551/3)</f>
        <v>-0.43519269485905754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9">
        <f t="shared" si="117"/>
        <v>0.43253256541833179</v>
      </c>
      <c r="E552" s="9">
        <f t="shared" si="118"/>
        <v>0.30292525759491307</v>
      </c>
      <c r="F552" s="9">
        <f t="shared" si="119"/>
        <v>0.26454217698675531</v>
      </c>
      <c r="G552" s="9">
        <f t="shared" si="120"/>
        <v>1.0412417834738901</v>
      </c>
      <c r="H552" s="9">
        <f t="shared" si="121"/>
        <v>2.3119646471771014</v>
      </c>
      <c r="I552" s="9">
        <f t="shared" si="122"/>
        <v>3.3011443414772974</v>
      </c>
      <c r="J552" s="9">
        <f t="shared" si="123"/>
        <v>3.7801155618752866</v>
      </c>
      <c r="K552" s="11">
        <f t="shared" si="124"/>
        <v>0.44247787610619471</v>
      </c>
      <c r="L552" s="11">
        <f t="shared" si="125"/>
        <v>0.3115264797507788</v>
      </c>
      <c r="M552" s="11">
        <f t="shared" si="126"/>
        <v>0.27247956403269757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-0.27925087613301225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0.23061568152079542</v>
      </c>
      <c r="Q552" s="11">
        <f>2*'OddsRatio_working_3-way'!K552*'OddsRatio_working_3-way'!L552*'OddsRatio_working_3-way'!M552</f>
        <v>7.5119114501887782E-2</v>
      </c>
      <c r="R552" s="11">
        <f t="shared" si="127"/>
        <v>0</v>
      </c>
      <c r="S552" s="11">
        <f t="shared" si="128"/>
        <v>-0.8258369130807991</v>
      </c>
      <c r="T552" s="11">
        <f t="shared" si="129"/>
        <v>-0.26900225181784992</v>
      </c>
      <c r="U552" s="11">
        <f>'OddsRatio_working_3-way'!S552-'OddsRatio_working_3-way'!R552^2/3</f>
        <v>-0.8258369130807991</v>
      </c>
      <c r="V552" s="11">
        <f>'OddsRatio_working_3-way'!S552*'OddsRatio_working_3-way'!R552/3-2*'OddsRatio_working_3-way'!R552^3/27-'OddsRatio_working_3-way'!T552</f>
        <v>0.26900225181784992</v>
      </c>
      <c r="W552" s="11">
        <f>'OddsRatio_working_3-way'!V552^2+4*'OddsRatio_working_3-way'!U552^3/27</f>
        <v>-1.1078711632663052E-2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0.14443071272736366</v>
      </c>
      <c r="Y552" s="11">
        <f>IF('OddsRatio_working_3-way'!W552&gt;=0,IF('OddsRatio_working_3-way'!V552+SQRT('OddsRatio_working_3-way'!W552)&gt;0,0,PI()),ACOS('OddsRatio_working_3-way'!V552/(2*'OddsRatio_working_3-way'!X552)))</f>
        <v>0.37296743807978938</v>
      </c>
      <c r="Z552" s="11">
        <f>'OddsRatio_working_3-way'!X552^(1/3)*COS('OddsRatio_working_3-way'!Y552/3)</f>
        <v>0.52062089173694515</v>
      </c>
      <c r="AA552" s="11">
        <f>'OddsRatio_working_3-way'!X552^(1/3)*COS(('OddsRatio_working_3-way'!Y552+2*PI())/3)</f>
        <v>-0.31665442146010814</v>
      </c>
      <c r="AB552" s="11">
        <f>'OddsRatio_working_3-way'!X552^(1/3)*COS(('OddsRatio_working_3-way'!Y552+4*PI())/3)</f>
        <v>-0.2039664702768367</v>
      </c>
      <c r="AC552" s="11">
        <f>'OddsRatio_working_3-way'!X552^(1/3)*SIN('OddsRatio_working_3-way'!Y552/3)</f>
        <v>6.5060418950089113E-2</v>
      </c>
      <c r="AD552" s="11">
        <f>'OddsRatio_working_3-way'!X552^(1/3)*SIN(('OddsRatio_working_3-way'!Y552+2*PI())/3)</f>
        <v>0.418340708510058</v>
      </c>
      <c r="AE552" s="11">
        <f>'OddsRatio_working_3-way'!X552^(1/3)*SIN(('OddsRatio_working_3-way'!Y552+4*PI())/3)</f>
        <v>-0.48340112746014713</v>
      </c>
      <c r="AF552" s="11">
        <f>-'OddsRatio_working_3-way'!U552/(3*'OddsRatio_working_3-way'!X552^(1/3))*COS(('OddsRatio_working_3-way'!Y552)/3)</f>
        <v>0.52062089173694504</v>
      </c>
      <c r="AG552" s="11">
        <f>-'OddsRatio_working_3-way'!U552/(3*'OddsRatio_working_3-way'!X552^(1/3))*COS(('OddsRatio_working_3-way'!Y552+2*PI())/3)</f>
        <v>-0.31665442146010808</v>
      </c>
      <c r="AH552" s="11">
        <f>-'OddsRatio_working_3-way'!U552/(3*'OddsRatio_working_3-way'!X552^(1/3))*COS(('OddsRatio_working_3-way'!Y552+4*PI())/3)</f>
        <v>-0.20396647027683668</v>
      </c>
      <c r="AI552" s="11">
        <f>'OddsRatio_working_3-way'!U552/(3*'OddsRatio_working_3-way'!X552^(1/3))*SIN(('OddsRatio_working_3-way'!Y552)/3)</f>
        <v>-6.5060418950089099E-2</v>
      </c>
      <c r="AJ552" s="11">
        <f>'OddsRatio_working_3-way'!U552/(3*'OddsRatio_working_3-way'!X552^(1/3))*SIN(('OddsRatio_working_3-way'!Y552+2*PI())/3)</f>
        <v>-0.41834070851005789</v>
      </c>
      <c r="AK552" s="11">
        <f>'OddsRatio_working_3-way'!U552/(3*'OddsRatio_working_3-way'!X552^(1/3))*SIN(('OddsRatio_working_3-way'!Y552+4*PI())/3)</f>
        <v>0.48340112746014702</v>
      </c>
      <c r="AL552" s="11">
        <f>'OddsRatio_working_3-way'!Z552+'OddsRatio_working_3-way'!AF552</f>
        <v>1.0412417834738901</v>
      </c>
      <c r="AM552" s="11">
        <f>'OddsRatio_working_3-way'!AA552+'OddsRatio_working_3-way'!AG552</f>
        <v>-0.63330884292021628</v>
      </c>
      <c r="AN552" s="11">
        <f>'OddsRatio_working_3-way'!AB552+'OddsRatio_working_3-way'!AH552</f>
        <v>-0.40793294055367335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1.0412417834738901</v>
      </c>
      <c r="AS552" s="11">
        <f>IF(('OddsRatio_working_3-way'!X552=0),IF(Q552&gt;0,-Q552^(1/3),(-Q552)^(1/3)),'OddsRatio_working_3-way'!AM552-'OddsRatio_working_3-way'!R552/3)</f>
        <v>-0.63330884292021628</v>
      </c>
      <c r="AT552" s="11">
        <f>IF(('OddsRatio_working_3-way'!X552=0),IF(Q552&gt;0,-Q552^(1/3),(-Q552)^(1/3)),'OddsRatio_working_3-way'!AN552-'OddsRatio_working_3-way'!R552/3)</f>
        <v>-0.40793294055367335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9">
        <f t="shared" si="117"/>
        <v>0.35826222032885635</v>
      </c>
      <c r="E553" s="9">
        <f t="shared" si="118"/>
        <v>0.34168912350930791</v>
      </c>
      <c r="F553" s="9">
        <f t="shared" si="119"/>
        <v>0.30004865616183574</v>
      </c>
      <c r="G553" s="9">
        <f t="shared" si="120"/>
        <v>1.0414253557950968</v>
      </c>
      <c r="H553" s="9">
        <f t="shared" si="121"/>
        <v>2.7912516119675672</v>
      </c>
      <c r="I553" s="9">
        <f t="shared" si="122"/>
        <v>2.9266369082209289</v>
      </c>
      <c r="J553" s="9">
        <f t="shared" si="123"/>
        <v>3.3327927969810172</v>
      </c>
      <c r="K553" s="11">
        <f t="shared" si="124"/>
        <v>0.36764705882352938</v>
      </c>
      <c r="L553" s="11">
        <f t="shared" si="125"/>
        <v>0.35087719298245612</v>
      </c>
      <c r="M553" s="11">
        <f t="shared" si="126"/>
        <v>0.30864197530864196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-0.28378498897934734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0.23132222349628606</v>
      </c>
      <c r="Q553" s="11">
        <f>2*'OddsRatio_working_3-way'!K553*'OddsRatio_working_3-way'!L553*'OddsRatio_working_3-way'!M553</f>
        <v>7.9628992597688839E-2</v>
      </c>
      <c r="R553" s="11">
        <f t="shared" si="127"/>
        <v>0</v>
      </c>
      <c r="S553" s="11">
        <f t="shared" si="128"/>
        <v>-0.81513199245757395</v>
      </c>
      <c r="T553" s="11">
        <f t="shared" si="129"/>
        <v>-0.28059621082876901</v>
      </c>
      <c r="U553" s="11">
        <f>'OddsRatio_working_3-way'!S553-'OddsRatio_working_3-way'!R553^2/3</f>
        <v>-0.81513199245757395</v>
      </c>
      <c r="V553" s="11">
        <f>'OddsRatio_working_3-way'!S553*'OddsRatio_working_3-way'!R553/3-2*'OddsRatio_working_3-way'!R553^3/27-'OddsRatio_working_3-way'!T553</f>
        <v>0.28059621082876901</v>
      </c>
      <c r="W553" s="11">
        <f>'OddsRatio_working_3-way'!V553^2+4*'OddsRatio_working_3-way'!U553^3/27</f>
        <v>-1.5037569380936672E-3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0.14163155586728957</v>
      </c>
      <c r="Y553" s="11">
        <f>IF('OddsRatio_working_3-way'!W553&gt;=0,IF('OddsRatio_working_3-way'!V553+SQRT('OddsRatio_working_3-way'!W553)&gt;0,0,PI()),ACOS('OddsRatio_working_3-way'!V553/(2*'OddsRatio_working_3-way'!X553)))</f>
        <v>0.13732978925143047</v>
      </c>
      <c r="Z553" s="11">
        <f>'OddsRatio_working_3-way'!X553^(1/3)*COS('OddsRatio_working_3-way'!Y553/3)</f>
        <v>0.52071267789754849</v>
      </c>
      <c r="AA553" s="11">
        <f>'OddsRatio_working_3-way'!X553^(1/3)*COS(('OddsRatio_working_3-way'!Y553+2*PI())/3)</f>
        <v>-0.281013744932257</v>
      </c>
      <c r="AB553" s="11">
        <f>'OddsRatio_working_3-way'!X553^(1/3)*COS(('OddsRatio_working_3-way'!Y553+4*PI())/3)</f>
        <v>-0.23969893296529188</v>
      </c>
      <c r="AC553" s="11">
        <f>'OddsRatio_working_3-way'!X553^(1/3)*SIN('OddsRatio_working_3-way'!Y553/3)</f>
        <v>2.3853117810646262E-2</v>
      </c>
      <c r="AD553" s="11">
        <f>'OddsRatio_working_3-way'!X553^(1/3)*SIN(('OddsRatio_working_3-way'!Y553+2*PI())/3)</f>
        <v>0.43902384822657775</v>
      </c>
      <c r="AE553" s="11">
        <f>'OddsRatio_working_3-way'!X553^(1/3)*SIN(('OddsRatio_working_3-way'!Y553+4*PI())/3)</f>
        <v>-0.46287696603722378</v>
      </c>
      <c r="AF553" s="11">
        <f>-'OddsRatio_working_3-way'!U553/(3*'OddsRatio_working_3-way'!X553^(1/3))*COS(('OddsRatio_working_3-way'!Y553)/3)</f>
        <v>0.52071267789754838</v>
      </c>
      <c r="AG553" s="11">
        <f>-'OddsRatio_working_3-way'!U553/(3*'OddsRatio_working_3-way'!X553^(1/3))*COS(('OddsRatio_working_3-way'!Y553+2*PI())/3)</f>
        <v>-0.28101374493225695</v>
      </c>
      <c r="AH553" s="11">
        <f>-'OddsRatio_working_3-way'!U553/(3*'OddsRatio_working_3-way'!X553^(1/3))*COS(('OddsRatio_working_3-way'!Y553+4*PI())/3)</f>
        <v>-0.23969893296529182</v>
      </c>
      <c r="AI553" s="11">
        <f>'OddsRatio_working_3-way'!U553/(3*'OddsRatio_working_3-way'!X553^(1/3))*SIN(('OddsRatio_working_3-way'!Y553)/3)</f>
        <v>-2.3853117810646259E-2</v>
      </c>
      <c r="AJ553" s="11">
        <f>'OddsRatio_working_3-way'!U553/(3*'OddsRatio_working_3-way'!X553^(1/3))*SIN(('OddsRatio_working_3-way'!Y553+2*PI())/3)</f>
        <v>-0.43902384822657764</v>
      </c>
      <c r="AK553" s="11">
        <f>'OddsRatio_working_3-way'!U553/(3*'OddsRatio_working_3-way'!X553^(1/3))*SIN(('OddsRatio_working_3-way'!Y553+4*PI())/3)</f>
        <v>0.46287696603722367</v>
      </c>
      <c r="AL553" s="11">
        <f>'OddsRatio_working_3-way'!Z553+'OddsRatio_working_3-way'!AF553</f>
        <v>1.0414253557950968</v>
      </c>
      <c r="AM553" s="11">
        <f>'OddsRatio_working_3-way'!AA553+'OddsRatio_working_3-way'!AG553</f>
        <v>-0.5620274898645139</v>
      </c>
      <c r="AN553" s="11">
        <f>'OddsRatio_working_3-way'!AB553+'OddsRatio_working_3-way'!AH553</f>
        <v>-0.4793978659305837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1.0414253557950968</v>
      </c>
      <c r="AS553" s="11">
        <f>IF(('OddsRatio_working_3-way'!X553=0),IF(Q553&gt;0,-Q553^(1/3),(-Q553)^(1/3)),'OddsRatio_working_3-way'!AM553-'OddsRatio_working_3-way'!R553/3)</f>
        <v>-0.5620274898645139</v>
      </c>
      <c r="AT553" s="11">
        <f>IF(('OddsRatio_working_3-way'!X553=0),IF(Q553&gt;0,-Q553^(1/3),(-Q553)^(1/3)),'OddsRatio_working_3-way'!AN553-'OddsRatio_working_3-way'!R553/3)</f>
        <v>-0.4793978659305837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9">
        <f t="shared" si="117"/>
        <v>0.33792966097652793</v>
      </c>
      <c r="E554" s="9">
        <f t="shared" si="118"/>
        <v>0.30661565661472168</v>
      </c>
      <c r="F554" s="9">
        <f t="shared" si="119"/>
        <v>0.35545468240875033</v>
      </c>
      <c r="G554" s="9">
        <f t="shared" si="120"/>
        <v>1.042125372868989</v>
      </c>
      <c r="H554" s="9">
        <f t="shared" si="121"/>
        <v>2.9591957009937002</v>
      </c>
      <c r="I554" s="9">
        <f t="shared" si="122"/>
        <v>3.2614120591257065</v>
      </c>
      <c r="J554" s="9">
        <f t="shared" si="123"/>
        <v>2.8132981487920405</v>
      </c>
      <c r="K554" s="11">
        <f t="shared" si="124"/>
        <v>0.34722222222222221</v>
      </c>
      <c r="L554" s="11">
        <f t="shared" si="125"/>
        <v>0.31545741324921134</v>
      </c>
      <c r="M554" s="11">
        <f t="shared" si="126"/>
        <v>0.36496350364963503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-0.28376871829115724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0.23146016102911265</v>
      </c>
      <c r="Q554" s="11">
        <f>2*'OddsRatio_working_3-way'!K554*'OddsRatio_working_3-way'!L554*'OddsRatio_working_3-way'!M554</f>
        <v>7.9951696383113169E-2</v>
      </c>
      <c r="R554" s="11">
        <f t="shared" si="127"/>
        <v>0</v>
      </c>
      <c r="S554" s="11">
        <f t="shared" si="128"/>
        <v>-0.81566482177089705</v>
      </c>
      <c r="T554" s="11">
        <f t="shared" si="129"/>
        <v>-0.2817495066566138</v>
      </c>
      <c r="U554" s="11">
        <f>'OddsRatio_working_3-way'!S554-'OddsRatio_working_3-way'!R554^2/3</f>
        <v>-0.81566482177089705</v>
      </c>
      <c r="V554" s="11">
        <f>'OddsRatio_working_3-way'!S554*'OddsRatio_working_3-way'!R554/3-2*'OddsRatio_working_3-way'!R554^3/27-'OddsRatio_working_3-way'!T554</f>
        <v>0.2817495066566138</v>
      </c>
      <c r="W554" s="11">
        <f>'OddsRatio_working_3-way'!V554^2+4*'OddsRatio_working_3-way'!U554^3/27</f>
        <v>-1.0126569323538337E-3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0.14177044952457396</v>
      </c>
      <c r="Y554" s="11">
        <f>IF('OddsRatio_working_3-way'!W554&gt;=0,IF('OddsRatio_working_3-way'!V554+SQRT('OddsRatio_working_3-way'!W554)&gt;0,0,PI()),ACOS('OddsRatio_working_3-way'!V554/(2*'OddsRatio_working_3-way'!X554)))</f>
        <v>0.11246863480333258</v>
      </c>
      <c r="Z554" s="11">
        <f>'OddsRatio_working_3-way'!X554^(1/3)*COS('OddsRatio_working_3-way'!Y554/3)</f>
        <v>0.5210626864344946</v>
      </c>
      <c r="AA554" s="11">
        <f>'OddsRatio_working_3-way'!X554^(1/3)*COS(('OddsRatio_working_3-way'!Y554+2*PI())/3)</f>
        <v>-0.27745656247653588</v>
      </c>
      <c r="AB554" s="11">
        <f>'OddsRatio_working_3-way'!X554^(1/3)*COS(('OddsRatio_working_3-way'!Y554+4*PI())/3)</f>
        <v>-0.24360612395795836</v>
      </c>
      <c r="AC554" s="11">
        <f>'OddsRatio_working_3-way'!X554^(1/3)*SIN('OddsRatio_working_3-way'!Y554/3)</f>
        <v>1.9543559790887587E-2</v>
      </c>
      <c r="AD554" s="11">
        <f>'OddsRatio_working_3-way'!X554^(1/3)*SIN(('OddsRatio_working_3-way'!Y554+2*PI())/3)</f>
        <v>0.44148174352099379</v>
      </c>
      <c r="AE554" s="11">
        <f>'OddsRatio_working_3-way'!X554^(1/3)*SIN(('OddsRatio_working_3-way'!Y554+4*PI())/3)</f>
        <v>-0.46102530331188141</v>
      </c>
      <c r="AF554" s="11">
        <f>-'OddsRatio_working_3-way'!U554/(3*'OddsRatio_working_3-way'!X554^(1/3))*COS(('OddsRatio_working_3-way'!Y554)/3)</f>
        <v>0.52106268643449449</v>
      </c>
      <c r="AG554" s="11">
        <f>-'OddsRatio_working_3-way'!U554/(3*'OddsRatio_working_3-way'!X554^(1/3))*COS(('OddsRatio_working_3-way'!Y554+2*PI())/3)</f>
        <v>-0.27745656247653583</v>
      </c>
      <c r="AH554" s="11">
        <f>-'OddsRatio_working_3-way'!U554/(3*'OddsRatio_working_3-way'!X554^(1/3))*COS(('OddsRatio_working_3-way'!Y554+4*PI())/3)</f>
        <v>-0.24360612395795833</v>
      </c>
      <c r="AI554" s="11">
        <f>'OddsRatio_working_3-way'!U554/(3*'OddsRatio_working_3-way'!X554^(1/3))*SIN(('OddsRatio_working_3-way'!Y554)/3)</f>
        <v>-1.9543559790887583E-2</v>
      </c>
      <c r="AJ554" s="11">
        <f>'OddsRatio_working_3-way'!U554/(3*'OddsRatio_working_3-way'!X554^(1/3))*SIN(('OddsRatio_working_3-way'!Y554+2*PI())/3)</f>
        <v>-0.44148174352099367</v>
      </c>
      <c r="AK554" s="11">
        <f>'OddsRatio_working_3-way'!U554/(3*'OddsRatio_working_3-way'!X554^(1/3))*SIN(('OddsRatio_working_3-way'!Y554+4*PI())/3)</f>
        <v>0.4610253033118813</v>
      </c>
      <c r="AL554" s="11">
        <f>'OddsRatio_working_3-way'!Z554+'OddsRatio_working_3-way'!AF554</f>
        <v>1.042125372868989</v>
      </c>
      <c r="AM554" s="11">
        <f>'OddsRatio_working_3-way'!AA554+'OddsRatio_working_3-way'!AG554</f>
        <v>-0.55491312495307166</v>
      </c>
      <c r="AN554" s="11">
        <f>'OddsRatio_working_3-way'!AB554+'OddsRatio_working_3-way'!AH554</f>
        <v>-0.48721224791591666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1.042125372868989</v>
      </c>
      <c r="AS554" s="11">
        <f>IF(('OddsRatio_working_3-way'!X554=0),IF(Q554&gt;0,-Q554^(1/3),(-Q554)^(1/3)),'OddsRatio_working_3-way'!AM554-'OddsRatio_working_3-way'!R554/3)</f>
        <v>-0.55491312495307166</v>
      </c>
      <c r="AT554" s="11">
        <f>IF(('OddsRatio_working_3-way'!X554=0),IF(Q554&gt;0,-Q554^(1/3),(-Q554)^(1/3)),'OddsRatio_working_3-way'!AN554-'OddsRatio_working_3-way'!R554/3)</f>
        <v>-0.48721224791591666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9">
        <f t="shared" si="117"/>
        <v>0.24986311427079952</v>
      </c>
      <c r="E555" s="9">
        <f t="shared" si="118"/>
        <v>0.30877846851851309</v>
      </c>
      <c r="F555" s="9">
        <f t="shared" si="119"/>
        <v>0.44135841721068758</v>
      </c>
      <c r="G555" s="9">
        <f t="shared" si="120"/>
        <v>1.0460597113369934</v>
      </c>
      <c r="H555" s="9">
        <f t="shared" si="121"/>
        <v>4.0021913715371706</v>
      </c>
      <c r="I555" s="9">
        <f t="shared" si="122"/>
        <v>3.2385677822611654</v>
      </c>
      <c r="J555" s="9">
        <f t="shared" si="123"/>
        <v>2.2657322507177615</v>
      </c>
      <c r="K555" s="11">
        <f t="shared" si="124"/>
        <v>0.25839793281653745</v>
      </c>
      <c r="L555" s="11">
        <f t="shared" si="125"/>
        <v>0.31847133757961782</v>
      </c>
      <c r="M555" s="11">
        <f t="shared" si="126"/>
        <v>0.45248868778280543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-0.27672484548590048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0.23161010204324048</v>
      </c>
      <c r="Q555" s="11">
        <f>2*'OddsRatio_working_3-way'!K555*'OddsRatio_working_3-way'!L555*'OddsRatio_working_3-way'!M555</f>
        <v>7.4472701621620729E-2</v>
      </c>
      <c r="R555" s="11">
        <f t="shared" si="127"/>
        <v>0</v>
      </c>
      <c r="S555" s="11">
        <f t="shared" si="128"/>
        <v>-0.83696894522267007</v>
      </c>
      <c r="T555" s="11">
        <f t="shared" si="129"/>
        <v>-0.2691218473384791</v>
      </c>
      <c r="U555" s="11">
        <f>'OddsRatio_working_3-way'!S555-'OddsRatio_working_3-way'!R555^2/3</f>
        <v>-0.83696894522267007</v>
      </c>
      <c r="V555" s="11">
        <f>'OddsRatio_working_3-way'!S555*'OddsRatio_working_3-way'!R555/3-2*'OddsRatio_working_3-way'!R555^3/27-'OddsRatio_working_3-way'!T555</f>
        <v>0.2691218473384791</v>
      </c>
      <c r="W555" s="11">
        <f>'OddsRatio_working_3-way'!V555^2+4*'OddsRatio_working_3-way'!U555^3/27</f>
        <v>-1.4434318304187857E-2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0.14736085557150475</v>
      </c>
      <c r="Y555" s="11">
        <f>IF('OddsRatio_working_3-way'!W555&gt;=0,IF('OddsRatio_working_3-way'!V555+SQRT('OddsRatio_working_3-way'!W555)&gt;0,0,PI()),ACOS('OddsRatio_working_3-way'!V555/(2*'OddsRatio_working_3-way'!X555)))</f>
        <v>0.41987755909297975</v>
      </c>
      <c r="Z555" s="11">
        <f>'OddsRatio_working_3-way'!X555^(1/3)*COS('OddsRatio_working_3-way'!Y555/3)</f>
        <v>0.52302985566849669</v>
      </c>
      <c r="AA555" s="11">
        <f>'OddsRatio_working_3-way'!X555^(1/3)*COS(('OddsRatio_working_3-way'!Y555+2*PI())/3)</f>
        <v>-0.32532765278163739</v>
      </c>
      <c r="AB555" s="11">
        <f>'OddsRatio_working_3-way'!X555^(1/3)*COS(('OddsRatio_working_3-way'!Y555+4*PI())/3)</f>
        <v>-0.19770220288685947</v>
      </c>
      <c r="AC555" s="11">
        <f>'OddsRatio_working_3-way'!X555^(1/3)*SIN('OddsRatio_working_3-way'!Y555/3)</f>
        <v>7.3684587852197211E-2</v>
      </c>
      <c r="AD555" s="11">
        <f>'OddsRatio_working_3-way'!X555^(1/3)*SIN(('OddsRatio_working_3-way'!Y555+2*PI())/3)</f>
        <v>0.41611484802052795</v>
      </c>
      <c r="AE555" s="11">
        <f>'OddsRatio_working_3-way'!X555^(1/3)*SIN(('OddsRatio_working_3-way'!Y555+4*PI())/3)</f>
        <v>-0.48979943587272512</v>
      </c>
      <c r="AF555" s="11">
        <f>-'OddsRatio_working_3-way'!U555/(3*'OddsRatio_working_3-way'!X555^(1/3))*COS(('OddsRatio_working_3-way'!Y555)/3)</f>
        <v>0.52302985566849669</v>
      </c>
      <c r="AG555" s="11">
        <f>-'OddsRatio_working_3-way'!U555/(3*'OddsRatio_working_3-way'!X555^(1/3))*COS(('OddsRatio_working_3-way'!Y555+2*PI())/3)</f>
        <v>-0.32532765278163739</v>
      </c>
      <c r="AH555" s="11">
        <f>-'OddsRatio_working_3-way'!U555/(3*'OddsRatio_working_3-way'!X555^(1/3))*COS(('OddsRatio_working_3-way'!Y555+4*PI())/3)</f>
        <v>-0.19770220288685947</v>
      </c>
      <c r="AI555" s="11">
        <f>'OddsRatio_working_3-way'!U555/(3*'OddsRatio_working_3-way'!X555^(1/3))*SIN(('OddsRatio_working_3-way'!Y555)/3)</f>
        <v>-7.3684587852197211E-2</v>
      </c>
      <c r="AJ555" s="11">
        <f>'OddsRatio_working_3-way'!U555/(3*'OddsRatio_working_3-way'!X555^(1/3))*SIN(('OddsRatio_working_3-way'!Y555+2*PI())/3)</f>
        <v>-0.41611484802052795</v>
      </c>
      <c r="AK555" s="11">
        <f>'OddsRatio_working_3-way'!U555/(3*'OddsRatio_working_3-way'!X555^(1/3))*SIN(('OddsRatio_working_3-way'!Y555+4*PI())/3)</f>
        <v>0.48979943587272512</v>
      </c>
      <c r="AL555" s="11">
        <f>'OddsRatio_working_3-way'!Z555+'OddsRatio_working_3-way'!AF555</f>
        <v>1.0460597113369934</v>
      </c>
      <c r="AM555" s="11">
        <f>'OddsRatio_working_3-way'!AA555+'OddsRatio_working_3-way'!AG555</f>
        <v>-0.65065530556327478</v>
      </c>
      <c r="AN555" s="11">
        <f>'OddsRatio_working_3-way'!AB555+'OddsRatio_working_3-way'!AH555</f>
        <v>-0.39540440577371894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1.0460597113369934</v>
      </c>
      <c r="AS555" s="11">
        <f>IF(('OddsRatio_working_3-way'!X555=0),IF(Q555&gt;0,-Q555^(1/3),(-Q555)^(1/3)),'OddsRatio_working_3-way'!AM555-'OddsRatio_working_3-way'!R555/3)</f>
        <v>-0.65065530556327478</v>
      </c>
      <c r="AT555" s="11">
        <f>IF(('OddsRatio_working_3-way'!X555=0),IF(Q555&gt;0,-Q555^(1/3),(-Q555)^(1/3)),'OddsRatio_working_3-way'!AN555-'OddsRatio_working_3-way'!R555/3)</f>
        <v>-0.39540440577371894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9">
        <f t="shared" si="117"/>
        <v>0.44812729341102836</v>
      </c>
      <c r="E556" s="9">
        <f t="shared" si="118"/>
        <v>0.29960038502156539</v>
      </c>
      <c r="F556" s="9">
        <f t="shared" si="119"/>
        <v>0.25227232156740631</v>
      </c>
      <c r="G556" s="9">
        <f t="shared" si="120"/>
        <v>1.0436515277556713</v>
      </c>
      <c r="H556" s="9">
        <f t="shared" si="121"/>
        <v>2.2315088027516916</v>
      </c>
      <c r="I556" s="9">
        <f t="shared" si="122"/>
        <v>3.3377794221727033</v>
      </c>
      <c r="J556" s="9">
        <f t="shared" si="123"/>
        <v>3.9639703388261061</v>
      </c>
      <c r="K556" s="11">
        <f t="shared" si="124"/>
        <v>0.4587155963302752</v>
      </c>
      <c r="L556" s="11">
        <f t="shared" si="125"/>
        <v>0.30864197530864196</v>
      </c>
      <c r="M556" s="11">
        <f t="shared" si="126"/>
        <v>0.26041666666666669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-0.27676784837844981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0.23080308264431604</v>
      </c>
      <c r="Q556" s="11">
        <f>2*'OddsRatio_working_3-way'!K556*'OddsRatio_working_3-way'!L556*'OddsRatio_working_3-way'!M556</f>
        <v>7.3739004039717587E-2</v>
      </c>
      <c r="R556" s="11">
        <f t="shared" si="127"/>
        <v>0</v>
      </c>
      <c r="S556" s="11">
        <f t="shared" si="128"/>
        <v>-0.8339230297036454</v>
      </c>
      <c r="T556" s="11">
        <f t="shared" si="129"/>
        <v>-0.26642908297241069</v>
      </c>
      <c r="U556" s="11">
        <f>'OddsRatio_working_3-way'!S556-'OddsRatio_working_3-way'!R556^2/3</f>
        <v>-0.8339230297036454</v>
      </c>
      <c r="V556" s="11">
        <f>'OddsRatio_working_3-way'!S556*'OddsRatio_working_3-way'!R556/3-2*'OddsRatio_working_3-way'!R556^3/27-'OddsRatio_working_3-way'!T556</f>
        <v>0.26642908297241069</v>
      </c>
      <c r="W556" s="11">
        <f>'OddsRatio_working_3-way'!V556^2+4*'OddsRatio_working_3-way'!U556^3/27</f>
        <v>-1.4931559652866286E-2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0.14655716965265295</v>
      </c>
      <c r="Y556" s="11">
        <f>IF('OddsRatio_working_3-way'!W556&gt;=0,IF('OddsRatio_working_3-way'!V556+SQRT('OddsRatio_working_3-way'!W556)&gt;0,0,PI()),ACOS('OddsRatio_working_3-way'!V556/(2*'OddsRatio_working_3-way'!X556)))</f>
        <v>0.43001483061940204</v>
      </c>
      <c r="Z556" s="11">
        <f>'OddsRatio_working_3-way'!X556^(1/3)*COS('OddsRatio_working_3-way'!Y556/3)</f>
        <v>0.52182576387783564</v>
      </c>
      <c r="AA556" s="11">
        <f>'OddsRatio_working_3-way'!X556^(1/3)*COS(('OddsRatio_working_3-way'!Y556+2*PI())/3)</f>
        <v>-0.32613681574313108</v>
      </c>
      <c r="AB556" s="11">
        <f>'OddsRatio_working_3-way'!X556^(1/3)*COS(('OddsRatio_working_3-way'!Y556+4*PI())/3)</f>
        <v>-0.19568894813470458</v>
      </c>
      <c r="AC556" s="11">
        <f>'OddsRatio_working_3-way'!X556^(1/3)*SIN('OddsRatio_working_3-way'!Y556/3)</f>
        <v>7.5314111478937851E-2</v>
      </c>
      <c r="AD556" s="11">
        <f>'OddsRatio_working_3-way'!X556^(1/3)*SIN(('OddsRatio_working_3-way'!Y556+2*PI())/3)</f>
        <v>0.4142573121279568</v>
      </c>
      <c r="AE556" s="11">
        <f>'OddsRatio_working_3-way'!X556^(1/3)*SIN(('OddsRatio_working_3-way'!Y556+4*PI())/3)</f>
        <v>-0.48957142360689454</v>
      </c>
      <c r="AF556" s="11">
        <f>-'OddsRatio_working_3-way'!U556/(3*'OddsRatio_working_3-way'!X556^(1/3))*COS(('OddsRatio_working_3-way'!Y556)/3)</f>
        <v>0.52182576387783564</v>
      </c>
      <c r="AG556" s="11">
        <f>-'OddsRatio_working_3-way'!U556/(3*'OddsRatio_working_3-way'!X556^(1/3))*COS(('OddsRatio_working_3-way'!Y556+2*PI())/3)</f>
        <v>-0.32613681574313108</v>
      </c>
      <c r="AH556" s="11">
        <f>-'OddsRatio_working_3-way'!U556/(3*'OddsRatio_working_3-way'!X556^(1/3))*COS(('OddsRatio_working_3-way'!Y556+4*PI())/3)</f>
        <v>-0.19568894813470458</v>
      </c>
      <c r="AI556" s="11">
        <f>'OddsRatio_working_3-way'!U556/(3*'OddsRatio_working_3-way'!X556^(1/3))*SIN(('OddsRatio_working_3-way'!Y556)/3)</f>
        <v>-7.5314111478937851E-2</v>
      </c>
      <c r="AJ556" s="11">
        <f>'OddsRatio_working_3-way'!U556/(3*'OddsRatio_working_3-way'!X556^(1/3))*SIN(('OddsRatio_working_3-way'!Y556+2*PI())/3)</f>
        <v>-0.4142573121279568</v>
      </c>
      <c r="AK556" s="11">
        <f>'OddsRatio_working_3-way'!U556/(3*'OddsRatio_working_3-way'!X556^(1/3))*SIN(('OddsRatio_working_3-way'!Y556+4*PI())/3)</f>
        <v>0.48957142360689454</v>
      </c>
      <c r="AL556" s="11">
        <f>'OddsRatio_working_3-way'!Z556+'OddsRatio_working_3-way'!AF556</f>
        <v>1.0436515277556713</v>
      </c>
      <c r="AM556" s="11">
        <f>'OddsRatio_working_3-way'!AA556+'OddsRatio_working_3-way'!AG556</f>
        <v>-0.65227363148626216</v>
      </c>
      <c r="AN556" s="11">
        <f>'OddsRatio_working_3-way'!AB556+'OddsRatio_working_3-way'!AH556</f>
        <v>-0.39137789626940916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1.0436515277556713</v>
      </c>
      <c r="AS556" s="11">
        <f>IF(('OddsRatio_working_3-way'!X556=0),IF(Q556&gt;0,-Q556^(1/3),(-Q556)^(1/3)),'OddsRatio_working_3-way'!AM556-'OddsRatio_working_3-way'!R556/3)</f>
        <v>-0.65227363148626216</v>
      </c>
      <c r="AT556" s="11">
        <f>IF(('OddsRatio_working_3-way'!X556=0),IF(Q556&gt;0,-Q556^(1/3),(-Q556)^(1/3)),'OddsRatio_working_3-way'!AN556-'OddsRatio_working_3-way'!R556/3)</f>
        <v>-0.39137789626940916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9">
        <f t="shared" si="117"/>
        <v>0.46535092905788161</v>
      </c>
      <c r="E557" s="9">
        <f t="shared" si="118"/>
        <v>0.29573643234714947</v>
      </c>
      <c r="F557" s="9">
        <f t="shared" si="119"/>
        <v>0.23891263859496895</v>
      </c>
      <c r="G557" s="9">
        <f t="shared" si="120"/>
        <v>1.0444689794246114</v>
      </c>
      <c r="H557" s="9">
        <f t="shared" si="121"/>
        <v>2.1489158773670725</v>
      </c>
      <c r="I557" s="9">
        <f t="shared" si="122"/>
        <v>3.3813892730881143</v>
      </c>
      <c r="J557" s="9">
        <f t="shared" si="123"/>
        <v>4.1856303872450642</v>
      </c>
      <c r="K557" s="11">
        <f t="shared" si="124"/>
        <v>0.47619047619047616</v>
      </c>
      <c r="L557" s="11">
        <f t="shared" si="125"/>
        <v>0.3048780487804878</v>
      </c>
      <c r="M557" s="11">
        <f t="shared" si="126"/>
        <v>0.24691358024691359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-0.27420742461392877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0.23049569120029828</v>
      </c>
      <c r="Q557" s="11">
        <f>2*'OddsRatio_working_3-way'!K557*'OddsRatio_working_3-way'!L557*'OddsRatio_working_3-way'!M557</f>
        <v>7.1693838631508008E-2</v>
      </c>
      <c r="R557" s="11">
        <f t="shared" si="127"/>
        <v>0</v>
      </c>
      <c r="S557" s="11">
        <f t="shared" si="128"/>
        <v>-0.84058880435066785</v>
      </c>
      <c r="T557" s="11">
        <f t="shared" si="129"/>
        <v>-0.26145841503908795</v>
      </c>
      <c r="U557" s="11">
        <f>'OddsRatio_working_3-way'!S557-'OddsRatio_working_3-way'!R557^2/3</f>
        <v>-0.84058880435066785</v>
      </c>
      <c r="V557" s="11">
        <f>'OddsRatio_working_3-way'!S557*'OddsRatio_working_3-way'!R557/3-2*'OddsRatio_working_3-way'!R557^3/27-'OddsRatio_working_3-way'!T557</f>
        <v>0.26145841503908795</v>
      </c>
      <c r="W557" s="11">
        <f>'OddsRatio_working_3-way'!V557^2+4*'OddsRatio_working_3-way'!U557^3/27</f>
        <v>-1.9632275711003039E-2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0.14831788370401849</v>
      </c>
      <c r="Y557" s="11">
        <f>IF('OddsRatio_working_3-way'!W557&gt;=0,IF('OddsRatio_working_3-way'!V557+SQRT('OddsRatio_working_3-way'!W557)&gt;0,0,PI()),ACOS('OddsRatio_working_3-way'!V557/(2*'OddsRatio_working_3-way'!X557)))</f>
        <v>0.49195245099071627</v>
      </c>
      <c r="Z557" s="11">
        <f>'OddsRatio_working_3-way'!X557^(1/3)*COS('OddsRatio_working_3-way'!Y557/3)</f>
        <v>0.52223448971230568</v>
      </c>
      <c r="AA557" s="11">
        <f>'OddsRatio_working_3-way'!X557^(1/3)*COS(('OddsRatio_working_3-way'!Y557+2*PI())/3)</f>
        <v>-0.33595409676657695</v>
      </c>
      <c r="AB557" s="11">
        <f>'OddsRatio_working_3-way'!X557^(1/3)*COS(('OddsRatio_working_3-way'!Y557+4*PI())/3)</f>
        <v>-0.18628039294572885</v>
      </c>
      <c r="AC557" s="11">
        <f>'OddsRatio_working_3-way'!X557^(1/3)*SIN('OddsRatio_working_3-way'!Y557/3)</f>
        <v>8.6414153191574986E-2</v>
      </c>
      <c r="AD557" s="11">
        <f>'OddsRatio_working_3-way'!X557^(1/3)*SIN(('OddsRatio_working_3-way'!Y557+2*PI())/3)</f>
        <v>0.40906125822747225</v>
      </c>
      <c r="AE557" s="11">
        <f>'OddsRatio_working_3-way'!X557^(1/3)*SIN(('OddsRatio_working_3-way'!Y557+4*PI())/3)</f>
        <v>-0.49547541141904727</v>
      </c>
      <c r="AF557" s="11">
        <f>-'OddsRatio_working_3-way'!U557/(3*'OddsRatio_working_3-way'!X557^(1/3))*COS(('OddsRatio_working_3-way'!Y557)/3)</f>
        <v>0.52223448971230579</v>
      </c>
      <c r="AG557" s="11">
        <f>-'OddsRatio_working_3-way'!U557/(3*'OddsRatio_working_3-way'!X557^(1/3))*COS(('OddsRatio_working_3-way'!Y557+2*PI())/3)</f>
        <v>-0.335954096766577</v>
      </c>
      <c r="AH557" s="11">
        <f>-'OddsRatio_working_3-way'!U557/(3*'OddsRatio_working_3-way'!X557^(1/3))*COS(('OddsRatio_working_3-way'!Y557+4*PI())/3)</f>
        <v>-0.18628039294572887</v>
      </c>
      <c r="AI557" s="11">
        <f>'OddsRatio_working_3-way'!U557/(3*'OddsRatio_working_3-way'!X557^(1/3))*SIN(('OddsRatio_working_3-way'!Y557)/3)</f>
        <v>-8.6414153191575013E-2</v>
      </c>
      <c r="AJ557" s="11">
        <f>'OddsRatio_working_3-way'!U557/(3*'OddsRatio_working_3-way'!X557^(1/3))*SIN(('OddsRatio_working_3-way'!Y557+2*PI())/3)</f>
        <v>-0.4090612582274723</v>
      </c>
      <c r="AK557" s="11">
        <f>'OddsRatio_working_3-way'!U557/(3*'OddsRatio_working_3-way'!X557^(1/3))*SIN(('OddsRatio_working_3-way'!Y557+4*PI())/3)</f>
        <v>0.49547541141904733</v>
      </c>
      <c r="AL557" s="11">
        <f>'OddsRatio_working_3-way'!Z557+'OddsRatio_working_3-way'!AF557</f>
        <v>1.0444689794246114</v>
      </c>
      <c r="AM557" s="11">
        <f>'OddsRatio_working_3-way'!AA557+'OddsRatio_working_3-way'!AG557</f>
        <v>-0.6719081935331539</v>
      </c>
      <c r="AN557" s="11">
        <f>'OddsRatio_working_3-way'!AB557+'OddsRatio_working_3-way'!AH557</f>
        <v>-0.37256078589145769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1.0444689794246114</v>
      </c>
      <c r="AS557" s="11">
        <f>IF(('OddsRatio_working_3-way'!X557=0),IF(Q557&gt;0,-Q557^(1/3),(-Q557)^(1/3)),'OddsRatio_working_3-way'!AM557-'OddsRatio_working_3-way'!R557/3)</f>
        <v>-0.6719081935331539</v>
      </c>
      <c r="AT557" s="11">
        <f>IF(('OddsRatio_working_3-way'!X557=0),IF(Q557&gt;0,-Q557^(1/3),(-Q557)^(1/3)),'OddsRatio_working_3-way'!AN557-'OddsRatio_working_3-way'!R557/3)</f>
        <v>-0.37256078589145769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9">
        <f t="shared" si="117"/>
        <v>0.13285360414365638</v>
      </c>
      <c r="E558" s="9">
        <f t="shared" si="118"/>
        <v>0.19995383229461985</v>
      </c>
      <c r="F558" s="9">
        <f t="shared" si="119"/>
        <v>0.66719256356172374</v>
      </c>
      <c r="G558" s="9">
        <f t="shared" si="120"/>
        <v>1.0613141801400925</v>
      </c>
      <c r="H558" s="9">
        <f t="shared" si="121"/>
        <v>7.5270822078615698</v>
      </c>
      <c r="I558" s="9">
        <f t="shared" si="122"/>
        <v>5.0011544591281485</v>
      </c>
      <c r="J558" s="9">
        <f t="shared" si="123"/>
        <v>1.4988176646658433</v>
      </c>
      <c r="K558" s="11">
        <f t="shared" si="124"/>
        <v>0.13986013986013984</v>
      </c>
      <c r="L558" s="11">
        <f t="shared" si="125"/>
        <v>0.20964360587002098</v>
      </c>
      <c r="M558" s="11">
        <f t="shared" si="126"/>
        <v>0.68027210884353739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-0.21735646803032227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0.20724009942338781</v>
      </c>
      <c r="Q558" s="11">
        <f>2*'OddsRatio_working_3-way'!K558*'OddsRatio_working_3-way'!L558*'OddsRatio_working_3-way'!M558</f>
        <v>3.9892223180632881E-2</v>
      </c>
      <c r="R558" s="11">
        <f t="shared" si="127"/>
        <v>0</v>
      </c>
      <c r="S558" s="11">
        <f t="shared" si="128"/>
        <v>-0.95345724606859561</v>
      </c>
      <c r="T558" s="11">
        <f t="shared" si="129"/>
        <v>-0.18353363735680378</v>
      </c>
      <c r="U558" s="11">
        <f>'OddsRatio_working_3-way'!S558-'OddsRatio_working_3-way'!R558^2/3</f>
        <v>-0.95345724606859561</v>
      </c>
      <c r="V558" s="11">
        <f>'OddsRatio_working_3-way'!S558*'OddsRatio_working_3-way'!R558/3-2*'OddsRatio_working_3-way'!R558^3/27-'OddsRatio_working_3-way'!T558</f>
        <v>0.18353363735680378</v>
      </c>
      <c r="W558" s="11">
        <f>'OddsRatio_working_3-way'!V558^2+4*'OddsRatio_working_3-way'!U558^3/27</f>
        <v>-9.4725715043353115E-2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0.17917192238515769</v>
      </c>
      <c r="Y558" s="11">
        <f>IF('OddsRatio_working_3-way'!W558&gt;=0,IF('OddsRatio_working_3-way'!V558+SQRT('OddsRatio_working_3-way'!W558)&gt;0,0,PI()),ACOS('OddsRatio_working_3-way'!V558/(2*'OddsRatio_working_3-way'!X558)))</f>
        <v>1.0330847219490622</v>
      </c>
      <c r="Z558" s="11">
        <f>'OddsRatio_working_3-way'!X558^(1/3)*COS('OddsRatio_working_3-way'!Y558/3)</f>
        <v>0.53065709007004636</v>
      </c>
      <c r="AA558" s="11">
        <f>'OddsRatio_working_3-way'!X558^(1/3)*COS(('OddsRatio_working_3-way'!Y558+2*PI())/3)</f>
        <v>-0.43015148362653699</v>
      </c>
      <c r="AB558" s="11">
        <f>'OddsRatio_working_3-way'!X558^(1/3)*COS(('OddsRatio_working_3-way'!Y558+4*PI())/3)</f>
        <v>-0.1005056064435093</v>
      </c>
      <c r="AC558" s="11">
        <f>'OddsRatio_working_3-way'!X558^(1/3)*SIN('OddsRatio_working_3-way'!Y558/3)</f>
        <v>0.19032113592887137</v>
      </c>
      <c r="AD558" s="11">
        <f>'OddsRatio_working_3-way'!X558^(1/3)*SIN(('OddsRatio_working_3-way'!Y558+2*PI())/3)</f>
        <v>0.3644019527345515</v>
      </c>
      <c r="AE558" s="11">
        <f>'OddsRatio_working_3-way'!X558^(1/3)*SIN(('OddsRatio_working_3-way'!Y558+4*PI())/3)</f>
        <v>-0.55472308866342279</v>
      </c>
      <c r="AF558" s="11">
        <f>-'OddsRatio_working_3-way'!U558/(3*'OddsRatio_working_3-way'!X558^(1/3))*COS(('OddsRatio_working_3-way'!Y558)/3)</f>
        <v>0.53065709007004624</v>
      </c>
      <c r="AG558" s="11">
        <f>-'OddsRatio_working_3-way'!U558/(3*'OddsRatio_working_3-way'!X558^(1/3))*COS(('OddsRatio_working_3-way'!Y558+2*PI())/3)</f>
        <v>-0.43015148362653688</v>
      </c>
      <c r="AH558" s="11">
        <f>-'OddsRatio_working_3-way'!U558/(3*'OddsRatio_working_3-way'!X558^(1/3))*COS(('OddsRatio_working_3-way'!Y558+4*PI())/3)</f>
        <v>-0.10050560644350927</v>
      </c>
      <c r="AI558" s="11">
        <f>'OddsRatio_working_3-way'!U558/(3*'OddsRatio_working_3-way'!X558^(1/3))*SIN(('OddsRatio_working_3-way'!Y558)/3)</f>
        <v>-0.19032113592887134</v>
      </c>
      <c r="AJ558" s="11">
        <f>'OddsRatio_working_3-way'!U558/(3*'OddsRatio_working_3-way'!X558^(1/3))*SIN(('OddsRatio_working_3-way'!Y558+2*PI())/3)</f>
        <v>-0.36440195273455145</v>
      </c>
      <c r="AK558" s="11">
        <f>'OddsRatio_working_3-way'!U558/(3*'OddsRatio_working_3-way'!X558^(1/3))*SIN(('OddsRatio_working_3-way'!Y558+4*PI())/3)</f>
        <v>0.55472308866342268</v>
      </c>
      <c r="AL558" s="11">
        <f>'OddsRatio_working_3-way'!Z558+'OddsRatio_working_3-way'!AF558</f>
        <v>1.0613141801400925</v>
      </c>
      <c r="AM558" s="11">
        <f>'OddsRatio_working_3-way'!AA558+'OddsRatio_working_3-way'!AG558</f>
        <v>-0.86030296725307387</v>
      </c>
      <c r="AN558" s="11">
        <f>'OddsRatio_working_3-way'!AB558+'OddsRatio_working_3-way'!AH558</f>
        <v>-0.20101121288701856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1.0613141801400925</v>
      </c>
      <c r="AS558" s="11">
        <f>IF(('OddsRatio_working_3-way'!X558=0),IF(Q558&gt;0,-Q558^(1/3),(-Q558)^(1/3)),'OddsRatio_working_3-way'!AM558-'OddsRatio_working_3-way'!R558/3)</f>
        <v>-0.86030296725307387</v>
      </c>
      <c r="AT558" s="11">
        <f>IF(('OddsRatio_working_3-way'!X558=0),IF(Q558&gt;0,-Q558^(1/3),(-Q558)^(1/3)),'OddsRatio_working_3-way'!AN558-'OddsRatio_working_3-way'!R558/3)</f>
        <v>-0.20101121288701856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9">
        <f t="shared" si="117"/>
        <v>0.49572407971753424</v>
      </c>
      <c r="E559" s="9">
        <f t="shared" si="118"/>
        <v>0.24680671402442139</v>
      </c>
      <c r="F559" s="9">
        <f t="shared" si="119"/>
        <v>0.25746920625804448</v>
      </c>
      <c r="G559" s="9">
        <f t="shared" si="120"/>
        <v>1.0487125883851638</v>
      </c>
      <c r="H559" s="9">
        <f t="shared" si="121"/>
        <v>2.0172512107336087</v>
      </c>
      <c r="I559" s="9">
        <f t="shared" si="122"/>
        <v>4.0517536322008265</v>
      </c>
      <c r="J559" s="9">
        <f t="shared" si="123"/>
        <v>3.8839596180592006</v>
      </c>
      <c r="K559" s="11">
        <f t="shared" si="124"/>
        <v>0.50761421319796951</v>
      </c>
      <c r="L559" s="11">
        <f t="shared" si="125"/>
        <v>0.25575447570332482</v>
      </c>
      <c r="M559" s="11">
        <f t="shared" si="126"/>
        <v>0.26666666666666666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-0.26873433990678608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0.22952990509821231</v>
      </c>
      <c r="Q559" s="11">
        <f>2*'OddsRatio_working_3-way'!K559*'OddsRatio_working_3-way'!L559*'OddsRatio_working_3-way'!M559</f>
        <v>6.9239790376534646E-2</v>
      </c>
      <c r="R559" s="11">
        <f t="shared" si="127"/>
        <v>0</v>
      </c>
      <c r="S559" s="11">
        <f t="shared" si="128"/>
        <v>-0.85411453250755998</v>
      </c>
      <c r="T559" s="11">
        <f t="shared" si="129"/>
        <v>-0.25765144268704682</v>
      </c>
      <c r="U559" s="11">
        <f>'OddsRatio_working_3-way'!S559-'OddsRatio_working_3-way'!R559^2/3</f>
        <v>-0.85411453250755998</v>
      </c>
      <c r="V559" s="11">
        <f>'OddsRatio_working_3-way'!S559*'OddsRatio_working_3-way'!R559/3-2*'OddsRatio_working_3-way'!R559^3/27-'OddsRatio_working_3-way'!T559</f>
        <v>0.25765144268704682</v>
      </c>
      <c r="W559" s="11">
        <f>'OddsRatio_working_3-way'!V559^2+4*'OddsRatio_working_3-way'!U559^3/27</f>
        <v>-2.5924843530155811E-2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0.15191207115373714</v>
      </c>
      <c r="Y559" s="11">
        <f>IF('OddsRatio_working_3-way'!W559&gt;=0,IF('OddsRatio_working_3-way'!V559+SQRT('OddsRatio_working_3-way'!W559)&gt;0,0,PI()),ACOS('OddsRatio_working_3-way'!V559/(2*'OddsRatio_working_3-way'!X559)))</f>
        <v>0.55854289167333082</v>
      </c>
      <c r="Z559" s="11">
        <f>'OddsRatio_working_3-way'!X559^(1/3)*COS('OddsRatio_working_3-way'!Y559/3)</f>
        <v>0.5243562941925819</v>
      </c>
      <c r="AA559" s="11">
        <f>'OddsRatio_working_3-way'!X559^(1/3)*COS(('OddsRatio_working_3-way'!Y559+2*PI())/3)</f>
        <v>-0.3477146345291805</v>
      </c>
      <c r="AB559" s="11">
        <f>'OddsRatio_working_3-way'!X559^(1/3)*COS(('OddsRatio_working_3-way'!Y559+4*PI())/3)</f>
        <v>-0.17664165966340151</v>
      </c>
      <c r="AC559" s="11">
        <f>'OddsRatio_working_3-way'!X559^(1/3)*SIN('OddsRatio_working_3-way'!Y559/3)</f>
        <v>9.8769028089827765E-2</v>
      </c>
      <c r="AD559" s="11">
        <f>'OddsRatio_working_3-way'!X559^(1/3)*SIN(('OddsRatio_working_3-way'!Y559+2*PI())/3)</f>
        <v>0.40472135736012882</v>
      </c>
      <c r="AE559" s="11">
        <f>'OddsRatio_working_3-way'!X559^(1/3)*SIN(('OddsRatio_working_3-way'!Y559+4*PI())/3)</f>
        <v>-0.50349038544995639</v>
      </c>
      <c r="AF559" s="11">
        <f>-'OddsRatio_working_3-way'!U559/(3*'OddsRatio_working_3-way'!X559^(1/3))*COS(('OddsRatio_working_3-way'!Y559)/3)</f>
        <v>0.5243562941925819</v>
      </c>
      <c r="AG559" s="11">
        <f>-'OddsRatio_working_3-way'!U559/(3*'OddsRatio_working_3-way'!X559^(1/3))*COS(('OddsRatio_working_3-way'!Y559+2*PI())/3)</f>
        <v>-0.3477146345291805</v>
      </c>
      <c r="AH559" s="11">
        <f>-'OddsRatio_working_3-way'!U559/(3*'OddsRatio_working_3-way'!X559^(1/3))*COS(('OddsRatio_working_3-way'!Y559+4*PI())/3)</f>
        <v>-0.17664165966340151</v>
      </c>
      <c r="AI559" s="11">
        <f>'OddsRatio_working_3-way'!U559/(3*'OddsRatio_working_3-way'!X559^(1/3))*SIN(('OddsRatio_working_3-way'!Y559)/3)</f>
        <v>-9.8769028089827765E-2</v>
      </c>
      <c r="AJ559" s="11">
        <f>'OddsRatio_working_3-way'!U559/(3*'OddsRatio_working_3-way'!X559^(1/3))*SIN(('OddsRatio_working_3-way'!Y559+2*PI())/3)</f>
        <v>-0.40472135736012882</v>
      </c>
      <c r="AK559" s="11">
        <f>'OddsRatio_working_3-way'!U559/(3*'OddsRatio_working_3-way'!X559^(1/3))*SIN(('OddsRatio_working_3-way'!Y559+4*PI())/3)</f>
        <v>0.50349038544995639</v>
      </c>
      <c r="AL559" s="11">
        <f>'OddsRatio_working_3-way'!Z559+'OddsRatio_working_3-way'!AF559</f>
        <v>1.0487125883851638</v>
      </c>
      <c r="AM559" s="11">
        <f>'OddsRatio_working_3-way'!AA559+'OddsRatio_working_3-way'!AG559</f>
        <v>-0.695429269058361</v>
      </c>
      <c r="AN559" s="11">
        <f>'OddsRatio_working_3-way'!AB559+'OddsRatio_working_3-way'!AH559</f>
        <v>-0.35328331932680301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1.0487125883851638</v>
      </c>
      <c r="AS559" s="11">
        <f>IF(('OddsRatio_working_3-way'!X559=0),IF(Q559&gt;0,-Q559^(1/3),(-Q559)^(1/3)),'OddsRatio_working_3-way'!AM559-'OddsRatio_working_3-way'!R559/3)</f>
        <v>-0.695429269058361</v>
      </c>
      <c r="AT559" s="11">
        <f>IF(('OddsRatio_working_3-way'!X559=0),IF(Q559&gt;0,-Q559^(1/3),(-Q559)^(1/3)),'OddsRatio_working_3-way'!AN559-'OddsRatio_working_3-way'!R559/3)</f>
        <v>-0.35328331932680301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9">
        <f t="shared" si="117"/>
        <v>0.25187040568974567</v>
      </c>
      <c r="E560" s="9">
        <f t="shared" si="118"/>
        <v>0.2310989344184774</v>
      </c>
      <c r="F560" s="9">
        <f t="shared" si="119"/>
        <v>0.51703065989177699</v>
      </c>
      <c r="G560" s="9">
        <f t="shared" si="120"/>
        <v>1.0495744681958861</v>
      </c>
      <c r="H560" s="9">
        <f t="shared" si="121"/>
        <v>3.9702957449943583</v>
      </c>
      <c r="I560" s="9">
        <f t="shared" si="122"/>
        <v>4.3271510641809581</v>
      </c>
      <c r="J560" s="9">
        <f t="shared" si="123"/>
        <v>1.9341212766943385</v>
      </c>
      <c r="K560" s="11">
        <f t="shared" si="124"/>
        <v>0.2610966057441253</v>
      </c>
      <c r="L560" s="11">
        <f t="shared" si="125"/>
        <v>0.23980815347721823</v>
      </c>
      <c r="M560" s="11">
        <f t="shared" si="126"/>
        <v>0.52910052910052918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-0.26450815807215811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0.22825620311078423</v>
      </c>
      <c r="Q560" s="11">
        <f>2*'OddsRatio_working_3-way'!K560*'OddsRatio_working_3-way'!L560*'OddsRatio_working_3-way'!M560</f>
        <v>6.6257243283246503E-2</v>
      </c>
      <c r="R560" s="11">
        <f t="shared" si="127"/>
        <v>0</v>
      </c>
      <c r="S560" s="11">
        <f t="shared" si="128"/>
        <v>-0.86294579635806812</v>
      </c>
      <c r="T560" s="11">
        <f t="shared" si="129"/>
        <v>-0.2504922485799907</v>
      </c>
      <c r="U560" s="11">
        <f>'OddsRatio_working_3-way'!S560-'OddsRatio_working_3-way'!R560^2/3</f>
        <v>-0.86294579635806812</v>
      </c>
      <c r="V560" s="11">
        <f>'OddsRatio_working_3-way'!S560*'OddsRatio_working_3-way'!R560/3-2*'OddsRatio_working_3-way'!R560^3/27-'OddsRatio_working_3-way'!T560</f>
        <v>0.2504922485799907</v>
      </c>
      <c r="W560" s="11">
        <f>'OddsRatio_working_3-way'!V560^2+4*'OddsRatio_working_3-way'!U560^3/27</f>
        <v>-3.2455788516868866E-2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0.15427423238792076</v>
      </c>
      <c r="Y560" s="11">
        <f>IF('OddsRatio_working_3-way'!W560&gt;=0,IF('OddsRatio_working_3-way'!V560+SQRT('OddsRatio_working_3-way'!W560)&gt;0,0,PI()),ACOS('OddsRatio_working_3-way'!V560/(2*'OddsRatio_working_3-way'!X560)))</f>
        <v>0.62349828831137533</v>
      </c>
      <c r="Z560" s="11">
        <f>'OddsRatio_working_3-way'!X560^(1/3)*COS('OddsRatio_working_3-way'!Y560/3)</f>
        <v>0.52478723409794303</v>
      </c>
      <c r="AA560" s="11">
        <f>'OddsRatio_working_3-way'!X560^(1/3)*COS(('OddsRatio_working_3-way'!Y560+2*PI())/3)</f>
        <v>-0.35823316152509094</v>
      </c>
      <c r="AB560" s="11">
        <f>'OddsRatio_working_3-way'!X560^(1/3)*COS(('OddsRatio_working_3-way'!Y560+4*PI())/3)</f>
        <v>-0.16655407257285249</v>
      </c>
      <c r="AC560" s="11">
        <f>'OddsRatio_working_3-way'!X560^(1/3)*SIN('OddsRatio_working_3-way'!Y560/3)</f>
        <v>0.11066597360459733</v>
      </c>
      <c r="AD560" s="11">
        <f>'OddsRatio_working_3-way'!X560^(1/3)*SIN(('OddsRatio_working_3-way'!Y560+2*PI())/3)</f>
        <v>0.39914608950829122</v>
      </c>
      <c r="AE560" s="11">
        <f>'OddsRatio_working_3-way'!X560^(1/3)*SIN(('OddsRatio_working_3-way'!Y560+4*PI())/3)</f>
        <v>-0.5098120631128884</v>
      </c>
      <c r="AF560" s="11">
        <f>-'OddsRatio_working_3-way'!U560/(3*'OddsRatio_working_3-way'!X560^(1/3))*COS(('OddsRatio_working_3-way'!Y560)/3)</f>
        <v>0.52478723409794303</v>
      </c>
      <c r="AG560" s="11">
        <f>-'OddsRatio_working_3-way'!U560/(3*'OddsRatio_working_3-way'!X560^(1/3))*COS(('OddsRatio_working_3-way'!Y560+2*PI())/3)</f>
        <v>-0.35823316152509094</v>
      </c>
      <c r="AH560" s="11">
        <f>-'OddsRatio_working_3-way'!U560/(3*'OddsRatio_working_3-way'!X560^(1/3))*COS(('OddsRatio_working_3-way'!Y560+4*PI())/3)</f>
        <v>-0.16655407257285249</v>
      </c>
      <c r="AI560" s="11">
        <f>'OddsRatio_working_3-way'!U560/(3*'OddsRatio_working_3-way'!X560^(1/3))*SIN(('OddsRatio_working_3-way'!Y560)/3)</f>
        <v>-0.11066597360459733</v>
      </c>
      <c r="AJ560" s="11">
        <f>'OddsRatio_working_3-way'!U560/(3*'OddsRatio_working_3-way'!X560^(1/3))*SIN(('OddsRatio_working_3-way'!Y560+2*PI())/3)</f>
        <v>-0.39914608950829122</v>
      </c>
      <c r="AK560" s="11">
        <f>'OddsRatio_working_3-way'!U560/(3*'OddsRatio_working_3-way'!X560^(1/3))*SIN(('OddsRatio_working_3-way'!Y560+4*PI())/3)</f>
        <v>0.5098120631128884</v>
      </c>
      <c r="AL560" s="11">
        <f>'OddsRatio_working_3-way'!Z560+'OddsRatio_working_3-way'!AF560</f>
        <v>1.0495744681958861</v>
      </c>
      <c r="AM560" s="11">
        <f>'OddsRatio_working_3-way'!AA560+'OddsRatio_working_3-way'!AG560</f>
        <v>-0.71646632305018187</v>
      </c>
      <c r="AN560" s="11">
        <f>'OddsRatio_working_3-way'!AB560+'OddsRatio_working_3-way'!AH560</f>
        <v>-0.33310814514570497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1.0495744681958861</v>
      </c>
      <c r="AS560" s="11">
        <f>IF(('OddsRatio_working_3-way'!X560=0),IF(Q560&gt;0,-Q560^(1/3),(-Q560)^(1/3)),'OddsRatio_working_3-way'!AM560-'OddsRatio_working_3-way'!R560/3)</f>
        <v>-0.71646632305018187</v>
      </c>
      <c r="AT560" s="11">
        <f>IF(('OddsRatio_working_3-way'!X560=0),IF(Q560&gt;0,-Q560^(1/3),(-Q560)^(1/3)),'OddsRatio_working_3-way'!AN560-'OddsRatio_working_3-way'!R560/3)</f>
        <v>-0.33310814514570497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9">
        <f t="shared" si="117"/>
        <v>0.68481792924934937</v>
      </c>
      <c r="E561" s="9">
        <f t="shared" si="118"/>
        <v>0.1874470890458006</v>
      </c>
      <c r="F561" s="9">
        <f t="shared" si="119"/>
        <v>0.1277349817048499</v>
      </c>
      <c r="G561" s="9">
        <f t="shared" si="120"/>
        <v>1.0703305631741831</v>
      </c>
      <c r="H561" s="9">
        <f t="shared" si="121"/>
        <v>1.4602421421648988</v>
      </c>
      <c r="I561" s="9">
        <f t="shared" si="122"/>
        <v>5.3348387808554403</v>
      </c>
      <c r="J561" s="9">
        <f t="shared" si="123"/>
        <v>7.8287089930512872</v>
      </c>
      <c r="K561" s="11">
        <f t="shared" si="124"/>
        <v>0.69930069930069938</v>
      </c>
      <c r="L561" s="11">
        <f t="shared" si="125"/>
        <v>0.19801980198019803</v>
      </c>
      <c r="M561" s="11">
        <f t="shared" si="126"/>
        <v>0.13550135501355015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-0.2084780710716474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0.20377272248800871</v>
      </c>
      <c r="Q561" s="11">
        <f>2*'OddsRatio_working_3-way'!K561*'OddsRatio_working_3-way'!L561*'OddsRatio_working_3-way'!M561</f>
        <v>3.752720487808632E-2</v>
      </c>
      <c r="R561" s="11">
        <f t="shared" si="127"/>
        <v>0</v>
      </c>
      <c r="S561" s="11">
        <f t="shared" si="128"/>
        <v>-0.97743000710121875</v>
      </c>
      <c r="T561" s="11">
        <f t="shared" si="129"/>
        <v>-0.18000552616965357</v>
      </c>
      <c r="U561" s="11">
        <f>'OddsRatio_working_3-way'!S561-'OddsRatio_working_3-way'!R561^2/3</f>
        <v>-0.97743000710121875</v>
      </c>
      <c r="V561" s="11">
        <f>'OddsRatio_working_3-way'!S561*'OddsRatio_working_3-way'!R561/3-2*'OddsRatio_working_3-way'!R561^3/27-'OddsRatio_working_3-way'!T561</f>
        <v>0.18000552616965357</v>
      </c>
      <c r="W561" s="11">
        <f>'OddsRatio_working_3-way'!V561^2+4*'OddsRatio_working_3-way'!U561^3/27</f>
        <v>-0.1059397494793889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0.18597159657525847</v>
      </c>
      <c r="Y561" s="11">
        <f>IF('OddsRatio_working_3-way'!W561&gt;=0,IF('OddsRatio_working_3-way'!V561+SQRT('OddsRatio_working_3-way'!W561)&gt;0,0,PI()),ACOS('OddsRatio_working_3-way'!V561/(2*'OddsRatio_working_3-way'!X561)))</f>
        <v>1.0656223113498289</v>
      </c>
      <c r="Z561" s="11">
        <f>'OddsRatio_working_3-way'!X561^(1/3)*COS('OddsRatio_working_3-way'!Y561/3)</f>
        <v>0.53516528158709165</v>
      </c>
      <c r="AA561" s="11">
        <f>'OddsRatio_working_3-way'!X561^(1/3)*COS(('OddsRatio_working_3-way'!Y561+2*PI())/3)</f>
        <v>-0.43950149610953904</v>
      </c>
      <c r="AB561" s="11">
        <f>'OddsRatio_working_3-way'!X561^(1/3)*COS(('OddsRatio_working_3-way'!Y561+4*PI())/3)</f>
        <v>-9.5663785477552665E-2</v>
      </c>
      <c r="AC561" s="11">
        <f>'OddsRatio_working_3-way'!X561^(1/3)*SIN('OddsRatio_working_3-way'!Y561/3)</f>
        <v>0.19851479479092218</v>
      </c>
      <c r="AD561" s="11">
        <f>'OddsRatio_working_3-way'!X561^(1/3)*SIN(('OddsRatio_working_3-way'!Y561+2*PI())/3)</f>
        <v>0.36420933168241282</v>
      </c>
      <c r="AE561" s="11">
        <f>'OddsRatio_working_3-way'!X561^(1/3)*SIN(('OddsRatio_working_3-way'!Y561+4*PI())/3)</f>
        <v>-0.56272412647333481</v>
      </c>
      <c r="AF561" s="11">
        <f>-'OddsRatio_working_3-way'!U561/(3*'OddsRatio_working_3-way'!X561^(1/3))*COS(('OddsRatio_working_3-way'!Y561)/3)</f>
        <v>0.53516528158709153</v>
      </c>
      <c r="AG561" s="11">
        <f>-'OddsRatio_working_3-way'!U561/(3*'OddsRatio_working_3-way'!X561^(1/3))*COS(('OddsRatio_working_3-way'!Y561+2*PI())/3)</f>
        <v>-0.43950149610953892</v>
      </c>
      <c r="AH561" s="11">
        <f>-'OddsRatio_working_3-way'!U561/(3*'OddsRatio_working_3-way'!X561^(1/3))*COS(('OddsRatio_working_3-way'!Y561+4*PI())/3)</f>
        <v>-9.5663785477552651E-2</v>
      </c>
      <c r="AI561" s="11">
        <f>'OddsRatio_working_3-way'!U561/(3*'OddsRatio_working_3-way'!X561^(1/3))*SIN(('OddsRatio_working_3-way'!Y561)/3)</f>
        <v>-0.19851479479092216</v>
      </c>
      <c r="AJ561" s="11">
        <f>'OddsRatio_working_3-way'!U561/(3*'OddsRatio_working_3-way'!X561^(1/3))*SIN(('OddsRatio_working_3-way'!Y561+2*PI())/3)</f>
        <v>-0.36420933168241271</v>
      </c>
      <c r="AK561" s="11">
        <f>'OddsRatio_working_3-way'!U561/(3*'OddsRatio_working_3-way'!X561^(1/3))*SIN(('OddsRatio_working_3-way'!Y561+4*PI())/3)</f>
        <v>0.5627241264733347</v>
      </c>
      <c r="AL561" s="11">
        <f>'OddsRatio_working_3-way'!Z561+'OddsRatio_working_3-way'!AF561</f>
        <v>1.0703305631741831</v>
      </c>
      <c r="AM561" s="11">
        <f>'OddsRatio_working_3-way'!AA561+'OddsRatio_working_3-way'!AG561</f>
        <v>-0.87900299221907796</v>
      </c>
      <c r="AN561" s="11">
        <f>'OddsRatio_working_3-way'!AB561+'OddsRatio_working_3-way'!AH561</f>
        <v>-0.19132757095510533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1.0703305631741831</v>
      </c>
      <c r="AS561" s="11">
        <f>IF(('OddsRatio_working_3-way'!X561=0),IF(Q561&gt;0,-Q561^(1/3),(-Q561)^(1/3)),'OddsRatio_working_3-way'!AM561-'OddsRatio_working_3-way'!R561/3)</f>
        <v>-0.87900299221907796</v>
      </c>
      <c r="AT561" s="11">
        <f>IF(('OddsRatio_working_3-way'!X561=0),IF(Q561&gt;0,-Q561^(1/3),(-Q561)^(1/3)),'OddsRatio_working_3-way'!AN561-'OddsRatio_working_3-way'!R561/3)</f>
        <v>-0.19132757095510533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9">
        <f t="shared" si="117"/>
        <v>0.72559359906610721</v>
      </c>
      <c r="E562" s="9">
        <f t="shared" si="118"/>
        <v>0.16364311731888886</v>
      </c>
      <c r="F562" s="9">
        <f t="shared" si="119"/>
        <v>0.11076328361500407</v>
      </c>
      <c r="G562" s="9">
        <f t="shared" si="120"/>
        <v>1.0805198521481456</v>
      </c>
      <c r="H562" s="9">
        <f t="shared" si="121"/>
        <v>1.3781819482518509</v>
      </c>
      <c r="I562" s="9">
        <f t="shared" si="122"/>
        <v>6.1108589006607295</v>
      </c>
      <c r="J562" s="9">
        <f t="shared" si="123"/>
        <v>9.0282625014607216</v>
      </c>
      <c r="K562" s="11">
        <f t="shared" si="124"/>
        <v>0.7407407407407407</v>
      </c>
      <c r="L562" s="11">
        <f t="shared" si="125"/>
        <v>0.17452006980802792</v>
      </c>
      <c r="M562" s="11">
        <f t="shared" si="126"/>
        <v>0.11862396204033215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-0.18862620785239881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0.19184096246196819</v>
      </c>
      <c r="Q562" s="11">
        <f>2*'OddsRatio_working_3-way'!K562*'OddsRatio_working_3-way'!L562*'OddsRatio_working_3-way'!M562</f>
        <v>3.067001797953129E-2</v>
      </c>
      <c r="R562" s="11">
        <f t="shared" si="127"/>
        <v>0</v>
      </c>
      <c r="S562" s="11">
        <f t="shared" si="128"/>
        <v>-1.0170429901876887</v>
      </c>
      <c r="T562" s="11">
        <f t="shared" si="129"/>
        <v>-0.16259680098923884</v>
      </c>
      <c r="U562" s="11">
        <f>'OddsRatio_working_3-way'!S562-'OddsRatio_working_3-way'!R562^2/3</f>
        <v>-1.0170429901876887</v>
      </c>
      <c r="V562" s="11">
        <f>'OddsRatio_working_3-way'!S562*'OddsRatio_working_3-way'!R562/3-2*'OddsRatio_working_3-way'!R562^3/27-'OddsRatio_working_3-way'!T562</f>
        <v>0.16259680098923884</v>
      </c>
      <c r="W562" s="11">
        <f>'OddsRatio_working_3-way'!V562^2+4*'OddsRatio_working_3-way'!U562^3/27</f>
        <v>-0.12941491904488178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0.19739088044842393</v>
      </c>
      <c r="Y562" s="11">
        <f>IF('OddsRatio_working_3-way'!W562&gt;=0,IF('OddsRatio_working_3-way'!V562+SQRT('OddsRatio_working_3-way'!W562)&gt;0,0,PI()),ACOS('OddsRatio_working_3-way'!V562/(2*'OddsRatio_working_3-way'!X562)))</f>
        <v>1.1462965275065458</v>
      </c>
      <c r="Z562" s="11">
        <f>'OddsRatio_working_3-way'!X562^(1/3)*COS('OddsRatio_working_3-way'!Y562/3)</f>
        <v>0.54025992607407292</v>
      </c>
      <c r="AA562" s="11">
        <f>'OddsRatio_working_3-way'!X562^(1/3)*COS(('OddsRatio_working_3-way'!Y562+2*PI())/3)</f>
        <v>-0.45814633667441473</v>
      </c>
      <c r="AB562" s="11">
        <f>'OddsRatio_working_3-way'!X562^(1/3)*COS(('OddsRatio_working_3-way'!Y562+4*PI())/3)</f>
        <v>-8.2113589399657821E-2</v>
      </c>
      <c r="AC562" s="11">
        <f>'OddsRatio_working_3-way'!X562^(1/3)*SIN('OddsRatio_working_3-way'!Y562/3)</f>
        <v>0.21710260786319535</v>
      </c>
      <c r="AD562" s="11">
        <f>'OddsRatio_working_3-way'!X562^(1/3)*SIN(('OddsRatio_working_3-way'!Y562+2*PI())/3)</f>
        <v>0.35932751669525237</v>
      </c>
      <c r="AE562" s="11">
        <f>'OddsRatio_working_3-way'!X562^(1/3)*SIN(('OddsRatio_working_3-way'!Y562+4*PI())/3)</f>
        <v>-0.57643012455844767</v>
      </c>
      <c r="AF562" s="11">
        <f>-'OddsRatio_working_3-way'!U562/(3*'OddsRatio_working_3-way'!X562^(1/3))*COS(('OddsRatio_working_3-way'!Y562)/3)</f>
        <v>0.54025992607407269</v>
      </c>
      <c r="AG562" s="11">
        <f>-'OddsRatio_working_3-way'!U562/(3*'OddsRatio_working_3-way'!X562^(1/3))*COS(('OddsRatio_working_3-way'!Y562+2*PI())/3)</f>
        <v>-0.45814633667441457</v>
      </c>
      <c r="AH562" s="11">
        <f>-'OddsRatio_working_3-way'!U562/(3*'OddsRatio_working_3-way'!X562^(1/3))*COS(('OddsRatio_working_3-way'!Y562+4*PI())/3)</f>
        <v>-8.2113589399657794E-2</v>
      </c>
      <c r="AI562" s="11">
        <f>'OddsRatio_working_3-way'!U562/(3*'OddsRatio_working_3-way'!X562^(1/3))*SIN(('OddsRatio_working_3-way'!Y562)/3)</f>
        <v>-0.21710260786319527</v>
      </c>
      <c r="AJ562" s="11">
        <f>'OddsRatio_working_3-way'!U562/(3*'OddsRatio_working_3-way'!X562^(1/3))*SIN(('OddsRatio_working_3-way'!Y562+2*PI())/3)</f>
        <v>-0.3593275166952522</v>
      </c>
      <c r="AK562" s="11">
        <f>'OddsRatio_working_3-way'!U562/(3*'OddsRatio_working_3-way'!X562^(1/3))*SIN(('OddsRatio_working_3-way'!Y562+4*PI())/3)</f>
        <v>0.57643012455844744</v>
      </c>
      <c r="AL562" s="11">
        <f>'OddsRatio_working_3-way'!Z562+'OddsRatio_working_3-way'!AF562</f>
        <v>1.0805198521481456</v>
      </c>
      <c r="AM562" s="11">
        <f>'OddsRatio_working_3-way'!AA562+'OddsRatio_working_3-way'!AG562</f>
        <v>-0.91629267334882925</v>
      </c>
      <c r="AN562" s="11">
        <f>'OddsRatio_working_3-way'!AB562+'OddsRatio_working_3-way'!AH562</f>
        <v>-0.16422717879931562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1.0805198521481456</v>
      </c>
      <c r="AS562" s="11">
        <f>IF(('OddsRatio_working_3-way'!X562=0),IF(Q562&gt;0,-Q562^(1/3),(-Q562)^(1/3)),'OddsRatio_working_3-way'!AM562-'OddsRatio_working_3-way'!R562/3)</f>
        <v>-0.91629267334882925</v>
      </c>
      <c r="AT562" s="11">
        <f>IF(('OddsRatio_working_3-way'!X562=0),IF(Q562&gt;0,-Q562^(1/3),(-Q562)^(1/3)),'OddsRatio_working_3-way'!AN562-'OddsRatio_working_3-way'!R562/3)</f>
        <v>-0.16422717879931562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9">
        <f t="shared" si="117"/>
        <v>0.37896329452123817</v>
      </c>
      <c r="E563" s="9">
        <f t="shared" si="118"/>
        <v>0.29495745284320657</v>
      </c>
      <c r="F563" s="9">
        <f t="shared" si="119"/>
        <v>0.32607925263555521</v>
      </c>
      <c r="G563" s="9">
        <f t="shared" si="120"/>
        <v>1.0438076359333326</v>
      </c>
      <c r="H563" s="9">
        <f t="shared" si="121"/>
        <v>2.6387779884153324</v>
      </c>
      <c r="I563" s="9">
        <f t="shared" si="122"/>
        <v>3.390319486287332</v>
      </c>
      <c r="J563" s="9">
        <f t="shared" si="123"/>
        <v>3.0667391191479978</v>
      </c>
      <c r="K563" s="11">
        <f t="shared" si="124"/>
        <v>0.38910505836575876</v>
      </c>
      <c r="L563" s="11">
        <f t="shared" si="125"/>
        <v>0.303951367781155</v>
      </c>
      <c r="M563" s="11">
        <f t="shared" si="126"/>
        <v>0.33557046979865773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-0.28252380044858083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0.23177551874258287</v>
      </c>
      <c r="Q563" s="11">
        <f>2*'OddsRatio_working_3-way'!K563*'OddsRatio_working_3-way'!L563*'OddsRatio_working_3-way'!M563</f>
        <v>7.9375177651569484E-2</v>
      </c>
      <c r="R563" s="11">
        <f t="shared" si="127"/>
        <v>0</v>
      </c>
      <c r="S563" s="11">
        <f t="shared" si="128"/>
        <v>-0.82037519803492054</v>
      </c>
      <c r="T563" s="11">
        <f t="shared" si="129"/>
        <v>-0.28095041028593171</v>
      </c>
      <c r="U563" s="11">
        <f>'OddsRatio_working_3-way'!S563-'OddsRatio_working_3-way'!R563^2/3</f>
        <v>-0.82037519803492054</v>
      </c>
      <c r="V563" s="11">
        <f>'OddsRatio_working_3-way'!S563*'OddsRatio_working_3-way'!R563/3-2*'OddsRatio_working_3-way'!R563^3/27-'OddsRatio_working_3-way'!T563</f>
        <v>0.28095041028593171</v>
      </c>
      <c r="W563" s="11">
        <f>'OddsRatio_working_3-way'!V563^2+4*'OddsRatio_working_3-way'!U563^3/27</f>
        <v>-2.8631922685859873E-3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0.14300028436022369</v>
      </c>
      <c r="Y563" s="11">
        <f>IF('OddsRatio_working_3-way'!W563&gt;=0,IF('OddsRatio_working_3-way'!V563+SQRT('OddsRatio_working_3-way'!W563)&gt;0,0,PI()),ACOS('OddsRatio_working_3-way'!V563/(2*'OddsRatio_working_3-way'!X563)))</f>
        <v>0.18820241383255376</v>
      </c>
      <c r="Z563" s="11">
        <f>'OddsRatio_working_3-way'!X563^(1/3)*COS('OddsRatio_working_3-way'!Y563/3)</f>
        <v>0.52190381796666641</v>
      </c>
      <c r="AA563" s="11">
        <f>'OddsRatio_working_3-way'!X563^(1/3)*COS(('OddsRatio_working_3-way'!Y563+2*PI())/3)</f>
        <v>-0.28934386387539379</v>
      </c>
      <c r="AB563" s="11">
        <f>'OddsRatio_working_3-way'!X563^(1/3)*COS(('OddsRatio_working_3-way'!Y563+4*PI())/3)</f>
        <v>-0.23255995409127264</v>
      </c>
      <c r="AC563" s="11">
        <f>'OddsRatio_working_3-way'!X563^(1/3)*SIN('OddsRatio_working_3-way'!Y563/3)</f>
        <v>3.2784205599501841E-2</v>
      </c>
      <c r="AD563" s="11">
        <f>'OddsRatio_working_3-way'!X563^(1/3)*SIN(('OddsRatio_working_3-way'!Y563+2*PI())/3)</f>
        <v>0.43558986189147142</v>
      </c>
      <c r="AE563" s="11">
        <f>'OddsRatio_working_3-way'!X563^(1/3)*SIN(('OddsRatio_working_3-way'!Y563+4*PI())/3)</f>
        <v>-0.46837406749097327</v>
      </c>
      <c r="AF563" s="11">
        <f>-'OddsRatio_working_3-way'!U563/(3*'OddsRatio_working_3-way'!X563^(1/3))*COS(('OddsRatio_working_3-way'!Y563)/3)</f>
        <v>0.52190381796666618</v>
      </c>
      <c r="AG563" s="11">
        <f>-'OddsRatio_working_3-way'!U563/(3*'OddsRatio_working_3-way'!X563^(1/3))*COS(('OddsRatio_working_3-way'!Y563+2*PI())/3)</f>
        <v>-0.28934386387539368</v>
      </c>
      <c r="AH563" s="11">
        <f>-'OddsRatio_working_3-way'!U563/(3*'OddsRatio_working_3-way'!X563^(1/3))*COS(('OddsRatio_working_3-way'!Y563+4*PI())/3)</f>
        <v>-0.23255995409127256</v>
      </c>
      <c r="AI563" s="11">
        <f>'OddsRatio_working_3-way'!U563/(3*'OddsRatio_working_3-way'!X563^(1/3))*SIN(('OddsRatio_working_3-way'!Y563)/3)</f>
        <v>-3.2784205599501827E-2</v>
      </c>
      <c r="AJ563" s="11">
        <f>'OddsRatio_working_3-way'!U563/(3*'OddsRatio_working_3-way'!X563^(1/3))*SIN(('OddsRatio_working_3-way'!Y563+2*PI())/3)</f>
        <v>-0.43558986189147125</v>
      </c>
      <c r="AK563" s="11">
        <f>'OddsRatio_working_3-way'!U563/(3*'OddsRatio_working_3-way'!X563^(1/3))*SIN(('OddsRatio_working_3-way'!Y563+4*PI())/3)</f>
        <v>0.46837406749097305</v>
      </c>
      <c r="AL563" s="11">
        <f>'OddsRatio_working_3-way'!Z563+'OddsRatio_working_3-way'!AF563</f>
        <v>1.0438076359333326</v>
      </c>
      <c r="AM563" s="11">
        <f>'OddsRatio_working_3-way'!AA563+'OddsRatio_working_3-way'!AG563</f>
        <v>-0.57868772775078747</v>
      </c>
      <c r="AN563" s="11">
        <f>'OddsRatio_working_3-way'!AB563+'OddsRatio_working_3-way'!AH563</f>
        <v>-0.46511990818254523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1.0438076359333326</v>
      </c>
      <c r="AS563" s="11">
        <f>IF(('OddsRatio_working_3-way'!X563=0),IF(Q563&gt;0,-Q563^(1/3),(-Q563)^(1/3)),'OddsRatio_working_3-way'!AM563-'OddsRatio_working_3-way'!R563/3)</f>
        <v>-0.57868772775078747</v>
      </c>
      <c r="AT563" s="11">
        <f>IF(('OddsRatio_working_3-way'!X563=0),IF(Q563&gt;0,-Q563^(1/3),(-Q563)^(1/3)),'OddsRatio_working_3-way'!AN563-'OddsRatio_working_3-way'!R563/3)</f>
        <v>-0.46511990818254523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9">
        <f t="shared" si="117"/>
        <v>0.38521095976393499</v>
      </c>
      <c r="E564" s="9">
        <f t="shared" si="118"/>
        <v>0.30739452011803264</v>
      </c>
      <c r="F564" s="9">
        <f t="shared" si="119"/>
        <v>0.30739452011803264</v>
      </c>
      <c r="G564" s="9">
        <f t="shared" si="120"/>
        <v>1.043124272376156</v>
      </c>
      <c r="H564" s="9">
        <f t="shared" si="121"/>
        <v>2.595980136735518</v>
      </c>
      <c r="I564" s="9">
        <f t="shared" si="122"/>
        <v>3.253148428332497</v>
      </c>
      <c r="J564" s="9">
        <f t="shared" si="123"/>
        <v>3.253148428332497</v>
      </c>
      <c r="K564" s="11">
        <f t="shared" si="124"/>
        <v>0.39525691699604748</v>
      </c>
      <c r="L564" s="11">
        <f t="shared" si="125"/>
        <v>0.31645569620253161</v>
      </c>
      <c r="M564" s="11">
        <f t="shared" si="126"/>
        <v>0.31645569620253161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-0.2825558131772995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0.23155874102977059</v>
      </c>
      <c r="Q564" s="11">
        <f>2*'OddsRatio_working_3-way'!K564*'OddsRatio_working_3-way'!L564*'OddsRatio_working_3-way'!M564</f>
        <v>7.9165381548639516E-2</v>
      </c>
      <c r="R564" s="11">
        <f t="shared" si="127"/>
        <v>0</v>
      </c>
      <c r="S564" s="11">
        <f t="shared" si="128"/>
        <v>-0.81951504881788073</v>
      </c>
      <c r="T564" s="11">
        <f t="shared" si="129"/>
        <v>-0.2801760850659421</v>
      </c>
      <c r="U564" s="11">
        <f>'OddsRatio_working_3-way'!S564-'OddsRatio_working_3-way'!R564^2/3</f>
        <v>-0.81951504881788073</v>
      </c>
      <c r="V564" s="11">
        <f>'OddsRatio_working_3-way'!S564*'OddsRatio_working_3-way'!R564/3-2*'OddsRatio_working_3-way'!R564^3/27-'OddsRatio_working_3-way'!T564</f>
        <v>0.2801760850659421</v>
      </c>
      <c r="W564" s="11">
        <f>'OddsRatio_working_3-way'!V564^2+4*'OddsRatio_working_3-way'!U564^3/27</f>
        <v>-3.0406702309584144E-3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0.14277544333133449</v>
      </c>
      <c r="Y564" s="11">
        <f>IF('OddsRatio_working_3-way'!W564&gt;=0,IF('OddsRatio_working_3-way'!V564+SQRT('OddsRatio_working_3-way'!W564)&gt;0,0,PI()),ACOS('OddsRatio_working_3-way'!V564/(2*'OddsRatio_working_3-way'!X564)))</f>
        <v>0.19432918738077731</v>
      </c>
      <c r="Z564" s="11">
        <f>'OddsRatio_working_3-way'!X564^(1/3)*COS('OddsRatio_working_3-way'!Y564/3)</f>
        <v>0.52156213618807801</v>
      </c>
      <c r="AA564" s="11">
        <f>'OddsRatio_working_3-way'!X564^(1/3)*COS(('OddsRatio_working_3-way'!Y564+2*PI())/3)</f>
        <v>-0.29008065470659644</v>
      </c>
      <c r="AB564" s="11">
        <f>'OddsRatio_working_3-way'!X564^(1/3)*COS(('OddsRatio_working_3-way'!Y564+4*PI())/3)</f>
        <v>-0.2314814814814817</v>
      </c>
      <c r="AC564" s="11">
        <f>'OddsRatio_working_3-way'!X564^(1/3)*SIN('OddsRatio_working_3-way'!Y564/3)</f>
        <v>3.3832248435809516E-2</v>
      </c>
      <c r="AD564" s="11">
        <f>'OddsRatio_working_3-way'!X564^(1/3)*SIN(('OddsRatio_working_3-way'!Y564+2*PI())/3)</f>
        <v>0.43476993537304987</v>
      </c>
      <c r="AE564" s="11">
        <f>'OddsRatio_working_3-way'!X564^(1/3)*SIN(('OddsRatio_working_3-way'!Y564+4*PI())/3)</f>
        <v>-0.46860218380885943</v>
      </c>
      <c r="AF564" s="11">
        <f>-'OddsRatio_working_3-way'!U564/(3*'OddsRatio_working_3-way'!X564^(1/3))*COS(('OddsRatio_working_3-way'!Y564)/3)</f>
        <v>0.52156213618807801</v>
      </c>
      <c r="AG564" s="11">
        <f>-'OddsRatio_working_3-way'!U564/(3*'OddsRatio_working_3-way'!X564^(1/3))*COS(('OddsRatio_working_3-way'!Y564+2*PI())/3)</f>
        <v>-0.29008065470659644</v>
      </c>
      <c r="AH564" s="11">
        <f>-'OddsRatio_working_3-way'!U564/(3*'OddsRatio_working_3-way'!X564^(1/3))*COS(('OddsRatio_working_3-way'!Y564+4*PI())/3)</f>
        <v>-0.2314814814814817</v>
      </c>
      <c r="AI564" s="11">
        <f>'OddsRatio_working_3-way'!U564/(3*'OddsRatio_working_3-way'!X564^(1/3))*SIN(('OddsRatio_working_3-way'!Y564)/3)</f>
        <v>-3.3832248435809516E-2</v>
      </c>
      <c r="AJ564" s="11">
        <f>'OddsRatio_working_3-way'!U564/(3*'OddsRatio_working_3-way'!X564^(1/3))*SIN(('OddsRatio_working_3-way'!Y564+2*PI())/3)</f>
        <v>-0.43476993537304987</v>
      </c>
      <c r="AK564" s="11">
        <f>'OddsRatio_working_3-way'!U564/(3*'OddsRatio_working_3-way'!X564^(1/3))*SIN(('OddsRatio_working_3-way'!Y564+4*PI())/3)</f>
        <v>0.46860218380885943</v>
      </c>
      <c r="AL564" s="11">
        <f>'OddsRatio_working_3-way'!Z564+'OddsRatio_working_3-way'!AF564</f>
        <v>1.043124272376156</v>
      </c>
      <c r="AM564" s="11">
        <f>'OddsRatio_working_3-way'!AA564+'OddsRatio_working_3-way'!AG564</f>
        <v>-0.58016130941319288</v>
      </c>
      <c r="AN564" s="11">
        <f>'OddsRatio_working_3-way'!AB564+'OddsRatio_working_3-way'!AH564</f>
        <v>-0.46296296296296341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1.043124272376156</v>
      </c>
      <c r="AS564" s="11">
        <f>IF(('OddsRatio_working_3-way'!X564=0),IF(Q564&gt;0,-Q564^(1/3),(-Q564)^(1/3)),'OddsRatio_working_3-way'!AM564-'OddsRatio_working_3-way'!R564/3)</f>
        <v>-0.58016130941319288</v>
      </c>
      <c r="AT564" s="11">
        <f>IF(('OddsRatio_working_3-way'!X564=0),IF(Q564&gt;0,-Q564^(1/3),(-Q564)^(1/3)),'OddsRatio_working_3-way'!AN564-'OddsRatio_working_3-way'!R564/3)</f>
        <v>-0.46296296296296341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9">
        <f t="shared" si="117"/>
        <v>0.40286174959055909</v>
      </c>
      <c r="E565" s="9">
        <f t="shared" si="118"/>
        <v>0.27865221948741342</v>
      </c>
      <c r="F565" s="9">
        <f t="shared" si="119"/>
        <v>0.3184860309220276</v>
      </c>
      <c r="G565" s="9">
        <f t="shared" si="120"/>
        <v>1.0438317737584253</v>
      </c>
      <c r="H565" s="9">
        <f t="shared" si="121"/>
        <v>2.482241118736964</v>
      </c>
      <c r="I565" s="9">
        <f t="shared" si="122"/>
        <v>3.5887027989208948</v>
      </c>
      <c r="J565" s="9">
        <f t="shared" si="123"/>
        <v>3.1398551362047713</v>
      </c>
      <c r="K565" s="11">
        <f t="shared" si="124"/>
        <v>0.41322314049586778</v>
      </c>
      <c r="L565" s="11">
        <f t="shared" si="125"/>
        <v>0.28735632183908044</v>
      </c>
      <c r="M565" s="11">
        <f t="shared" si="126"/>
        <v>0.32786885245901642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-0.28106025567354509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0.23164477915492868</v>
      </c>
      <c r="Q565" s="11">
        <f>2*'OddsRatio_working_3-way'!K565*'OddsRatio_working_3-way'!L565*'OddsRatio_working_3-way'!M565</f>
        <v>7.7863791312581074E-2</v>
      </c>
      <c r="R565" s="11">
        <f t="shared" si="127"/>
        <v>0</v>
      </c>
      <c r="S565" s="11">
        <f t="shared" si="128"/>
        <v>-0.82418191287773857</v>
      </c>
      <c r="T565" s="11">
        <f t="shared" si="129"/>
        <v>-0.27703593710176089</v>
      </c>
      <c r="U565" s="11">
        <f>'OddsRatio_working_3-way'!S565-'OddsRatio_working_3-way'!R565^2/3</f>
        <v>-0.82418191287773857</v>
      </c>
      <c r="V565" s="11">
        <f>'OddsRatio_working_3-way'!S565*'OddsRatio_working_3-way'!R565/3-2*'OddsRatio_working_3-way'!R565^3/27-'OddsRatio_working_3-way'!T565</f>
        <v>0.27703593710176089</v>
      </c>
      <c r="W565" s="11">
        <f>'OddsRatio_working_3-way'!V565^2+4*'OddsRatio_working_3-way'!U565^3/27</f>
        <v>-6.1913635162824665E-3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0.14399676555580448</v>
      </c>
      <c r="Y565" s="11">
        <f>IF('OddsRatio_working_3-way'!W565&gt;=0,IF('OddsRatio_working_3-way'!V565+SQRT('OddsRatio_working_3-way'!W565)&gt;0,0,PI()),ACOS('OddsRatio_working_3-way'!V565/(2*'OddsRatio_working_3-way'!X565)))</f>
        <v>0.27673745741026945</v>
      </c>
      <c r="Z565" s="11">
        <f>'OddsRatio_working_3-way'!X565^(1/3)*COS('OddsRatio_working_3-way'!Y565/3)</f>
        <v>0.52191588687921275</v>
      </c>
      <c r="AA565" s="11">
        <f>'OddsRatio_working_3-way'!X565^(1/3)*COS(('OddsRatio_working_3-way'!Y565+2*PI())/3)</f>
        <v>-0.30277102137879042</v>
      </c>
      <c r="AB565" s="11">
        <f>'OddsRatio_working_3-way'!X565^(1/3)*COS(('OddsRatio_working_3-way'!Y565+4*PI())/3)</f>
        <v>-0.2191448655004225</v>
      </c>
      <c r="AC565" s="11">
        <f>'OddsRatio_working_3-way'!X565^(1/3)*SIN('OddsRatio_working_3-way'!Y565/3)</f>
        <v>4.8281583607669348E-2</v>
      </c>
      <c r="AD565" s="11">
        <f>'OddsRatio_working_3-way'!X565^(1/3)*SIN(('OddsRatio_working_3-way'!Y565+2*PI())/3)</f>
        <v>0.42785162487224898</v>
      </c>
      <c r="AE565" s="11">
        <f>'OddsRatio_working_3-way'!X565^(1/3)*SIN(('OddsRatio_working_3-way'!Y565+4*PI())/3)</f>
        <v>-0.4761332084799183</v>
      </c>
      <c r="AF565" s="11">
        <f>-'OddsRatio_working_3-way'!U565/(3*'OddsRatio_working_3-way'!X565^(1/3))*COS(('OddsRatio_working_3-way'!Y565)/3)</f>
        <v>0.52191588687921253</v>
      </c>
      <c r="AG565" s="11">
        <f>-'OddsRatio_working_3-way'!U565/(3*'OddsRatio_working_3-way'!X565^(1/3))*COS(('OddsRatio_working_3-way'!Y565+2*PI())/3)</f>
        <v>-0.30277102137879025</v>
      </c>
      <c r="AH565" s="11">
        <f>-'OddsRatio_working_3-way'!U565/(3*'OddsRatio_working_3-way'!X565^(1/3))*COS(('OddsRatio_working_3-way'!Y565+4*PI())/3)</f>
        <v>-0.21914486550042239</v>
      </c>
      <c r="AI565" s="11">
        <f>'OddsRatio_working_3-way'!U565/(3*'OddsRatio_working_3-way'!X565^(1/3))*SIN(('OddsRatio_working_3-way'!Y565)/3)</f>
        <v>-4.8281583607669327E-2</v>
      </c>
      <c r="AJ565" s="11">
        <f>'OddsRatio_working_3-way'!U565/(3*'OddsRatio_working_3-way'!X565^(1/3))*SIN(('OddsRatio_working_3-way'!Y565+2*PI())/3)</f>
        <v>-0.42785162487224881</v>
      </c>
      <c r="AK565" s="11">
        <f>'OddsRatio_working_3-way'!U565/(3*'OddsRatio_working_3-way'!X565^(1/3))*SIN(('OddsRatio_working_3-way'!Y565+4*PI())/3)</f>
        <v>0.47613320847991814</v>
      </c>
      <c r="AL565" s="11">
        <f>'OddsRatio_working_3-way'!Z565+'OddsRatio_working_3-way'!AF565</f>
        <v>1.0438317737584253</v>
      </c>
      <c r="AM565" s="11">
        <f>'OddsRatio_working_3-way'!AA565+'OddsRatio_working_3-way'!AG565</f>
        <v>-0.60554204275758061</v>
      </c>
      <c r="AN565" s="11">
        <f>'OddsRatio_working_3-way'!AB565+'OddsRatio_working_3-way'!AH565</f>
        <v>-0.4382897310008449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1.0438317737584253</v>
      </c>
      <c r="AS565" s="11">
        <f>IF(('OddsRatio_working_3-way'!X565=0),IF(Q565&gt;0,-Q565^(1/3),(-Q565)^(1/3)),'OddsRatio_working_3-way'!AM565-'OddsRatio_working_3-way'!R565/3)</f>
        <v>-0.60554204275758061</v>
      </c>
      <c r="AT565" s="11">
        <f>IF(('OddsRatio_working_3-way'!X565=0),IF(Q565&gt;0,-Q565^(1/3),(-Q565)^(1/3)),'OddsRatio_working_3-way'!AN565-'OddsRatio_working_3-way'!R565/3)</f>
        <v>-0.4382897310008449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9">
        <f t="shared" si="117"/>
        <v>0.47652703369449356</v>
      </c>
      <c r="E566" s="9">
        <f t="shared" si="118"/>
        <v>0.27032778568692289</v>
      </c>
      <c r="F566" s="9">
        <f t="shared" si="119"/>
        <v>0.25314518061858376</v>
      </c>
      <c r="G566" s="9">
        <f t="shared" si="120"/>
        <v>1.0462065044463844</v>
      </c>
      <c r="H566" s="9">
        <f t="shared" si="121"/>
        <v>2.0985168296687031</v>
      </c>
      <c r="I566" s="9">
        <f t="shared" si="122"/>
        <v>3.6992127814716715</v>
      </c>
      <c r="J566" s="9">
        <f t="shared" si="123"/>
        <v>3.9503023425388037</v>
      </c>
      <c r="K566" s="11">
        <f t="shared" si="124"/>
        <v>0.48780487804878053</v>
      </c>
      <c r="L566" s="11">
        <f t="shared" si="125"/>
        <v>0.27932960893854747</v>
      </c>
      <c r="M566" s="11">
        <f t="shared" si="126"/>
        <v>0.26178010471204188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-0.27249457641846009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0.2300697200426039</v>
      </c>
      <c r="Q566" s="11">
        <f>2*'OddsRatio_working_3-way'!K566*'OddsRatio_working_3-way'!L566*'OddsRatio_working_3-way'!M566</f>
        <v>7.133944807522602E-2</v>
      </c>
      <c r="R566" s="11">
        <f t="shared" si="127"/>
        <v>0</v>
      </c>
      <c r="S566" s="11">
        <f t="shared" si="128"/>
        <v>-0.84430935494765269</v>
      </c>
      <c r="T566" s="11">
        <f t="shared" si="129"/>
        <v>-0.2618013503713652</v>
      </c>
      <c r="U566" s="11">
        <f>'OddsRatio_working_3-way'!S566-'OddsRatio_working_3-way'!R566^2/3</f>
        <v>-0.84430935494765269</v>
      </c>
      <c r="V566" s="11">
        <f>'OddsRatio_working_3-way'!S566*'OddsRatio_working_3-way'!R566/3-2*'OddsRatio_working_3-way'!R566^3/27-'OddsRatio_working_3-way'!T566</f>
        <v>0.2618013503713652</v>
      </c>
      <c r="W566" s="11">
        <f>'OddsRatio_working_3-way'!V566^2+4*'OddsRatio_working_3-way'!U566^3/27</f>
        <v>-2.062641151279683E-2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0.14930368261455171</v>
      </c>
      <c r="Y566" s="11">
        <f>IF('OddsRatio_working_3-way'!W566&gt;=0,IF('OddsRatio_working_3-way'!V566+SQRT('OddsRatio_working_3-way'!W566)&gt;0,0,PI()),ACOS('OddsRatio_working_3-way'!V566/(2*'OddsRatio_working_3-way'!X566)))</f>
        <v>0.50175233306043165</v>
      </c>
      <c r="Z566" s="11">
        <f>'OddsRatio_working_3-way'!X566^(1/3)*COS('OddsRatio_working_3-way'!Y566/3)</f>
        <v>0.52310325222319221</v>
      </c>
      <c r="AA566" s="11">
        <f>'OddsRatio_working_3-way'!X566^(1/3)*COS(('OddsRatio_working_3-way'!Y566+2*PI())/3)</f>
        <v>-0.33803416903514577</v>
      </c>
      <c r="AB566" s="11">
        <f>'OddsRatio_working_3-way'!X566^(1/3)*COS(('OddsRatio_working_3-way'!Y566+4*PI())/3)</f>
        <v>-0.18506908318804632</v>
      </c>
      <c r="AC566" s="11">
        <f>'OddsRatio_working_3-way'!X566^(1/3)*SIN('OddsRatio_working_3-way'!Y566/3)</f>
        <v>8.8314433490437119E-2</v>
      </c>
      <c r="AD566" s="11">
        <f>'OddsRatio_working_3-way'!X566^(1/3)*SIN(('OddsRatio_working_3-way'!Y566+2*PI())/3)</f>
        <v>0.40886348848232457</v>
      </c>
      <c r="AE566" s="11">
        <f>'OddsRatio_working_3-way'!X566^(1/3)*SIN(('OddsRatio_working_3-way'!Y566+4*PI())/3)</f>
        <v>-0.49717792197276167</v>
      </c>
      <c r="AF566" s="11">
        <f>-'OddsRatio_working_3-way'!U566/(3*'OddsRatio_working_3-way'!X566^(1/3))*COS(('OddsRatio_working_3-way'!Y566)/3)</f>
        <v>0.52310325222319232</v>
      </c>
      <c r="AG566" s="11">
        <f>-'OddsRatio_working_3-way'!U566/(3*'OddsRatio_working_3-way'!X566^(1/3))*COS(('OddsRatio_working_3-way'!Y566+2*PI())/3)</f>
        <v>-0.33803416903514588</v>
      </c>
      <c r="AH566" s="11">
        <f>-'OddsRatio_working_3-way'!U566/(3*'OddsRatio_working_3-way'!X566^(1/3))*COS(('OddsRatio_working_3-way'!Y566+4*PI())/3)</f>
        <v>-0.18506908318804635</v>
      </c>
      <c r="AI566" s="11">
        <f>'OddsRatio_working_3-way'!U566/(3*'OddsRatio_working_3-way'!X566^(1/3))*SIN(('OddsRatio_working_3-way'!Y566)/3)</f>
        <v>-8.8314433490437147E-2</v>
      </c>
      <c r="AJ566" s="11">
        <f>'OddsRatio_working_3-way'!U566/(3*'OddsRatio_working_3-way'!X566^(1/3))*SIN(('OddsRatio_working_3-way'!Y566+2*PI())/3)</f>
        <v>-0.40886348848232462</v>
      </c>
      <c r="AK566" s="11">
        <f>'OddsRatio_working_3-way'!U566/(3*'OddsRatio_working_3-way'!X566^(1/3))*SIN(('OddsRatio_working_3-way'!Y566+4*PI())/3)</f>
        <v>0.49717792197276178</v>
      </c>
      <c r="AL566" s="11">
        <f>'OddsRatio_working_3-way'!Z566+'OddsRatio_working_3-way'!AF566</f>
        <v>1.0462065044463844</v>
      </c>
      <c r="AM566" s="11">
        <f>'OddsRatio_working_3-way'!AA566+'OddsRatio_working_3-way'!AG566</f>
        <v>-0.67606833807029165</v>
      </c>
      <c r="AN566" s="11">
        <f>'OddsRatio_working_3-way'!AB566+'OddsRatio_working_3-way'!AH566</f>
        <v>-0.37013816637609265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1.0462065044463844</v>
      </c>
      <c r="AS566" s="11">
        <f>IF(('OddsRatio_working_3-way'!X566=0),IF(Q566&gt;0,-Q566^(1/3),(-Q566)^(1/3)),'OddsRatio_working_3-way'!AM566-'OddsRatio_working_3-way'!R566/3)</f>
        <v>-0.67606833807029165</v>
      </c>
      <c r="AT566" s="11">
        <f>IF(('OddsRatio_working_3-way'!X566=0),IF(Q566&gt;0,-Q566^(1/3),(-Q566)^(1/3)),'OddsRatio_working_3-way'!AN566-'OddsRatio_working_3-way'!R566/3)</f>
        <v>-0.37013816637609265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9">
        <f t="shared" si="117"/>
        <v>0.33637133893433513</v>
      </c>
      <c r="E567" s="9">
        <f t="shared" si="118"/>
        <v>0.26461760359303993</v>
      </c>
      <c r="F567" s="9">
        <f t="shared" si="119"/>
        <v>0.39901105747262516</v>
      </c>
      <c r="G567" s="9">
        <f t="shared" si="120"/>
        <v>1.0607015563627633</v>
      </c>
      <c r="H567" s="9">
        <f t="shared" si="121"/>
        <v>2.9729048948347394</v>
      </c>
      <c r="I567" s="9">
        <f t="shared" si="122"/>
        <v>3.7790380776704393</v>
      </c>
      <c r="J567" s="9">
        <f t="shared" si="123"/>
        <v>2.5061962100351236</v>
      </c>
      <c r="K567" s="11">
        <f t="shared" si="124"/>
        <v>0.34965034965034969</v>
      </c>
      <c r="L567" s="11">
        <f t="shared" si="125"/>
        <v>0.27624309392265195</v>
      </c>
      <c r="M567" s="11">
        <f t="shared" si="126"/>
        <v>0.41322314049586778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-0.27619296369581747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0.23548434579894328</v>
      </c>
      <c r="Q567" s="11">
        <f>2*'OddsRatio_working_3-way'!K567*'OddsRatio_working_3-way'!L567*'OddsRatio_working_3-way'!M567</f>
        <v>7.9825201965743511E-2</v>
      </c>
      <c r="R567" s="11">
        <f t="shared" si="127"/>
        <v>0</v>
      </c>
      <c r="S567" s="11">
        <f t="shared" si="128"/>
        <v>-0.85260805578773458</v>
      </c>
      <c r="T567" s="11">
        <f t="shared" si="129"/>
        <v>-0.28901967992804573</v>
      </c>
      <c r="U567" s="11">
        <f>'OddsRatio_working_3-way'!S567-'OddsRatio_working_3-way'!R567^2/3</f>
        <v>-0.85260805578773458</v>
      </c>
      <c r="V567" s="11">
        <f>'OddsRatio_working_3-way'!S567*'OddsRatio_working_3-way'!R567/3-2*'OddsRatio_working_3-way'!R567^3/27-'OddsRatio_working_3-way'!T567</f>
        <v>0.28901967992804573</v>
      </c>
      <c r="W567" s="11">
        <f>'OddsRatio_working_3-way'!V567^2+4*'OddsRatio_working_3-way'!U567^3/27</f>
        <v>-8.289154043182187E-3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0.15151033745993389</v>
      </c>
      <c r="Y567" s="11">
        <f>IF('OddsRatio_working_3-way'!W567&gt;=0,IF('OddsRatio_working_3-way'!V567+SQRT('OddsRatio_working_3-way'!W567)&gt;0,0,PI()),ACOS('OddsRatio_working_3-way'!V567/(2*'OddsRatio_working_3-way'!X567)))</f>
        <v>0.3051721316601097</v>
      </c>
      <c r="Z567" s="11">
        <f>'OddsRatio_working_3-way'!X567^(1/3)*COS('OddsRatio_working_3-way'!Y567/3)</f>
        <v>0.53035077818138177</v>
      </c>
      <c r="AA567" s="11">
        <f>'OddsRatio_working_3-way'!X567^(1/3)*COS(('OddsRatio_working_3-way'!Y567+2*PI())/3)</f>
        <v>-0.31205878709825624</v>
      </c>
      <c r="AB567" s="11">
        <f>'OddsRatio_working_3-way'!X567^(1/3)*COS(('OddsRatio_working_3-way'!Y567+4*PI())/3)</f>
        <v>-0.21829199108312564</v>
      </c>
      <c r="AC567" s="11">
        <f>'OddsRatio_working_3-way'!X567^(1/3)*SIN('OddsRatio_working_3-way'!Y567/3)</f>
        <v>5.4136284920384643E-2</v>
      </c>
      <c r="AD567" s="11">
        <f>'OddsRatio_working_3-way'!X567^(1/3)*SIN(('OddsRatio_working_3-way'!Y567+2*PI())/3)</f>
        <v>0.43222910436173018</v>
      </c>
      <c r="AE567" s="11">
        <f>'OddsRatio_working_3-way'!X567^(1/3)*SIN(('OddsRatio_working_3-way'!Y567+4*PI())/3)</f>
        <v>-0.48636538928211459</v>
      </c>
      <c r="AF567" s="11">
        <f>-'OddsRatio_working_3-way'!U567/(3*'OddsRatio_working_3-way'!X567^(1/3))*COS(('OddsRatio_working_3-way'!Y567)/3)</f>
        <v>0.53035077818138165</v>
      </c>
      <c r="AG567" s="11">
        <f>-'OddsRatio_working_3-way'!U567/(3*'OddsRatio_working_3-way'!X567^(1/3))*COS(('OddsRatio_working_3-way'!Y567+2*PI())/3)</f>
        <v>-0.31205878709825619</v>
      </c>
      <c r="AH567" s="11">
        <f>-'OddsRatio_working_3-way'!U567/(3*'OddsRatio_working_3-way'!X567^(1/3))*COS(('OddsRatio_working_3-way'!Y567+4*PI())/3)</f>
        <v>-0.21829199108312558</v>
      </c>
      <c r="AI567" s="11">
        <f>'OddsRatio_working_3-way'!U567/(3*'OddsRatio_working_3-way'!X567^(1/3))*SIN(('OddsRatio_working_3-way'!Y567)/3)</f>
        <v>-5.4136284920384629E-2</v>
      </c>
      <c r="AJ567" s="11">
        <f>'OddsRatio_working_3-way'!U567/(3*'OddsRatio_working_3-way'!X567^(1/3))*SIN(('OddsRatio_working_3-way'!Y567+2*PI())/3)</f>
        <v>-0.43222910436173012</v>
      </c>
      <c r="AK567" s="11">
        <f>'OddsRatio_working_3-way'!U567/(3*'OddsRatio_working_3-way'!X567^(1/3))*SIN(('OddsRatio_working_3-way'!Y567+4*PI())/3)</f>
        <v>0.48636538928211448</v>
      </c>
      <c r="AL567" s="11">
        <f>'OddsRatio_working_3-way'!Z567+'OddsRatio_working_3-way'!AF567</f>
        <v>1.0607015563627633</v>
      </c>
      <c r="AM567" s="11">
        <f>'OddsRatio_working_3-way'!AA567+'OddsRatio_working_3-way'!AG567</f>
        <v>-0.62411757419651237</v>
      </c>
      <c r="AN567" s="11">
        <f>'OddsRatio_working_3-way'!AB567+'OddsRatio_working_3-way'!AH567</f>
        <v>-0.43658398216625122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1.0607015563627633</v>
      </c>
      <c r="AS567" s="11">
        <f>IF(('OddsRatio_working_3-way'!X567=0),IF(Q567&gt;0,-Q567^(1/3),(-Q567)^(1/3)),'OddsRatio_working_3-way'!AM567-'OddsRatio_working_3-way'!R567/3)</f>
        <v>-0.62411757419651237</v>
      </c>
      <c r="AT567" s="11">
        <f>IF(('OddsRatio_working_3-way'!X567=0),IF(Q567&gt;0,-Q567^(1/3),(-Q567)^(1/3)),'OddsRatio_working_3-way'!AN567-'OddsRatio_working_3-way'!R567/3)</f>
        <v>-0.43658398216625122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9">
        <f t="shared" si="117"/>
        <v>0.26244677831562241</v>
      </c>
      <c r="E568" s="9">
        <f t="shared" si="118"/>
        <v>0.25812002253825123</v>
      </c>
      <c r="F568" s="9">
        <f t="shared" si="119"/>
        <v>0.47943319914612664</v>
      </c>
      <c r="G568" s="9">
        <f t="shared" si="120"/>
        <v>1.064506191038129</v>
      </c>
      <c r="H568" s="9">
        <f t="shared" si="121"/>
        <v>3.8102963443406614</v>
      </c>
      <c r="I568" s="9">
        <f t="shared" si="122"/>
        <v>3.8741667158029491</v>
      </c>
      <c r="J568" s="9">
        <f t="shared" si="123"/>
        <v>2.0857963148588916</v>
      </c>
      <c r="K568" s="11">
        <f t="shared" si="124"/>
        <v>0.27472527472527469</v>
      </c>
      <c r="L568" s="11">
        <f t="shared" si="125"/>
        <v>0.27027027027027023</v>
      </c>
      <c r="M568" s="11">
        <f t="shared" si="126"/>
        <v>0.49504950495049505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-0.26724733655426747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0.23377746150023371</v>
      </c>
      <c r="Q568" s="11">
        <f>2*'OddsRatio_working_3-way'!K568*'OddsRatio_working_3-way'!L568*'OddsRatio_working_3-way'!M568</f>
        <v>7.3514925000073492E-2</v>
      </c>
      <c r="R568" s="11">
        <f t="shared" si="127"/>
        <v>0</v>
      </c>
      <c r="S568" s="11">
        <f t="shared" si="128"/>
        <v>-0.87476067868224627</v>
      </c>
      <c r="T568" s="11">
        <f t="shared" si="129"/>
        <v>-0.27508197442837934</v>
      </c>
      <c r="U568" s="11">
        <f>'OddsRatio_working_3-way'!S568-'OddsRatio_working_3-way'!R568^2/3</f>
        <v>-0.87476067868224627</v>
      </c>
      <c r="V568" s="11">
        <f>'OddsRatio_working_3-way'!S568*'OddsRatio_working_3-way'!R568/3-2*'OddsRatio_working_3-way'!R568^3/27-'OddsRatio_working_3-way'!T568</f>
        <v>0.27508197442837934</v>
      </c>
      <c r="W568" s="11">
        <f>'OddsRatio_working_3-way'!V568^2+4*'OddsRatio_working_3-way'!U568^3/27</f>
        <v>-2.3496179075050638E-2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0.15745338336351031</v>
      </c>
      <c r="Y568" s="11">
        <f>IF('OddsRatio_working_3-way'!W568&gt;=0,IF('OddsRatio_working_3-way'!V568+SQRT('OddsRatio_working_3-way'!W568)&gt;0,0,PI()),ACOS('OddsRatio_working_3-way'!V568/(2*'OddsRatio_working_3-way'!X568)))</f>
        <v>0.50837908030005052</v>
      </c>
      <c r="Z568" s="11">
        <f>'OddsRatio_working_3-way'!X568^(1/3)*COS('OddsRatio_working_3-way'!Y568/3)</f>
        <v>0.53225309551906452</v>
      </c>
      <c r="AA568" s="11">
        <f>'OddsRatio_working_3-way'!X568^(1/3)*COS(('OddsRatio_working_3-way'!Y568+2*PI())/3)</f>
        <v>-0.34499448423147089</v>
      </c>
      <c r="AB568" s="11">
        <f>'OddsRatio_working_3-way'!X568^(1/3)*COS(('OddsRatio_working_3-way'!Y568+4*PI())/3)</f>
        <v>-0.18725861128759372</v>
      </c>
      <c r="AC568" s="11">
        <f>'OddsRatio_working_3-way'!X568^(1/3)*SIN('OddsRatio_working_3-way'!Y568/3)</f>
        <v>9.1068848705008074E-2</v>
      </c>
      <c r="AD568" s="11">
        <f>'OddsRatio_working_3-way'!X568^(1/3)*SIN(('OddsRatio_working_3-way'!Y568+2*PI())/3)</f>
        <v>0.41541027760991117</v>
      </c>
      <c r="AE568" s="11">
        <f>'OddsRatio_working_3-way'!X568^(1/3)*SIN(('OddsRatio_working_3-way'!Y568+4*PI())/3)</f>
        <v>-0.50647912631491931</v>
      </c>
      <c r="AF568" s="11">
        <f>-'OddsRatio_working_3-way'!U568/(3*'OddsRatio_working_3-way'!X568^(1/3))*COS(('OddsRatio_working_3-way'!Y568)/3)</f>
        <v>0.53225309551906452</v>
      </c>
      <c r="AG568" s="11">
        <f>-'OddsRatio_working_3-way'!U568/(3*'OddsRatio_working_3-way'!X568^(1/3))*COS(('OddsRatio_working_3-way'!Y568+2*PI())/3)</f>
        <v>-0.34499448423147089</v>
      </c>
      <c r="AH568" s="11">
        <f>-'OddsRatio_working_3-way'!U568/(3*'OddsRatio_working_3-way'!X568^(1/3))*COS(('OddsRatio_working_3-way'!Y568+4*PI())/3)</f>
        <v>-0.18725861128759372</v>
      </c>
      <c r="AI568" s="11">
        <f>'OddsRatio_working_3-way'!U568/(3*'OddsRatio_working_3-way'!X568^(1/3))*SIN(('OddsRatio_working_3-way'!Y568)/3)</f>
        <v>-9.1068848705008074E-2</v>
      </c>
      <c r="AJ568" s="11">
        <f>'OddsRatio_working_3-way'!U568/(3*'OddsRatio_working_3-way'!X568^(1/3))*SIN(('OddsRatio_working_3-way'!Y568+2*PI())/3)</f>
        <v>-0.41541027760991117</v>
      </c>
      <c r="AK568" s="11">
        <f>'OddsRatio_working_3-way'!U568/(3*'OddsRatio_working_3-way'!X568^(1/3))*SIN(('OddsRatio_working_3-way'!Y568+4*PI())/3)</f>
        <v>0.50647912631491931</v>
      </c>
      <c r="AL568" s="11">
        <f>'OddsRatio_working_3-way'!Z568+'OddsRatio_working_3-way'!AF568</f>
        <v>1.064506191038129</v>
      </c>
      <c r="AM568" s="11">
        <f>'OddsRatio_working_3-way'!AA568+'OddsRatio_working_3-way'!AG568</f>
        <v>-0.68998896846294178</v>
      </c>
      <c r="AN568" s="11">
        <f>'OddsRatio_working_3-way'!AB568+'OddsRatio_working_3-way'!AH568</f>
        <v>-0.37451722257518744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1.064506191038129</v>
      </c>
      <c r="AS568" s="11">
        <f>IF(('OddsRatio_working_3-way'!X568=0),IF(Q568&gt;0,-Q568^(1/3),(-Q568)^(1/3)),'OddsRatio_working_3-way'!AM568-'OddsRatio_working_3-way'!R568/3)</f>
        <v>-0.68998896846294178</v>
      </c>
      <c r="AT568" s="11">
        <f>IF(('OddsRatio_working_3-way'!X568=0),IF(Q568&gt;0,-Q568^(1/3),(-Q568)^(1/3)),'OddsRatio_working_3-way'!AN568-'OddsRatio_working_3-way'!R568/3)</f>
        <v>-0.37451722257518744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9">
        <f t="shared" si="117"/>
        <v>0.4628077379021836</v>
      </c>
      <c r="E569" s="9">
        <f t="shared" si="118"/>
        <v>0.26091991332418069</v>
      </c>
      <c r="F569" s="9">
        <f t="shared" si="119"/>
        <v>0.27627234877363566</v>
      </c>
      <c r="G569" s="9">
        <f t="shared" si="120"/>
        <v>1.064884826555303</v>
      </c>
      <c r="H569" s="9">
        <f t="shared" si="121"/>
        <v>2.1607244609452798</v>
      </c>
      <c r="I569" s="9">
        <f t="shared" si="122"/>
        <v>3.832593638637106</v>
      </c>
      <c r="J569" s="9">
        <f t="shared" si="123"/>
        <v>3.6196166733260453</v>
      </c>
      <c r="K569" s="11">
        <f t="shared" si="124"/>
        <v>0.47846889952153115</v>
      </c>
      <c r="L569" s="11">
        <f t="shared" si="125"/>
        <v>0.27322404371584696</v>
      </c>
      <c r="M569" s="11">
        <f t="shared" si="126"/>
        <v>0.28901734104046245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-0.26948821102142417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0.23463247939201398</v>
      </c>
      <c r="Q569" s="11">
        <f>2*'OddsRatio_working_3-way'!K569*'OddsRatio_working_3-way'!L569*'OddsRatio_working_3-way'!M569</f>
        <v>7.5566015907250872E-2</v>
      </c>
      <c r="R569" s="11">
        <f t="shared" si="127"/>
        <v>0</v>
      </c>
      <c r="S569" s="11">
        <f t="shared" si="128"/>
        <v>-0.87065953090378723</v>
      </c>
      <c r="T569" s="11">
        <f t="shared" si="129"/>
        <v>-0.28040564602376394</v>
      </c>
      <c r="U569" s="11">
        <f>'OddsRatio_working_3-way'!S569-'OddsRatio_working_3-way'!R569^2/3</f>
        <v>-0.87065953090378723</v>
      </c>
      <c r="V569" s="11">
        <f>'OddsRatio_working_3-way'!S569*'OddsRatio_working_3-way'!R569/3-2*'OddsRatio_working_3-way'!R569^3/27-'OddsRatio_working_3-way'!T569</f>
        <v>0.28040564602376394</v>
      </c>
      <c r="W569" s="11">
        <f>'OddsRatio_working_3-way'!V569^2+4*'OddsRatio_working_3-way'!U569^3/27</f>
        <v>-1.9150708109189243E-2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0.15634739718907512</v>
      </c>
      <c r="Y569" s="11">
        <f>IF('OddsRatio_working_3-way'!W569&gt;=0,IF('OddsRatio_working_3-way'!V569+SQRT('OddsRatio_working_3-way'!W569)&gt;0,0,PI()),ACOS('OddsRatio_working_3-way'!V569/(2*'OddsRatio_working_3-way'!X569)))</f>
        <v>0.45845101298347002</v>
      </c>
      <c r="Z569" s="11">
        <f>'OddsRatio_working_3-way'!X569^(1/3)*COS('OddsRatio_working_3-way'!Y569/3)</f>
        <v>0.53244241327765152</v>
      </c>
      <c r="AA569" s="11">
        <f>'OddsRatio_working_3-way'!X569^(1/3)*COS(('OddsRatio_working_3-way'!Y569+2*PI())/3)</f>
        <v>-0.33724014871240021</v>
      </c>
      <c r="AB569" s="11">
        <f>'OddsRatio_working_3-way'!X569^(1/3)*COS(('OddsRatio_working_3-way'!Y569+4*PI())/3)</f>
        <v>-0.19520226456525117</v>
      </c>
      <c r="AC569" s="11">
        <f>'OddsRatio_working_3-way'!X569^(1/3)*SIN('OddsRatio_working_3-way'!Y569/3)</f>
        <v>8.200561064748127E-2</v>
      </c>
      <c r="AD569" s="11">
        <f>'OddsRatio_working_3-way'!X569^(1/3)*SIN(('OddsRatio_working_3-way'!Y569+2*PI())/3)</f>
        <v>0.42010585062699846</v>
      </c>
      <c r="AE569" s="11">
        <f>'OddsRatio_working_3-way'!X569^(1/3)*SIN(('OddsRatio_working_3-way'!Y569+4*PI())/3)</f>
        <v>-0.50211146127447981</v>
      </c>
      <c r="AF569" s="11">
        <f>-'OddsRatio_working_3-way'!U569/(3*'OddsRatio_working_3-way'!X569^(1/3))*COS(('OddsRatio_working_3-way'!Y569)/3)</f>
        <v>0.53244241327765152</v>
      </c>
      <c r="AG569" s="11">
        <f>-'OddsRatio_working_3-way'!U569/(3*'OddsRatio_working_3-way'!X569^(1/3))*COS(('OddsRatio_working_3-way'!Y569+2*PI())/3)</f>
        <v>-0.33724014871240021</v>
      </c>
      <c r="AH569" s="11">
        <f>-'OddsRatio_working_3-way'!U569/(3*'OddsRatio_working_3-way'!X569^(1/3))*COS(('OddsRatio_working_3-way'!Y569+4*PI())/3)</f>
        <v>-0.19520226456525117</v>
      </c>
      <c r="AI569" s="11">
        <f>'OddsRatio_working_3-way'!U569/(3*'OddsRatio_working_3-way'!X569^(1/3))*SIN(('OddsRatio_working_3-way'!Y569)/3)</f>
        <v>-8.200561064748127E-2</v>
      </c>
      <c r="AJ569" s="11">
        <f>'OddsRatio_working_3-way'!U569/(3*'OddsRatio_working_3-way'!X569^(1/3))*SIN(('OddsRatio_working_3-way'!Y569+2*PI())/3)</f>
        <v>-0.42010585062699846</v>
      </c>
      <c r="AK569" s="11">
        <f>'OddsRatio_working_3-way'!U569/(3*'OddsRatio_working_3-way'!X569^(1/3))*SIN(('OddsRatio_working_3-way'!Y569+4*PI())/3)</f>
        <v>0.50211146127447981</v>
      </c>
      <c r="AL569" s="11">
        <f>'OddsRatio_working_3-way'!Z569+'OddsRatio_working_3-way'!AF569</f>
        <v>1.064884826555303</v>
      </c>
      <c r="AM569" s="11">
        <f>'OddsRatio_working_3-way'!AA569+'OddsRatio_working_3-way'!AG569</f>
        <v>-0.67448029742480042</v>
      </c>
      <c r="AN569" s="11">
        <f>'OddsRatio_working_3-way'!AB569+'OddsRatio_working_3-way'!AH569</f>
        <v>-0.39040452913050233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1.064884826555303</v>
      </c>
      <c r="AS569" s="11">
        <f>IF(('OddsRatio_working_3-way'!X569=0),IF(Q569&gt;0,-Q569^(1/3),(-Q569)^(1/3)),'OddsRatio_working_3-way'!AM569-'OddsRatio_working_3-way'!R569/3)</f>
        <v>-0.67448029742480042</v>
      </c>
      <c r="AT569" s="11">
        <f>IF(('OddsRatio_working_3-way'!X569=0),IF(Q569&gt;0,-Q569^(1/3),(-Q569)^(1/3)),'OddsRatio_working_3-way'!AN569-'OddsRatio_working_3-way'!R569/3)</f>
        <v>-0.39040452913050233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9">
        <f t="shared" si="117"/>
        <v>0.32959542022661542</v>
      </c>
      <c r="E570" s="9">
        <f t="shared" si="118"/>
        <v>0.30509368730826908</v>
      </c>
      <c r="F570" s="9">
        <f t="shared" si="119"/>
        <v>0.36531089246511567</v>
      </c>
      <c r="G570" s="9">
        <f t="shared" si="120"/>
        <v>1.0593868438015039</v>
      </c>
      <c r="H570" s="9">
        <f t="shared" si="121"/>
        <v>3.0340227400988873</v>
      </c>
      <c r="I570" s="9">
        <f t="shared" si="122"/>
        <v>3.2776817141732337</v>
      </c>
      <c r="J570" s="9">
        <f t="shared" si="123"/>
        <v>2.7373944238344663</v>
      </c>
      <c r="K570" s="11">
        <f t="shared" si="124"/>
        <v>0.34246575342465752</v>
      </c>
      <c r="L570" s="11">
        <f t="shared" si="125"/>
        <v>0.31746031746031744</v>
      </c>
      <c r="M570" s="11">
        <f t="shared" si="126"/>
        <v>0.37878787878787878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-0.27879578564510088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0.23514663925622836</v>
      </c>
      <c r="Q570" s="11">
        <f>2*'OddsRatio_working_3-way'!K570*'OddsRatio_working_3-way'!L570*'OddsRatio_working_3-way'!M570</f>
        <v>8.236309606172619E-2</v>
      </c>
      <c r="R570" s="11">
        <f t="shared" si="127"/>
        <v>0</v>
      </c>
      <c r="S570" s="11">
        <f t="shared" si="128"/>
        <v>-0.84343685006617486</v>
      </c>
      <c r="T570" s="11">
        <f t="shared" si="129"/>
        <v>-0.29542446587256549</v>
      </c>
      <c r="U570" s="11">
        <f>'OddsRatio_working_3-way'!S570-'OddsRatio_working_3-way'!R570^2/3</f>
        <v>-0.84343685006617486</v>
      </c>
      <c r="V570" s="11">
        <f>'OddsRatio_working_3-way'!S570*'OddsRatio_working_3-way'!R570/3-2*'OddsRatio_working_3-way'!R570^3/27-'OddsRatio_working_3-way'!T570</f>
        <v>0.29542446587256549</v>
      </c>
      <c r="W570" s="11">
        <f>'OddsRatio_working_3-way'!V570^2+4*'OddsRatio_working_3-way'!U570^3/27</f>
        <v>-1.6145969491910273E-3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0.14907230794591064</v>
      </c>
      <c r="Y570" s="11">
        <f>IF('OddsRatio_working_3-way'!W570&gt;=0,IF('OddsRatio_working_3-way'!V570+SQRT('OddsRatio_working_3-way'!W570)&gt;0,0,PI()),ACOS('OddsRatio_working_3-way'!V570/(2*'OddsRatio_working_3-way'!X570)))</f>
        <v>0.13518505688874871</v>
      </c>
      <c r="Z570" s="11">
        <f>'OddsRatio_working_3-way'!X570^(1/3)*COS('OddsRatio_working_3-way'!Y570/3)</f>
        <v>0.52969342190075197</v>
      </c>
      <c r="AA570" s="11">
        <f>'OddsRatio_working_3-way'!X570^(1/3)*COS(('OddsRatio_working_3-way'!Y570+2*PI())/3)</f>
        <v>-0.28553176866960045</v>
      </c>
      <c r="AB570" s="11">
        <f>'OddsRatio_working_3-way'!X570^(1/3)*COS(('OddsRatio_working_3-way'!Y570+4*PI())/3)</f>
        <v>-0.24416165323115163</v>
      </c>
      <c r="AC570" s="11">
        <f>'OddsRatio_working_3-way'!X570^(1/3)*SIN('OddsRatio_working_3-way'!Y570/3)</f>
        <v>2.3885047284794514E-2</v>
      </c>
      <c r="AD570" s="11">
        <f>'OddsRatio_working_3-way'!X570^(1/3)*SIN(('OddsRatio_working_3-way'!Y570+2*PI())/3)</f>
        <v>0.4467854359411626</v>
      </c>
      <c r="AE570" s="11">
        <f>'OddsRatio_working_3-way'!X570^(1/3)*SIN(('OddsRatio_working_3-way'!Y570+4*PI())/3)</f>
        <v>-0.47067048322595689</v>
      </c>
      <c r="AF570" s="11">
        <f>-'OddsRatio_working_3-way'!U570/(3*'OddsRatio_working_3-way'!X570^(1/3))*COS(('OddsRatio_working_3-way'!Y570)/3)</f>
        <v>0.52969342190075197</v>
      </c>
      <c r="AG570" s="11">
        <f>-'OddsRatio_working_3-way'!U570/(3*'OddsRatio_working_3-way'!X570^(1/3))*COS(('OddsRatio_working_3-way'!Y570+2*PI())/3)</f>
        <v>-0.28553176866960045</v>
      </c>
      <c r="AH570" s="11">
        <f>-'OddsRatio_working_3-way'!U570/(3*'OddsRatio_working_3-way'!X570^(1/3))*COS(('OddsRatio_working_3-way'!Y570+4*PI())/3)</f>
        <v>-0.24416165323115163</v>
      </c>
      <c r="AI570" s="11">
        <f>'OddsRatio_working_3-way'!U570/(3*'OddsRatio_working_3-way'!X570^(1/3))*SIN(('OddsRatio_working_3-way'!Y570)/3)</f>
        <v>-2.3885047284794514E-2</v>
      </c>
      <c r="AJ570" s="11">
        <f>'OddsRatio_working_3-way'!U570/(3*'OddsRatio_working_3-way'!X570^(1/3))*SIN(('OddsRatio_working_3-way'!Y570+2*PI())/3)</f>
        <v>-0.4467854359411626</v>
      </c>
      <c r="AK570" s="11">
        <f>'OddsRatio_working_3-way'!U570/(3*'OddsRatio_working_3-way'!X570^(1/3))*SIN(('OddsRatio_working_3-way'!Y570+4*PI())/3)</f>
        <v>0.47067048322595689</v>
      </c>
      <c r="AL570" s="11">
        <f>'OddsRatio_working_3-way'!Z570+'OddsRatio_working_3-way'!AF570</f>
        <v>1.0593868438015039</v>
      </c>
      <c r="AM570" s="11">
        <f>'OddsRatio_working_3-way'!AA570+'OddsRatio_working_3-way'!AG570</f>
        <v>-0.5710635373392009</v>
      </c>
      <c r="AN570" s="11">
        <f>'OddsRatio_working_3-way'!AB570+'OddsRatio_working_3-way'!AH570</f>
        <v>-0.48832330646230326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1.0593868438015039</v>
      </c>
      <c r="AS570" s="11">
        <f>IF(('OddsRatio_working_3-way'!X570=0),IF(Q570&gt;0,-Q570^(1/3),(-Q570)^(1/3)),'OddsRatio_working_3-way'!AM570-'OddsRatio_working_3-way'!R570/3)</f>
        <v>-0.5710635373392009</v>
      </c>
      <c r="AT570" s="11">
        <f>IF(('OddsRatio_working_3-way'!X570=0),IF(Q570&gt;0,-Q570^(1/3),(-Q570)^(1/3)),'OddsRatio_working_3-way'!AN570-'OddsRatio_working_3-way'!R570/3)</f>
        <v>-0.48832330646230326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9">
        <f t="shared" si="117"/>
        <v>0.43975764708348358</v>
      </c>
      <c r="E571" s="9">
        <f t="shared" si="118"/>
        <v>0.28945725432965097</v>
      </c>
      <c r="F571" s="9">
        <f t="shared" si="119"/>
        <v>0.27078509858686567</v>
      </c>
      <c r="G571" s="9">
        <f t="shared" si="120"/>
        <v>1.0357559231949791</v>
      </c>
      <c r="H571" s="9">
        <f t="shared" si="121"/>
        <v>2.273979785529824</v>
      </c>
      <c r="I571" s="9">
        <f t="shared" si="122"/>
        <v>3.4547415379721009</v>
      </c>
      <c r="J571" s="9">
        <f t="shared" si="123"/>
        <v>3.6929654003069454</v>
      </c>
      <c r="K571" s="11">
        <f t="shared" si="124"/>
        <v>0.44843049327354262</v>
      </c>
      <c r="L571" s="11">
        <f t="shared" si="125"/>
        <v>0.29673590504451036</v>
      </c>
      <c r="M571" s="11">
        <f t="shared" si="126"/>
        <v>0.27777777777777779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-0.28014929941052025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0.22916823757797267</v>
      </c>
      <c r="Q571" s="11">
        <f>2*'OddsRatio_working_3-way'!K571*'OddsRatio_working_3-way'!L571*'OddsRatio_working_3-way'!M571</f>
        <v>7.3925237928378282E-2</v>
      </c>
      <c r="R571" s="11">
        <f t="shared" si="127"/>
        <v>0</v>
      </c>
      <c r="S571" s="11">
        <f t="shared" si="128"/>
        <v>-0.81802181215580394</v>
      </c>
      <c r="T571" s="11">
        <f t="shared" si="129"/>
        <v>-0.26387800392122707</v>
      </c>
      <c r="U571" s="11">
        <f>'OddsRatio_working_3-way'!S571-'OddsRatio_working_3-way'!R571^2/3</f>
        <v>-0.81802181215580394</v>
      </c>
      <c r="V571" s="11">
        <f>'OddsRatio_working_3-way'!S571*'OddsRatio_working_3-way'!R571/3-2*'OddsRatio_working_3-way'!R571^3/27-'OddsRatio_working_3-way'!T571</f>
        <v>0.26387800392122707</v>
      </c>
      <c r="W571" s="11">
        <f>'OddsRatio_working_3-way'!V571^2+4*'OddsRatio_working_3-way'!U571^3/27</f>
        <v>-1.1462801754455659E-2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0.14238539488647245</v>
      </c>
      <c r="Y571" s="11">
        <f>IF('OddsRatio_working_3-way'!W571&gt;=0,IF('OddsRatio_working_3-way'!V571+SQRT('OddsRatio_working_3-way'!W571)&gt;0,0,PI()),ACOS('OddsRatio_working_3-way'!V571/(2*'OddsRatio_working_3-way'!X571)))</f>
        <v>0.38544032620861435</v>
      </c>
      <c r="Z571" s="11">
        <f>'OddsRatio_working_3-way'!X571^(1/3)*COS('OddsRatio_working_3-way'!Y571/3)</f>
        <v>0.51787796159748956</v>
      </c>
      <c r="AA571" s="11">
        <f>'OddsRatio_working_3-way'!X571^(1/3)*COS(('OddsRatio_working_3-way'!Y571+2*PI())/3)</f>
        <v>-0.31688089747115716</v>
      </c>
      <c r="AB571" s="11">
        <f>'OddsRatio_working_3-way'!X571^(1/3)*COS(('OddsRatio_working_3-way'!Y571+4*PI())/3)</f>
        <v>-0.20099706412633231</v>
      </c>
      <c r="AC571" s="11">
        <f>'OddsRatio_working_3-way'!X571^(1/3)*SIN('OddsRatio_working_3-way'!Y571/3)</f>
        <v>6.690556237636025E-2</v>
      </c>
      <c r="AD571" s="11">
        <f>'OddsRatio_working_3-way'!X571^(1/3)*SIN(('OddsRatio_working_3-way'!Y571+2*PI())/3)</f>
        <v>0.41504268961534779</v>
      </c>
      <c r="AE571" s="11">
        <f>'OddsRatio_working_3-way'!X571^(1/3)*SIN(('OddsRatio_working_3-way'!Y571+4*PI())/3)</f>
        <v>-0.48194825199170815</v>
      </c>
      <c r="AF571" s="11">
        <f>-'OddsRatio_working_3-way'!U571/(3*'OddsRatio_working_3-way'!X571^(1/3))*COS(('OddsRatio_working_3-way'!Y571)/3)</f>
        <v>0.51787796159748967</v>
      </c>
      <c r="AG571" s="11">
        <f>-'OddsRatio_working_3-way'!U571/(3*'OddsRatio_working_3-way'!X571^(1/3))*COS(('OddsRatio_working_3-way'!Y571+2*PI())/3)</f>
        <v>-0.31688089747115722</v>
      </c>
      <c r="AH571" s="11">
        <f>-'OddsRatio_working_3-way'!U571/(3*'OddsRatio_working_3-way'!X571^(1/3))*COS(('OddsRatio_working_3-way'!Y571+4*PI())/3)</f>
        <v>-0.20099706412633236</v>
      </c>
      <c r="AI571" s="11">
        <f>'OddsRatio_working_3-way'!U571/(3*'OddsRatio_working_3-way'!X571^(1/3))*SIN(('OddsRatio_working_3-way'!Y571)/3)</f>
        <v>-6.6905562376360264E-2</v>
      </c>
      <c r="AJ571" s="11">
        <f>'OddsRatio_working_3-way'!U571/(3*'OddsRatio_working_3-way'!X571^(1/3))*SIN(('OddsRatio_working_3-way'!Y571+2*PI())/3)</f>
        <v>-0.41504268961534785</v>
      </c>
      <c r="AK571" s="11">
        <f>'OddsRatio_working_3-way'!U571/(3*'OddsRatio_working_3-way'!X571^(1/3))*SIN(('OddsRatio_working_3-way'!Y571+4*PI())/3)</f>
        <v>0.48194825199170827</v>
      </c>
      <c r="AL571" s="11">
        <f>'OddsRatio_working_3-way'!Z571+'OddsRatio_working_3-way'!AF571</f>
        <v>1.0357559231949791</v>
      </c>
      <c r="AM571" s="11">
        <f>'OddsRatio_working_3-way'!AA571+'OddsRatio_working_3-way'!AG571</f>
        <v>-0.63376179494231444</v>
      </c>
      <c r="AN571" s="11">
        <f>'OddsRatio_working_3-way'!AB571+'OddsRatio_working_3-way'!AH571</f>
        <v>-0.40199412825266467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1.0357559231949791</v>
      </c>
      <c r="AS571" s="11">
        <f>IF(('OddsRatio_working_3-way'!X571=0),IF(Q571&gt;0,-Q571^(1/3),(-Q571)^(1/3)),'OddsRatio_working_3-way'!AM571-'OddsRatio_working_3-way'!R571/3)</f>
        <v>-0.63376179494231444</v>
      </c>
      <c r="AT571" s="11">
        <f>IF(('OddsRatio_working_3-way'!X571=0),IF(Q571&gt;0,-Q571^(1/3),(-Q571)^(1/3)),'OddsRatio_working_3-way'!AN571-'OddsRatio_working_3-way'!R571/3)</f>
        <v>-0.40199412825266467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9">
        <f t="shared" si="117"/>
        <v>0.13319192557386147</v>
      </c>
      <c r="E572" s="9">
        <f t="shared" si="118"/>
        <v>0.20754268145503851</v>
      </c>
      <c r="F572" s="9">
        <f t="shared" si="119"/>
        <v>0.65926539297109998</v>
      </c>
      <c r="G572" s="9">
        <f t="shared" si="120"/>
        <v>1.0547751428369829</v>
      </c>
      <c r="H572" s="9">
        <f t="shared" si="121"/>
        <v>7.5079626313041841</v>
      </c>
      <c r="I572" s="9">
        <f t="shared" si="122"/>
        <v>4.8182860170698785</v>
      </c>
      <c r="J572" s="9">
        <f t="shared" si="123"/>
        <v>1.5168398199901214</v>
      </c>
      <c r="K572" s="11">
        <f t="shared" si="124"/>
        <v>0.1394700139470014</v>
      </c>
      <c r="L572" s="11">
        <f t="shared" si="125"/>
        <v>0.21645021645021645</v>
      </c>
      <c r="M572" s="11">
        <f t="shared" si="126"/>
        <v>0.67114093959731547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-0.22173916866568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0.20827911086539042</v>
      </c>
      <c r="Q572" s="11">
        <f>2*'OddsRatio_working_3-way'!K572*'OddsRatio_working_3-way'!L572*'OddsRatio_working_3-way'!M572</f>
        <v>4.0521227794823034E-2</v>
      </c>
      <c r="R572" s="11">
        <f t="shared" si="127"/>
        <v>0</v>
      </c>
      <c r="S572" s="11">
        <f t="shared" si="128"/>
        <v>-0.9392977890136156</v>
      </c>
      <c r="T572" s="11">
        <f t="shared" si="129"/>
        <v>-0.18274276050848551</v>
      </c>
      <c r="U572" s="11">
        <f>'OddsRatio_working_3-way'!S572-'OddsRatio_working_3-way'!R572^2/3</f>
        <v>-0.9392977890136156</v>
      </c>
      <c r="V572" s="11">
        <f>'OddsRatio_working_3-way'!S572*'OddsRatio_working_3-way'!R572/3-2*'OddsRatio_working_3-way'!R572^3/27-'OddsRatio_working_3-way'!T572</f>
        <v>0.18274276050848551</v>
      </c>
      <c r="W572" s="11">
        <f>'OddsRatio_working_3-way'!V572^2+4*'OddsRatio_working_3-way'!U572^3/27</f>
        <v>-8.937900486155928E-2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0.17519554887312419</v>
      </c>
      <c r="Y572" s="11">
        <f>IF('OddsRatio_working_3-way'!W572&gt;=0,IF('OddsRatio_working_3-way'!V572+SQRT('OddsRatio_working_3-way'!W572)&gt;0,0,PI()),ACOS('OddsRatio_working_3-way'!V572/(2*'OddsRatio_working_3-way'!X572)))</f>
        <v>1.0221421680675464</v>
      </c>
      <c r="Z572" s="11">
        <f>'OddsRatio_working_3-way'!X572^(1/3)*COS('OddsRatio_working_3-way'!Y572/3)</f>
        <v>0.52738757141849157</v>
      </c>
      <c r="AA572" s="11">
        <f>'OddsRatio_working_3-way'!X572^(1/3)*COS(('OddsRatio_working_3-way'!Y572+2*PI())/3)</f>
        <v>-0.42562342903739936</v>
      </c>
      <c r="AB572" s="11">
        <f>'OddsRatio_working_3-way'!X572^(1/3)*COS(('OddsRatio_working_3-way'!Y572+4*PI())/3)</f>
        <v>-0.10176414238109237</v>
      </c>
      <c r="AC572" s="11">
        <f>'OddsRatio_working_3-way'!X572^(1/3)*SIN('OddsRatio_working_3-way'!Y572/3)</f>
        <v>0.18698024633057911</v>
      </c>
      <c r="AD572" s="11">
        <f>'OddsRatio_working_3-way'!X572^(1/3)*SIN(('OddsRatio_working_3-way'!Y572+2*PI())/3)</f>
        <v>0.36324091132330411</v>
      </c>
      <c r="AE572" s="11">
        <f>'OddsRatio_working_3-way'!X572^(1/3)*SIN(('OddsRatio_working_3-way'!Y572+4*PI())/3)</f>
        <v>-0.55022115765388324</v>
      </c>
      <c r="AF572" s="11">
        <f>-'OddsRatio_working_3-way'!U572/(3*'OddsRatio_working_3-way'!X572^(1/3))*COS(('OddsRatio_working_3-way'!Y572)/3)</f>
        <v>0.52738757141849146</v>
      </c>
      <c r="AG572" s="11">
        <f>-'OddsRatio_working_3-way'!U572/(3*'OddsRatio_working_3-way'!X572^(1/3))*COS(('OddsRatio_working_3-way'!Y572+2*PI())/3)</f>
        <v>-0.42562342903739925</v>
      </c>
      <c r="AH572" s="11">
        <f>-'OddsRatio_working_3-way'!U572/(3*'OddsRatio_working_3-way'!X572^(1/3))*COS(('OddsRatio_working_3-way'!Y572+4*PI())/3)</f>
        <v>-0.10176414238109235</v>
      </c>
      <c r="AI572" s="11">
        <f>'OddsRatio_working_3-way'!U572/(3*'OddsRatio_working_3-way'!X572^(1/3))*SIN(('OddsRatio_working_3-way'!Y572)/3)</f>
        <v>-0.18698024633057908</v>
      </c>
      <c r="AJ572" s="11">
        <f>'OddsRatio_working_3-way'!U572/(3*'OddsRatio_working_3-way'!X572^(1/3))*SIN(('OddsRatio_working_3-way'!Y572+2*PI())/3)</f>
        <v>-0.36324091132330405</v>
      </c>
      <c r="AK572" s="11">
        <f>'OddsRatio_working_3-way'!U572/(3*'OddsRatio_working_3-way'!X572^(1/3))*SIN(('OddsRatio_working_3-way'!Y572+4*PI())/3)</f>
        <v>0.55022115765388313</v>
      </c>
      <c r="AL572" s="11">
        <f>'OddsRatio_working_3-way'!Z572+'OddsRatio_working_3-way'!AF572</f>
        <v>1.0547751428369829</v>
      </c>
      <c r="AM572" s="11">
        <f>'OddsRatio_working_3-way'!AA572+'OddsRatio_working_3-way'!AG572</f>
        <v>-0.85124685807479861</v>
      </c>
      <c r="AN572" s="11">
        <f>'OddsRatio_working_3-way'!AB572+'OddsRatio_working_3-way'!AH572</f>
        <v>-0.20352828476218471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1.0547751428369829</v>
      </c>
      <c r="AS572" s="11">
        <f>IF(('OddsRatio_working_3-way'!X572=0),IF(Q572&gt;0,-Q572^(1/3),(-Q572)^(1/3)),'OddsRatio_working_3-way'!AM572-'OddsRatio_working_3-way'!R572/3)</f>
        <v>-0.85124685807479861</v>
      </c>
      <c r="AT572" s="11">
        <f>IF(('OddsRatio_working_3-way'!X572=0),IF(Q572&gt;0,-Q572^(1/3),(-Q572)^(1/3)),'OddsRatio_working_3-way'!AN572-'OddsRatio_working_3-way'!R572/3)</f>
        <v>-0.20352828476218471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9">
        <f t="shared" si="117"/>
        <v>0.14201143737798083</v>
      </c>
      <c r="E573" s="9">
        <f t="shared" si="118"/>
        <v>0.24424399661140148</v>
      </c>
      <c r="F573" s="9">
        <f t="shared" si="119"/>
        <v>0.61374456601061766</v>
      </c>
      <c r="G573" s="9">
        <f t="shared" si="120"/>
        <v>1.0489038800513533</v>
      </c>
      <c r="H573" s="9">
        <f t="shared" si="121"/>
        <v>7.0416863490957953</v>
      </c>
      <c r="I573" s="9">
        <f t="shared" si="122"/>
        <v>4.0942664461514928</v>
      </c>
      <c r="J573" s="9">
        <f t="shared" si="123"/>
        <v>1.6293423280308117</v>
      </c>
      <c r="K573" s="11">
        <f t="shared" si="124"/>
        <v>0.14792899408284024</v>
      </c>
      <c r="L573" s="11">
        <f t="shared" si="125"/>
        <v>0.25316455696202528</v>
      </c>
      <c r="M573" s="11">
        <f t="shared" si="126"/>
        <v>0.625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-0.238633810201483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0.21791438843532313</v>
      </c>
      <c r="Q573" s="11">
        <f>2*'OddsRatio_working_3-way'!K573*'OddsRatio_working_3-way'!L573*'OddsRatio_working_3-way'!M573</f>
        <v>4.6812972811025387E-2</v>
      </c>
      <c r="R573" s="11">
        <f t="shared" si="127"/>
        <v>0</v>
      </c>
      <c r="S573" s="11">
        <f t="shared" si="128"/>
        <v>-0.91317482736974243</v>
      </c>
      <c r="T573" s="11">
        <f t="shared" si="129"/>
        <v>-0.19617074701820467</v>
      </c>
      <c r="U573" s="11">
        <f>'OddsRatio_working_3-way'!S573-'OddsRatio_working_3-way'!R573^2/3</f>
        <v>-0.91317482736974243</v>
      </c>
      <c r="V573" s="11">
        <f>'OddsRatio_working_3-way'!S573*'OddsRatio_working_3-way'!R573/3-2*'OddsRatio_working_3-way'!R573^3/27-'OddsRatio_working_3-way'!T573</f>
        <v>0.19617074701820467</v>
      </c>
      <c r="W573" s="11">
        <f>'OddsRatio_working_3-way'!V573^2+4*'OddsRatio_working_3-way'!U573^3/27</f>
        <v>-7.4329745088262456E-2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0.16793801466161773</v>
      </c>
      <c r="Y573" s="11">
        <f>IF('OddsRatio_working_3-way'!W573&gt;=0,IF('OddsRatio_working_3-way'!V573+SQRT('OddsRatio_working_3-way'!W573)&gt;0,0,PI()),ACOS('OddsRatio_working_3-way'!V573/(2*'OddsRatio_working_3-way'!X573)))</f>
        <v>0.94707849291022683</v>
      </c>
      <c r="Z573" s="11">
        <f>'OddsRatio_working_3-way'!X573^(1/3)*COS('OddsRatio_working_3-way'!Y573/3)</f>
        <v>0.52445194002567663</v>
      </c>
      <c r="AA573" s="11">
        <f>'OddsRatio_working_3-way'!X573^(1/3)*COS(('OddsRatio_working_3-way'!Y573+2*PI())/3)</f>
        <v>-0.41057127258394682</v>
      </c>
      <c r="AB573" s="11">
        <f>'OddsRatio_working_3-way'!X573^(1/3)*COS(('OddsRatio_working_3-way'!Y573+4*PI())/3)</f>
        <v>-0.11388066744172971</v>
      </c>
      <c r="AC573" s="11">
        <f>'OddsRatio_working_3-way'!X573^(1/3)*SIN('OddsRatio_working_3-way'!Y573/3)</f>
        <v>0.17129440074489199</v>
      </c>
      <c r="AD573" s="11">
        <f>'OddsRatio_working_3-way'!X573^(1/3)*SIN(('OddsRatio_working_3-way'!Y573+2*PI())/3)</f>
        <v>0.36854150275382286</v>
      </c>
      <c r="AE573" s="11">
        <f>'OddsRatio_working_3-way'!X573^(1/3)*SIN(('OddsRatio_working_3-way'!Y573+4*PI())/3)</f>
        <v>-0.5398359034987148</v>
      </c>
      <c r="AF573" s="11">
        <f>-'OddsRatio_working_3-way'!U573/(3*'OddsRatio_working_3-way'!X573^(1/3))*COS(('OddsRatio_working_3-way'!Y573)/3)</f>
        <v>0.52445194002567652</v>
      </c>
      <c r="AG573" s="11">
        <f>-'OddsRatio_working_3-way'!U573/(3*'OddsRatio_working_3-way'!X573^(1/3))*COS(('OddsRatio_working_3-way'!Y573+2*PI())/3)</f>
        <v>-0.41057127258394677</v>
      </c>
      <c r="AH573" s="11">
        <f>-'OddsRatio_working_3-way'!U573/(3*'OddsRatio_working_3-way'!X573^(1/3))*COS(('OddsRatio_working_3-way'!Y573+4*PI())/3)</f>
        <v>-0.11388066744172969</v>
      </c>
      <c r="AI573" s="11">
        <f>'OddsRatio_working_3-way'!U573/(3*'OddsRatio_working_3-way'!X573^(1/3))*SIN(('OddsRatio_working_3-way'!Y573)/3)</f>
        <v>-0.17129440074489197</v>
      </c>
      <c r="AJ573" s="11">
        <f>'OddsRatio_working_3-way'!U573/(3*'OddsRatio_working_3-way'!X573^(1/3))*SIN(('OddsRatio_working_3-way'!Y573+2*PI())/3)</f>
        <v>-0.36854150275382275</v>
      </c>
      <c r="AK573" s="11">
        <f>'OddsRatio_working_3-way'!U573/(3*'OddsRatio_working_3-way'!X573^(1/3))*SIN(('OddsRatio_working_3-way'!Y573+4*PI())/3)</f>
        <v>0.53983590349871469</v>
      </c>
      <c r="AL573" s="11">
        <f>'OddsRatio_working_3-way'!Z573+'OddsRatio_working_3-way'!AF573</f>
        <v>1.0489038800513533</v>
      </c>
      <c r="AM573" s="11">
        <f>'OddsRatio_working_3-way'!AA573+'OddsRatio_working_3-way'!AG573</f>
        <v>-0.82114254516789353</v>
      </c>
      <c r="AN573" s="11">
        <f>'OddsRatio_working_3-way'!AB573+'OddsRatio_working_3-way'!AH573</f>
        <v>-0.2277613348834594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1.0489038800513533</v>
      </c>
      <c r="AS573" s="11">
        <f>IF(('OddsRatio_working_3-way'!X573=0),IF(Q573&gt;0,-Q573^(1/3),(-Q573)^(1/3)),'OddsRatio_working_3-way'!AM573-'OddsRatio_working_3-way'!R573/3)</f>
        <v>-0.82114254516789353</v>
      </c>
      <c r="AT573" s="11">
        <f>IF(('OddsRatio_working_3-way'!X573=0),IF(Q573&gt;0,-Q573^(1/3),(-Q573)^(1/3)),'OddsRatio_working_3-way'!AN573-'OddsRatio_working_3-way'!R573/3)</f>
        <v>-0.2277613348834594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9">
        <f t="shared" si="117"/>
        <v>0.57135831996014896</v>
      </c>
      <c r="E574" s="9">
        <f t="shared" si="118"/>
        <v>0.2651374758274167</v>
      </c>
      <c r="F574" s="9">
        <f t="shared" si="119"/>
        <v>0.16350420421243439</v>
      </c>
      <c r="G574" s="9">
        <f t="shared" si="120"/>
        <v>1.0419655160767394</v>
      </c>
      <c r="H574" s="9">
        <f t="shared" si="121"/>
        <v>1.7502151715752523</v>
      </c>
      <c r="I574" s="9">
        <f t="shared" si="122"/>
        <v>3.7716282727641266</v>
      </c>
      <c r="J574" s="9">
        <f t="shared" si="123"/>
        <v>6.1160506839367903</v>
      </c>
      <c r="K574" s="11">
        <f t="shared" si="124"/>
        <v>0.58139534883720934</v>
      </c>
      <c r="L574" s="11">
        <f t="shared" si="125"/>
        <v>0.27322404371584696</v>
      </c>
      <c r="M574" s="11">
        <f t="shared" si="126"/>
        <v>0.16920473773265651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-0.25275433446028994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0.22282171746786802</v>
      </c>
      <c r="Q574" s="11">
        <f>2*'OddsRatio_working_3-way'!K574*'OddsRatio_working_3-way'!L574*'OddsRatio_working_3-way'!M574</f>
        <v>5.3756747278134613E-2</v>
      </c>
      <c r="R574" s="11">
        <f t="shared" si="127"/>
        <v>0</v>
      </c>
      <c r="S574" s="11">
        <f t="shared" si="128"/>
        <v>-0.88157426832525954</v>
      </c>
      <c r="T574" s="11">
        <f t="shared" si="129"/>
        <v>-0.21268378005434482</v>
      </c>
      <c r="U574" s="11">
        <f>'OddsRatio_working_3-way'!S574-'OddsRatio_working_3-way'!R574^2/3</f>
        <v>-0.88157426832525954</v>
      </c>
      <c r="V574" s="11">
        <f>'OddsRatio_working_3-way'!S574*'OddsRatio_working_3-way'!R574/3-2*'OddsRatio_working_3-way'!R574^3/27-'OddsRatio_working_3-way'!T574</f>
        <v>0.21268378005434482</v>
      </c>
      <c r="W574" s="11">
        <f>'OddsRatio_working_3-way'!V574^2+4*'OddsRatio_working_3-way'!U574^3/27</f>
        <v>-5.6267222567215967E-2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0.1592965888409266</v>
      </c>
      <c r="Y574" s="11">
        <f>IF('OddsRatio_working_3-way'!W574&gt;=0,IF('OddsRatio_working_3-way'!V574+SQRT('OddsRatio_working_3-way'!W574)&gt;0,0,PI()),ACOS('OddsRatio_working_3-way'!V574/(2*'OddsRatio_working_3-way'!X574)))</f>
        <v>0.83985381926435532</v>
      </c>
      <c r="Z574" s="11">
        <f>'OddsRatio_working_3-way'!X574^(1/3)*COS('OddsRatio_working_3-way'!Y574/3)</f>
        <v>0.52098275803836969</v>
      </c>
      <c r="AA574" s="11">
        <f>'OddsRatio_working_3-way'!X574^(1/3)*COS(('OddsRatio_working_3-way'!Y574+2*PI())/3)</f>
        <v>-0.39020757481356172</v>
      </c>
      <c r="AB574" s="11">
        <f>'OddsRatio_working_3-way'!X574^(1/3)*COS(('OddsRatio_working_3-way'!Y574+4*PI())/3)</f>
        <v>-0.13077518322480799</v>
      </c>
      <c r="AC574" s="11">
        <f>'OddsRatio_working_3-way'!X574^(1/3)*SIN('OddsRatio_working_3-way'!Y574/3)</f>
        <v>0.14978336112027535</v>
      </c>
      <c r="AD574" s="11">
        <f>'OddsRatio_working_3-way'!X574^(1/3)*SIN(('OddsRatio_working_3-way'!Y574+2*PI())/3)</f>
        <v>0.37629262283477177</v>
      </c>
      <c r="AE574" s="11">
        <f>'OddsRatio_working_3-way'!X574^(1/3)*SIN(('OddsRatio_working_3-way'!Y574+4*PI())/3)</f>
        <v>-0.52607598395504729</v>
      </c>
      <c r="AF574" s="11">
        <f>-'OddsRatio_working_3-way'!U574/(3*'OddsRatio_working_3-way'!X574^(1/3))*COS(('OddsRatio_working_3-way'!Y574)/3)</f>
        <v>0.52098275803836969</v>
      </c>
      <c r="AG574" s="11">
        <f>-'OddsRatio_working_3-way'!U574/(3*'OddsRatio_working_3-way'!X574^(1/3))*COS(('OddsRatio_working_3-way'!Y574+2*PI())/3)</f>
        <v>-0.39020757481356172</v>
      </c>
      <c r="AH574" s="11">
        <f>-'OddsRatio_working_3-way'!U574/(3*'OddsRatio_working_3-way'!X574^(1/3))*COS(('OddsRatio_working_3-way'!Y574+4*PI())/3)</f>
        <v>-0.13077518322480799</v>
      </c>
      <c r="AI574" s="11">
        <f>'OddsRatio_working_3-way'!U574/(3*'OddsRatio_working_3-way'!X574^(1/3))*SIN(('OddsRatio_working_3-way'!Y574)/3)</f>
        <v>-0.14978336112027535</v>
      </c>
      <c r="AJ574" s="11">
        <f>'OddsRatio_working_3-way'!U574/(3*'OddsRatio_working_3-way'!X574^(1/3))*SIN(('OddsRatio_working_3-way'!Y574+2*PI())/3)</f>
        <v>-0.37629262283477177</v>
      </c>
      <c r="AK574" s="11">
        <f>'OddsRatio_working_3-way'!U574/(3*'OddsRatio_working_3-way'!X574^(1/3))*SIN(('OddsRatio_working_3-way'!Y574+4*PI())/3)</f>
        <v>0.52607598395504729</v>
      </c>
      <c r="AL574" s="11">
        <f>'OddsRatio_working_3-way'!Z574+'OddsRatio_working_3-way'!AF574</f>
        <v>1.0419655160767394</v>
      </c>
      <c r="AM574" s="11">
        <f>'OddsRatio_working_3-way'!AA574+'OddsRatio_working_3-way'!AG574</f>
        <v>-0.78041514962712344</v>
      </c>
      <c r="AN574" s="11">
        <f>'OddsRatio_working_3-way'!AB574+'OddsRatio_working_3-way'!AH574</f>
        <v>-0.26155036644961599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1.0419655160767394</v>
      </c>
      <c r="AS574" s="11">
        <f>IF(('OddsRatio_working_3-way'!X574=0),IF(Q574&gt;0,-Q574^(1/3),(-Q574)^(1/3)),'OddsRatio_working_3-way'!AM574-'OddsRatio_working_3-way'!R574/3)</f>
        <v>-0.78041514962712344</v>
      </c>
      <c r="AT574" s="11">
        <f>IF(('OddsRatio_working_3-way'!X574=0),IF(Q574&gt;0,-Q574^(1/3),(-Q574)^(1/3)),'OddsRatio_working_3-way'!AN574-'OddsRatio_working_3-way'!R574/3)</f>
        <v>-0.26155036644961599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9">
        <f t="shared" si="117"/>
        <v>0.31833152858794761</v>
      </c>
      <c r="E575" s="9">
        <f t="shared" si="118"/>
        <v>0.33047881727554113</v>
      </c>
      <c r="F575" s="9">
        <f t="shared" si="119"/>
        <v>0.35118965413651121</v>
      </c>
      <c r="G575" s="9">
        <f t="shared" si="120"/>
        <v>1.0496956206591332</v>
      </c>
      <c r="H575" s="9">
        <f t="shared" si="121"/>
        <v>3.1413790661446317</v>
      </c>
      <c r="I575" s="9">
        <f t="shared" si="122"/>
        <v>3.0259125478721276</v>
      </c>
      <c r="J575" s="9">
        <f t="shared" si="123"/>
        <v>2.8474642923600739</v>
      </c>
      <c r="K575" s="11">
        <f t="shared" si="124"/>
        <v>0.32894736842105265</v>
      </c>
      <c r="L575" s="11">
        <f t="shared" si="125"/>
        <v>0.34129692832764502</v>
      </c>
      <c r="M575" s="11">
        <f t="shared" si="126"/>
        <v>0.3623188405797102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-0.28187065080716323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0.23307963855327596</v>
      </c>
      <c r="Q575" s="11">
        <f>2*'OddsRatio_working_3-way'!K575*'OddsRatio_working_3-way'!L575*'OddsRatio_working_3-way'!M575</f>
        <v>8.1354149582295268E-2</v>
      </c>
      <c r="R575" s="11">
        <f t="shared" si="127"/>
        <v>0</v>
      </c>
      <c r="S575" s="11">
        <f t="shared" si="128"/>
        <v>-0.82690282896012901</v>
      </c>
      <c r="T575" s="11">
        <f t="shared" si="129"/>
        <v>-0.28862227886915498</v>
      </c>
      <c r="U575" s="11">
        <f>'OddsRatio_working_3-way'!S575-'OddsRatio_working_3-way'!R575^2/3</f>
        <v>-0.82690282896012901</v>
      </c>
      <c r="V575" s="11">
        <f>'OddsRatio_working_3-way'!S575*'OddsRatio_working_3-way'!R575/3-2*'OddsRatio_working_3-way'!R575^3/27-'OddsRatio_working_3-way'!T575</f>
        <v>0.28862227886915498</v>
      </c>
      <c r="W575" s="11">
        <f>'OddsRatio_working_3-way'!V575^2+4*'OddsRatio_working_3-way'!U575^3/27</f>
        <v>-4.6161453279414122E-4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0.14471043016349788</v>
      </c>
      <c r="Y575" s="11">
        <f>IF('OddsRatio_working_3-way'!W575&gt;=0,IF('OddsRatio_working_3-way'!V575+SQRT('OddsRatio_working_3-way'!W575)&gt;0,0,PI()),ACOS('OddsRatio_working_3-way'!V575/(2*'OddsRatio_working_3-way'!X575)))</f>
        <v>7.4303557022276978E-2</v>
      </c>
      <c r="Z575" s="11">
        <f>'OddsRatio_working_3-way'!X575^(1/3)*COS('OddsRatio_working_3-way'!Y575/3)</f>
        <v>0.52484781032956662</v>
      </c>
      <c r="AA575" s="11">
        <f>'OddsRatio_working_3-way'!X575^(1/3)*COS(('OddsRatio_working_3-way'!Y575+2*PI())/3)</f>
        <v>-0.27368397773233988</v>
      </c>
      <c r="AB575" s="11">
        <f>'OddsRatio_working_3-way'!X575^(1/3)*COS(('OddsRatio_working_3-way'!Y575+4*PI())/3)</f>
        <v>-0.25116383259722669</v>
      </c>
      <c r="AC575" s="11">
        <f>'OddsRatio_working_3-way'!X575^(1/3)*SIN('OddsRatio_working_3-way'!Y575/3)</f>
        <v>1.300201185594708E-2</v>
      </c>
      <c r="AD575" s="11">
        <f>'OddsRatio_working_3-way'!X575^(1/3)*SIN(('OddsRatio_working_3-way'!Y575+2*PI())/3)</f>
        <v>0.44803053093806799</v>
      </c>
      <c r="AE575" s="11">
        <f>'OddsRatio_working_3-way'!X575^(1/3)*SIN(('OddsRatio_working_3-way'!Y575+4*PI())/3)</f>
        <v>-0.46103254279401501</v>
      </c>
      <c r="AF575" s="11">
        <f>-'OddsRatio_working_3-way'!U575/(3*'OddsRatio_working_3-way'!X575^(1/3))*COS(('OddsRatio_working_3-way'!Y575)/3)</f>
        <v>0.52484781032956662</v>
      </c>
      <c r="AG575" s="11">
        <f>-'OddsRatio_working_3-way'!U575/(3*'OddsRatio_working_3-way'!X575^(1/3))*COS(('OddsRatio_working_3-way'!Y575+2*PI())/3)</f>
        <v>-0.27368397773233988</v>
      </c>
      <c r="AH575" s="11">
        <f>-'OddsRatio_working_3-way'!U575/(3*'OddsRatio_working_3-way'!X575^(1/3))*COS(('OddsRatio_working_3-way'!Y575+4*PI())/3)</f>
        <v>-0.25116383259722669</v>
      </c>
      <c r="AI575" s="11">
        <f>'OddsRatio_working_3-way'!U575/(3*'OddsRatio_working_3-way'!X575^(1/3))*SIN(('OddsRatio_working_3-way'!Y575)/3)</f>
        <v>-1.300201185594708E-2</v>
      </c>
      <c r="AJ575" s="11">
        <f>'OddsRatio_working_3-way'!U575/(3*'OddsRatio_working_3-way'!X575^(1/3))*SIN(('OddsRatio_working_3-way'!Y575+2*PI())/3)</f>
        <v>-0.44803053093806799</v>
      </c>
      <c r="AK575" s="11">
        <f>'OddsRatio_working_3-way'!U575/(3*'OddsRatio_working_3-way'!X575^(1/3))*SIN(('OddsRatio_working_3-way'!Y575+4*PI())/3)</f>
        <v>0.46103254279401501</v>
      </c>
      <c r="AL575" s="11">
        <f>'OddsRatio_working_3-way'!Z575+'OddsRatio_working_3-way'!AF575</f>
        <v>1.0496956206591332</v>
      </c>
      <c r="AM575" s="11">
        <f>'OddsRatio_working_3-way'!AA575+'OddsRatio_working_3-way'!AG575</f>
        <v>-0.54736795546467976</v>
      </c>
      <c r="AN575" s="11">
        <f>'OddsRatio_working_3-way'!AB575+'OddsRatio_working_3-way'!AH575</f>
        <v>-0.50232766519445338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1.0496956206591332</v>
      </c>
      <c r="AS575" s="11">
        <f>IF(('OddsRatio_working_3-way'!X575=0),IF(Q575&gt;0,-Q575^(1/3),(-Q575)^(1/3)),'OddsRatio_working_3-way'!AM575-'OddsRatio_working_3-way'!R575/3)</f>
        <v>-0.54736795546467976</v>
      </c>
      <c r="AT575" s="11">
        <f>IF(('OddsRatio_working_3-way'!X575=0),IF(Q575&gt;0,-Q575^(1/3),(-Q575)^(1/3)),'OddsRatio_working_3-way'!AN575-'OddsRatio_working_3-way'!R575/3)</f>
        <v>-0.50232766519445338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9">
        <f t="shared" si="117"/>
        <v>0.28643164839195445</v>
      </c>
      <c r="E576" s="9">
        <f t="shared" si="118"/>
        <v>0.33017175398960702</v>
      </c>
      <c r="F576" s="9">
        <f t="shared" si="119"/>
        <v>0.38339659761843836</v>
      </c>
      <c r="G576" s="9">
        <f t="shared" si="120"/>
        <v>1.0511537197510314</v>
      </c>
      <c r="H576" s="9">
        <f t="shared" si="121"/>
        <v>3.4912343158099457</v>
      </c>
      <c r="I576" s="9">
        <f t="shared" si="122"/>
        <v>3.0287266791194911</v>
      </c>
      <c r="J576" s="9">
        <f t="shared" si="123"/>
        <v>2.6082651912190777</v>
      </c>
      <c r="K576" s="11">
        <f t="shared" si="124"/>
        <v>0.29673590504451036</v>
      </c>
      <c r="L576" s="11">
        <f t="shared" si="125"/>
        <v>0.34129692832764502</v>
      </c>
      <c r="M576" s="11">
        <f t="shared" si="126"/>
        <v>0.39525691699604748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-0.28014252802466844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0.23337294802432185</v>
      </c>
      <c r="Q576" s="11">
        <f>2*'OddsRatio_working_3-way'!K576*'OddsRatio_working_3-way'!L576*'OddsRatio_working_3-way'!M576</f>
        <v>8.0059330368549522E-2</v>
      </c>
      <c r="R576" s="11">
        <f t="shared" si="127"/>
        <v>0</v>
      </c>
      <c r="S576" s="11">
        <f t="shared" si="128"/>
        <v>-0.83305076765699704</v>
      </c>
      <c r="T576" s="11">
        <f t="shared" si="129"/>
        <v>-0.28578070931629401</v>
      </c>
      <c r="U576" s="11">
        <f>'OddsRatio_working_3-way'!S576-'OddsRatio_working_3-way'!R576^2/3</f>
        <v>-0.83305076765699704</v>
      </c>
      <c r="V576" s="11">
        <f>'OddsRatio_working_3-way'!S576*'OddsRatio_working_3-way'!R576/3-2*'OddsRatio_working_3-way'!R576^3/27-'OddsRatio_working_3-way'!T576</f>
        <v>0.28578070931629401</v>
      </c>
      <c r="W576" s="11">
        <f>'OddsRatio_working_3-way'!V576^2+4*'OddsRatio_working_3-way'!U576^3/27</f>
        <v>-3.9760861526283026E-3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0.14632728724502519</v>
      </c>
      <c r="Y576" s="11">
        <f>IF('OddsRatio_working_3-way'!W576&gt;=0,IF('OddsRatio_working_3-way'!V576+SQRT('OddsRatio_working_3-way'!W576)&gt;0,0,PI()),ACOS('OddsRatio_working_3-way'!V576/(2*'OddsRatio_working_3-way'!X576)))</f>
        <v>0.2171658773446461</v>
      </c>
      <c r="Z576" s="11">
        <f>'OddsRatio_working_3-way'!X576^(1/3)*COS('OddsRatio_working_3-way'!Y576/3)</f>
        <v>0.52557685987551572</v>
      </c>
      <c r="AA576" s="11">
        <f>'OddsRatio_working_3-way'!X576^(1/3)*COS(('OddsRatio_working_3-way'!Y576+2*PI())/3)</f>
        <v>-0.29579472004727569</v>
      </c>
      <c r="AB576" s="11">
        <f>'OddsRatio_working_3-way'!X576^(1/3)*COS(('OddsRatio_working_3-way'!Y576+4*PI())/3)</f>
        <v>-0.22978213982823995</v>
      </c>
      <c r="AC576" s="11">
        <f>'OddsRatio_working_3-way'!X576^(1/3)*SIN('OddsRatio_working_3-way'!Y576/3)</f>
        <v>3.811238095936198E-2</v>
      </c>
      <c r="AD576" s="11">
        <f>'OddsRatio_working_3-way'!X576^(1/3)*SIN(('OddsRatio_working_3-way'!Y576+2*PI())/3)</f>
        <v>0.43610672181376986</v>
      </c>
      <c r="AE576" s="11">
        <f>'OddsRatio_working_3-way'!X576^(1/3)*SIN(('OddsRatio_working_3-way'!Y576+4*PI())/3)</f>
        <v>-0.47421910277313184</v>
      </c>
      <c r="AF576" s="11">
        <f>-'OddsRatio_working_3-way'!U576/(3*'OddsRatio_working_3-way'!X576^(1/3))*COS(('OddsRatio_working_3-way'!Y576)/3)</f>
        <v>0.52557685987551572</v>
      </c>
      <c r="AG576" s="11">
        <f>-'OddsRatio_working_3-way'!U576/(3*'OddsRatio_working_3-way'!X576^(1/3))*COS(('OddsRatio_working_3-way'!Y576+2*PI())/3)</f>
        <v>-0.29579472004727569</v>
      </c>
      <c r="AH576" s="11">
        <f>-'OddsRatio_working_3-way'!U576/(3*'OddsRatio_working_3-way'!X576^(1/3))*COS(('OddsRatio_working_3-way'!Y576+4*PI())/3)</f>
        <v>-0.22978213982823995</v>
      </c>
      <c r="AI576" s="11">
        <f>'OddsRatio_working_3-way'!U576/(3*'OddsRatio_working_3-way'!X576^(1/3))*SIN(('OddsRatio_working_3-way'!Y576)/3)</f>
        <v>-3.811238095936198E-2</v>
      </c>
      <c r="AJ576" s="11">
        <f>'OddsRatio_working_3-way'!U576/(3*'OddsRatio_working_3-way'!X576^(1/3))*SIN(('OddsRatio_working_3-way'!Y576+2*PI())/3)</f>
        <v>-0.43610672181376986</v>
      </c>
      <c r="AK576" s="11">
        <f>'OddsRatio_working_3-way'!U576/(3*'OddsRatio_working_3-way'!X576^(1/3))*SIN(('OddsRatio_working_3-way'!Y576+4*PI())/3)</f>
        <v>0.47421910277313184</v>
      </c>
      <c r="AL576" s="11">
        <f>'OddsRatio_working_3-way'!Z576+'OddsRatio_working_3-way'!AF576</f>
        <v>1.0511537197510314</v>
      </c>
      <c r="AM576" s="11">
        <f>'OddsRatio_working_3-way'!AA576+'OddsRatio_working_3-way'!AG576</f>
        <v>-0.59158944009455139</v>
      </c>
      <c r="AN576" s="11">
        <f>'OddsRatio_working_3-way'!AB576+'OddsRatio_working_3-way'!AH576</f>
        <v>-0.45956427965647989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1.0511537197510314</v>
      </c>
      <c r="AS576" s="11">
        <f>IF(('OddsRatio_working_3-way'!X576=0),IF(Q576&gt;0,-Q576^(1/3),(-Q576)^(1/3)),'OddsRatio_working_3-way'!AM576-'OddsRatio_working_3-way'!R576/3)</f>
        <v>-0.59158944009455139</v>
      </c>
      <c r="AT576" s="11">
        <f>IF(('OddsRatio_working_3-way'!X576=0),IF(Q576&gt;0,-Q576^(1/3),(-Q576)^(1/3)),'OddsRatio_working_3-way'!AN576-'OddsRatio_working_3-way'!R576/3)</f>
        <v>-0.45956427965647989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9">
        <f t="shared" si="117"/>
        <v>0.29941221514999933</v>
      </c>
      <c r="E577" s="9">
        <f t="shared" si="118"/>
        <v>0.34000263858272278</v>
      </c>
      <c r="F577" s="9">
        <f t="shared" si="119"/>
        <v>0.36058514626727778</v>
      </c>
      <c r="G577" s="9">
        <f t="shared" si="120"/>
        <v>1.0492722408947621</v>
      </c>
      <c r="H577" s="9">
        <f t="shared" si="121"/>
        <v>3.3398770971953189</v>
      </c>
      <c r="I577" s="9">
        <f t="shared" si="122"/>
        <v>2.9411536456553105</v>
      </c>
      <c r="J577" s="9">
        <f t="shared" si="123"/>
        <v>2.7732700871121478</v>
      </c>
      <c r="K577" s="11">
        <f t="shared" si="124"/>
        <v>0.30959752321981426</v>
      </c>
      <c r="L577" s="11">
        <f t="shared" si="125"/>
        <v>0.35087719298245612</v>
      </c>
      <c r="M577" s="11">
        <f t="shared" si="126"/>
        <v>0.37174721189591081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-0.28155525254721847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0.23301085358094678</v>
      </c>
      <c r="Q577" s="11">
        <f>2*'OddsRatio_working_3-way'!K577*'OddsRatio_working_3-way'!L577*'OddsRatio_working_3-way'!M577</f>
        <v>8.0766327064452956E-2</v>
      </c>
      <c r="R577" s="11">
        <f t="shared" si="127"/>
        <v>0</v>
      </c>
      <c r="S577" s="11">
        <f t="shared" si="128"/>
        <v>-0.82758482206567785</v>
      </c>
      <c r="T577" s="11">
        <f t="shared" si="129"/>
        <v>-0.28685782393957637</v>
      </c>
      <c r="U577" s="11">
        <f>'OddsRatio_working_3-way'!S577-'OddsRatio_working_3-way'!R577^2/3</f>
        <v>-0.82758482206567785</v>
      </c>
      <c r="V577" s="11">
        <f>'OddsRatio_working_3-way'!S577*'OddsRatio_working_3-way'!R577/3-2*'OddsRatio_working_3-way'!R577^3/27-'OddsRatio_working_3-way'!T577</f>
        <v>0.28685782393957637</v>
      </c>
      <c r="W577" s="11">
        <f>'OddsRatio_working_3-way'!V577^2+4*'OddsRatio_working_3-way'!U577^3/27</f>
        <v>-1.6844498899089427E-3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0.1448894932744072</v>
      </c>
      <c r="Y577" s="11">
        <f>IF('OddsRatio_working_3-way'!W577&gt;=0,IF('OddsRatio_working_3-way'!V577+SQRT('OddsRatio_working_3-way'!W577)&gt;0,0,PI()),ACOS('OddsRatio_working_3-way'!V577/(2*'OddsRatio_working_3-way'!X577)))</f>
        <v>0.14211009410190023</v>
      </c>
      <c r="Z577" s="11">
        <f>'OddsRatio_working_3-way'!X577^(1/3)*COS('OddsRatio_working_3-way'!Y577/3)</f>
        <v>0.52463612044738106</v>
      </c>
      <c r="AA577" s="11">
        <f>'OddsRatio_working_3-way'!X577^(1/3)*COS(('OddsRatio_working_3-way'!Y577+2*PI())/3)</f>
        <v>-0.28385666179993713</v>
      </c>
      <c r="AB577" s="11">
        <f>'OddsRatio_working_3-way'!X577^(1/3)*COS(('OddsRatio_working_3-way'!Y577+4*PI())/3)</f>
        <v>-0.24077945864744382</v>
      </c>
      <c r="AC577" s="11">
        <f>'OddsRatio_working_3-way'!X577^(1/3)*SIN('OddsRatio_working_3-way'!Y577/3)</f>
        <v>2.4870634836028204E-2</v>
      </c>
      <c r="AD577" s="11">
        <f>'OddsRatio_working_3-way'!X577^(1/3)*SIN(('OddsRatio_working_3-way'!Y577+2*PI())/3)</f>
        <v>0.44191289063233047</v>
      </c>
      <c r="AE577" s="11">
        <f>'OddsRatio_working_3-way'!X577^(1/3)*SIN(('OddsRatio_working_3-way'!Y577+4*PI())/3)</f>
        <v>-0.46678352546835872</v>
      </c>
      <c r="AF577" s="11">
        <f>-'OddsRatio_working_3-way'!U577/(3*'OddsRatio_working_3-way'!X577^(1/3))*COS(('OddsRatio_working_3-way'!Y577)/3)</f>
        <v>0.52463612044738106</v>
      </c>
      <c r="AG577" s="11">
        <f>-'OddsRatio_working_3-way'!U577/(3*'OddsRatio_working_3-way'!X577^(1/3))*COS(('OddsRatio_working_3-way'!Y577+2*PI())/3)</f>
        <v>-0.28385666179993713</v>
      </c>
      <c r="AH577" s="11">
        <f>-'OddsRatio_working_3-way'!U577/(3*'OddsRatio_working_3-way'!X577^(1/3))*COS(('OddsRatio_working_3-way'!Y577+4*PI())/3)</f>
        <v>-0.24077945864744382</v>
      </c>
      <c r="AI577" s="11">
        <f>'OddsRatio_working_3-way'!U577/(3*'OddsRatio_working_3-way'!X577^(1/3))*SIN(('OddsRatio_working_3-way'!Y577)/3)</f>
        <v>-2.4870634836028204E-2</v>
      </c>
      <c r="AJ577" s="11">
        <f>'OddsRatio_working_3-way'!U577/(3*'OddsRatio_working_3-way'!X577^(1/3))*SIN(('OddsRatio_working_3-way'!Y577+2*PI())/3)</f>
        <v>-0.44191289063233047</v>
      </c>
      <c r="AK577" s="11">
        <f>'OddsRatio_working_3-way'!U577/(3*'OddsRatio_working_3-way'!X577^(1/3))*SIN(('OddsRatio_working_3-way'!Y577+4*PI())/3)</f>
        <v>0.46678352546835872</v>
      </c>
      <c r="AL577" s="11">
        <f>'OddsRatio_working_3-way'!Z577+'OddsRatio_working_3-way'!AF577</f>
        <v>1.0492722408947621</v>
      </c>
      <c r="AM577" s="11">
        <f>'OddsRatio_working_3-way'!AA577+'OddsRatio_working_3-way'!AG577</f>
        <v>-0.56771332359987425</v>
      </c>
      <c r="AN577" s="11">
        <f>'OddsRatio_working_3-way'!AB577+'OddsRatio_working_3-way'!AH577</f>
        <v>-0.48155891729488765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1.0492722408947621</v>
      </c>
      <c r="AS577" s="11">
        <f>IF(('OddsRatio_working_3-way'!X577=0),IF(Q577&gt;0,-Q577^(1/3),(-Q577)^(1/3)),'OddsRatio_working_3-way'!AM577-'OddsRatio_working_3-way'!R577/3)</f>
        <v>-0.56771332359987425</v>
      </c>
      <c r="AT577" s="11">
        <f>IF(('OddsRatio_working_3-way'!X577=0),IF(Q577&gt;0,-Q577^(1/3),(-Q577)^(1/3)),'OddsRatio_working_3-way'!AN577-'OddsRatio_working_3-way'!R577/3)</f>
        <v>-0.48155891729488765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9">
        <f t="shared" si="117"/>
        <v>0.36701224708491198</v>
      </c>
      <c r="E578" s="9">
        <f t="shared" si="118"/>
        <v>0.27836950029530605</v>
      </c>
      <c r="F578" s="9">
        <f t="shared" si="119"/>
        <v>0.35461825261978169</v>
      </c>
      <c r="G578" s="9">
        <f t="shared" si="120"/>
        <v>1.0581010519884293</v>
      </c>
      <c r="H578" s="9">
        <f t="shared" si="121"/>
        <v>2.7247047147411405</v>
      </c>
      <c r="I578" s="9">
        <f t="shared" si="122"/>
        <v>3.592347577371652</v>
      </c>
      <c r="J578" s="9">
        <f t="shared" si="123"/>
        <v>2.8199338094200992</v>
      </c>
      <c r="K578" s="11">
        <f t="shared" si="124"/>
        <v>0.38022813688212931</v>
      </c>
      <c r="L578" s="11">
        <f t="shared" si="125"/>
        <v>0.28985507246376813</v>
      </c>
      <c r="M578" s="11">
        <f t="shared" si="126"/>
        <v>0.36764705882352938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-0.27831613716738135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0.23500886550685743</v>
      </c>
      <c r="Q578" s="11">
        <f>2*'OddsRatio_working_3-way'!K578*'OddsRatio_working_3-way'!L578*'OddsRatio_working_3-way'!M578</f>
        <v>8.1037539829950836E-2</v>
      </c>
      <c r="R578" s="11">
        <f t="shared" si="127"/>
        <v>0</v>
      </c>
      <c r="S578" s="11">
        <f t="shared" si="128"/>
        <v>-0.84439539833625021</v>
      </c>
      <c r="T578" s="11">
        <f t="shared" si="129"/>
        <v>-0.29117082701250008</v>
      </c>
      <c r="U578" s="11">
        <f>'OddsRatio_working_3-way'!S578-'OddsRatio_working_3-way'!R578^2/3</f>
        <v>-0.84439539833625021</v>
      </c>
      <c r="V578" s="11">
        <f>'OddsRatio_working_3-way'!S578*'OddsRatio_working_3-way'!R578/3-2*'OddsRatio_working_3-way'!R578^3/27-'OddsRatio_working_3-way'!T578</f>
        <v>0.29117082701250008</v>
      </c>
      <c r="W578" s="11">
        <f>'OddsRatio_working_3-way'!V578^2+4*'OddsRatio_working_3-way'!U578^3/27</f>
        <v>-4.4131716186427833E-3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0.14932650645631038</v>
      </c>
      <c r="Y578" s="11">
        <f>IF('OddsRatio_working_3-way'!W578&gt;=0,IF('OddsRatio_working_3-way'!V578+SQRT('OddsRatio_working_3-way'!W578)&gt;0,0,PI()),ACOS('OddsRatio_working_3-way'!V578/(2*'OddsRatio_working_3-way'!X578)))</f>
        <v>0.22431416046564023</v>
      </c>
      <c r="Z578" s="11">
        <f>'OddsRatio_working_3-way'!X578^(1/3)*COS('OddsRatio_working_3-way'!Y578/3)</f>
        <v>0.52905052599421465</v>
      </c>
      <c r="AA578" s="11">
        <f>'OddsRatio_working_3-way'!X578^(1/3)*COS(('OddsRatio_working_3-way'!Y578+2*PI())/3)</f>
        <v>-0.29884734470839297</v>
      </c>
      <c r="AB578" s="11">
        <f>'OddsRatio_working_3-way'!X578^(1/3)*COS(('OddsRatio_working_3-way'!Y578+4*PI())/3)</f>
        <v>-0.23020318128582185</v>
      </c>
      <c r="AC578" s="11">
        <f>'OddsRatio_working_3-way'!X578^(1/3)*SIN('OddsRatio_working_3-way'!Y578/3)</f>
        <v>3.9631726230318083E-2</v>
      </c>
      <c r="AD578" s="11">
        <f>'OddsRatio_working_3-way'!X578^(1/3)*SIN(('OddsRatio_working_3-way'!Y578+2*PI())/3)</f>
        <v>0.43835533228135037</v>
      </c>
      <c r="AE578" s="11">
        <f>'OddsRatio_working_3-way'!X578^(1/3)*SIN(('OddsRatio_working_3-way'!Y578+4*PI())/3)</f>
        <v>-0.47798705851166851</v>
      </c>
      <c r="AF578" s="11">
        <f>-'OddsRatio_working_3-way'!U578/(3*'OddsRatio_working_3-way'!X578^(1/3))*COS(('OddsRatio_working_3-way'!Y578)/3)</f>
        <v>0.52905052599421454</v>
      </c>
      <c r="AG578" s="11">
        <f>-'OddsRatio_working_3-way'!U578/(3*'OddsRatio_working_3-way'!X578^(1/3))*COS(('OddsRatio_working_3-way'!Y578+2*PI())/3)</f>
        <v>-0.29884734470839291</v>
      </c>
      <c r="AH578" s="11">
        <f>-'OddsRatio_working_3-way'!U578/(3*'OddsRatio_working_3-way'!X578^(1/3))*COS(('OddsRatio_working_3-way'!Y578+4*PI())/3)</f>
        <v>-0.23020318128582179</v>
      </c>
      <c r="AI578" s="11">
        <f>'OddsRatio_working_3-way'!U578/(3*'OddsRatio_working_3-way'!X578^(1/3))*SIN(('OddsRatio_working_3-way'!Y578)/3)</f>
        <v>-3.9631726230318076E-2</v>
      </c>
      <c r="AJ578" s="11">
        <f>'OddsRatio_working_3-way'!U578/(3*'OddsRatio_working_3-way'!X578^(1/3))*SIN(('OddsRatio_working_3-way'!Y578+2*PI())/3)</f>
        <v>-0.43835533228135026</v>
      </c>
      <c r="AK578" s="11">
        <f>'OddsRatio_working_3-way'!U578/(3*'OddsRatio_working_3-way'!X578^(1/3))*SIN(('OddsRatio_working_3-way'!Y578+4*PI())/3)</f>
        <v>0.47798705851166839</v>
      </c>
      <c r="AL578" s="11">
        <f>'OddsRatio_working_3-way'!Z578+'OddsRatio_working_3-way'!AF578</f>
        <v>1.0581010519884293</v>
      </c>
      <c r="AM578" s="11">
        <f>'OddsRatio_working_3-way'!AA578+'OddsRatio_working_3-way'!AG578</f>
        <v>-0.59769468941678583</v>
      </c>
      <c r="AN578" s="11">
        <f>'OddsRatio_working_3-way'!AB578+'OddsRatio_working_3-way'!AH578</f>
        <v>-0.46040636257164363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1.0581010519884293</v>
      </c>
      <c r="AS578" s="11">
        <f>IF(('OddsRatio_working_3-way'!X578=0),IF(Q578&gt;0,-Q578^(1/3),(-Q578)^(1/3)),'OddsRatio_working_3-way'!AM578-'OddsRatio_working_3-way'!R578/3)</f>
        <v>-0.59769468941678583</v>
      </c>
      <c r="AT578" s="11">
        <f>IF(('OddsRatio_working_3-way'!X578=0),IF(Q578&gt;0,-Q578^(1/3),(-Q578)^(1/3)),'OddsRatio_working_3-way'!AN578-'OddsRatio_working_3-way'!R578/3)</f>
        <v>-0.46040636257164363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9">
        <f t="shared" si="117"/>
        <v>0.60627994289281417</v>
      </c>
      <c r="E579" s="9">
        <f t="shared" si="118"/>
        <v>0.2208274097993338</v>
      </c>
      <c r="F579" s="9">
        <f t="shared" si="119"/>
        <v>0.172892647307852</v>
      </c>
      <c r="G579" s="9">
        <f t="shared" si="120"/>
        <v>1.0823384525103026</v>
      </c>
      <c r="H579" s="9">
        <f t="shared" si="121"/>
        <v>1.6494030715061814</v>
      </c>
      <c r="I579" s="9">
        <f t="shared" si="122"/>
        <v>4.5284233551835866</v>
      </c>
      <c r="J579" s="9">
        <f t="shared" si="123"/>
        <v>5.7839359600955369</v>
      </c>
      <c r="K579" s="11">
        <f t="shared" si="124"/>
        <v>0.625</v>
      </c>
      <c r="L579" s="11">
        <f t="shared" si="125"/>
        <v>0.23474178403755869</v>
      </c>
      <c r="M579" s="11">
        <f t="shared" si="126"/>
        <v>0.18450184501845018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-0.23402499870069116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0.2241307624343849</v>
      </c>
      <c r="Q579" s="11">
        <f>2*'OddsRatio_working_3-way'!K579*'OddsRatio_working_3-way'!L579*'OddsRatio_working_3-way'!M579</f>
        <v>5.4137865322315196E-2</v>
      </c>
      <c r="R579" s="11">
        <f t="shared" si="127"/>
        <v>0</v>
      </c>
      <c r="S579" s="11">
        <f t="shared" si="128"/>
        <v>-0.95772145573661305</v>
      </c>
      <c r="T579" s="11">
        <f t="shared" si="129"/>
        <v>-0.23133368496053455</v>
      </c>
      <c r="U579" s="11">
        <f>'OddsRatio_working_3-way'!S579-'OddsRatio_working_3-way'!R579^2/3</f>
        <v>-0.95772145573661305</v>
      </c>
      <c r="V579" s="11">
        <f>'OddsRatio_working_3-way'!S579*'OddsRatio_working_3-way'!R579/3-2*'OddsRatio_working_3-way'!R579^3/27-'OddsRatio_working_3-way'!T579</f>
        <v>0.23133368496053455</v>
      </c>
      <c r="W579" s="11">
        <f>'OddsRatio_working_3-way'!V579^2+4*'OddsRatio_working_3-way'!U579^3/27</f>
        <v>-7.6625647872377051E-2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0.18037524890474643</v>
      </c>
      <c r="Y579" s="11">
        <f>IF('OddsRatio_working_3-way'!W579&gt;=0,IF('OddsRatio_working_3-way'!V579+SQRT('OddsRatio_working_3-way'!W579)&gt;0,0,PI()),ACOS('OddsRatio_working_3-way'!V579/(2*'OddsRatio_working_3-way'!X579)))</f>
        <v>0.87466137467025129</v>
      </c>
      <c r="Z579" s="11">
        <f>'OddsRatio_working_3-way'!X579^(1/3)*COS('OddsRatio_working_3-way'!Y579/3)</f>
        <v>0.5411692262551514</v>
      </c>
      <c r="AA579" s="11">
        <f>'OddsRatio_working_3-way'!X579^(1/3)*COS(('OddsRatio_working_3-way'!Y579+2*PI())/3)</f>
        <v>-0.41123405447006328</v>
      </c>
      <c r="AB579" s="11">
        <f>'OddsRatio_working_3-way'!X579^(1/3)*COS(('OddsRatio_working_3-way'!Y579+4*PI())/3)</f>
        <v>-0.12993517178508782</v>
      </c>
      <c r="AC579" s="11">
        <f>'OddsRatio_working_3-way'!X579^(1/3)*SIN('OddsRatio_working_3-way'!Y579/3)</f>
        <v>0.1624079856409115</v>
      </c>
      <c r="AD579" s="11">
        <f>'OddsRatio_working_3-way'!X579^(1/3)*SIN(('OddsRatio_working_3-way'!Y579+2*PI())/3)</f>
        <v>0.38746230486287409</v>
      </c>
      <c r="AE579" s="11">
        <f>'OddsRatio_working_3-way'!X579^(1/3)*SIN(('OddsRatio_working_3-way'!Y579+4*PI())/3)</f>
        <v>-0.54987029050378555</v>
      </c>
      <c r="AF579" s="11">
        <f>-'OddsRatio_working_3-way'!U579/(3*'OddsRatio_working_3-way'!X579^(1/3))*COS(('OddsRatio_working_3-way'!Y579)/3)</f>
        <v>0.54116922625515129</v>
      </c>
      <c r="AG579" s="11">
        <f>-'OddsRatio_working_3-way'!U579/(3*'OddsRatio_working_3-way'!X579^(1/3))*COS(('OddsRatio_working_3-way'!Y579+2*PI())/3)</f>
        <v>-0.41123405447006317</v>
      </c>
      <c r="AH579" s="11">
        <f>-'OddsRatio_working_3-way'!U579/(3*'OddsRatio_working_3-way'!X579^(1/3))*COS(('OddsRatio_working_3-way'!Y579+4*PI())/3)</f>
        <v>-0.12993517178508779</v>
      </c>
      <c r="AI579" s="11">
        <f>'OddsRatio_working_3-way'!U579/(3*'OddsRatio_working_3-way'!X579^(1/3))*SIN(('OddsRatio_working_3-way'!Y579)/3)</f>
        <v>-0.16240798564091147</v>
      </c>
      <c r="AJ579" s="11">
        <f>'OddsRatio_working_3-way'!U579/(3*'OddsRatio_working_3-way'!X579^(1/3))*SIN(('OddsRatio_working_3-way'!Y579+2*PI())/3)</f>
        <v>-0.38746230486287403</v>
      </c>
      <c r="AK579" s="11">
        <f>'OddsRatio_working_3-way'!U579/(3*'OddsRatio_working_3-way'!X579^(1/3))*SIN(('OddsRatio_working_3-way'!Y579+4*PI())/3)</f>
        <v>0.54987029050378544</v>
      </c>
      <c r="AL579" s="11">
        <f>'OddsRatio_working_3-way'!Z579+'OddsRatio_working_3-way'!AF579</f>
        <v>1.0823384525103026</v>
      </c>
      <c r="AM579" s="11">
        <f>'OddsRatio_working_3-way'!AA579+'OddsRatio_working_3-way'!AG579</f>
        <v>-0.82246810894012645</v>
      </c>
      <c r="AN579" s="11">
        <f>'OddsRatio_working_3-way'!AB579+'OddsRatio_working_3-way'!AH579</f>
        <v>-0.25987034357017558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1.0823384525103026</v>
      </c>
      <c r="AS579" s="11">
        <f>IF(('OddsRatio_working_3-way'!X579=0),IF(Q579&gt;0,-Q579^(1/3),(-Q579)^(1/3)),'OddsRatio_working_3-way'!AM579-'OddsRatio_working_3-way'!R579/3)</f>
        <v>-0.82246810894012645</v>
      </c>
      <c r="AT579" s="11">
        <f>IF(('OddsRatio_working_3-way'!X579=0),IF(Q579&gt;0,-Q579^(1/3),(-Q579)^(1/3)),'OddsRatio_working_3-way'!AN579-'OddsRatio_working_3-way'!R579/3)</f>
        <v>-0.25987034357017558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9">
        <f t="shared" ref="D580:D643" si="130">(K580/(AR580+K580-(AR580*K580)))</f>
        <v>0.4633514524309762</v>
      </c>
      <c r="E580" s="9">
        <f t="shared" ref="E580:E643" si="131">(L580/(AR580+L580-(AR580*L580)))</f>
        <v>0.25496958505485035</v>
      </c>
      <c r="F580" s="9">
        <f t="shared" ref="F580:F643" si="132">(M580/(AR580+M580-(AR580*M580)))</f>
        <v>0.28167896251417351</v>
      </c>
      <c r="G580" s="9">
        <f t="shared" ref="G580:G643" si="133">AR580</f>
        <v>1.0625587002107082</v>
      </c>
      <c r="H580" s="9">
        <f t="shared" ref="H580:H643" si="134">IF(A580="","",1/D580)</f>
        <v>2.1581889832296715</v>
      </c>
      <c r="I580" s="9">
        <f t="shared" ref="I580:I643" si="135">IF(B580="","",1/E580)</f>
        <v>3.9220364255794467</v>
      </c>
      <c r="J580" s="9">
        <f t="shared" ref="J580:J643" si="136">IF(C580="","",1/F580)</f>
        <v>3.5501408805056998</v>
      </c>
      <c r="K580" s="11">
        <f t="shared" ref="K580:K643" si="137">1/A580</f>
        <v>0.47846889952153115</v>
      </c>
      <c r="L580" s="11">
        <f t="shared" ref="L580:L643" si="138">1/B580</f>
        <v>0.26666666666666666</v>
      </c>
      <c r="M580" s="11">
        <f t="shared" ref="M580:M643" si="139">1/C580</f>
        <v>0.29411764705882354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-0.26996904024767798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0.2341683084717141</v>
      </c>
      <c r="Q580" s="11">
        <f>2*'OddsRatio_working_3-way'!K580*'OddsRatio_working_3-way'!L580*'OddsRatio_working_3-way'!M580</f>
        <v>7.5053945022985277E-2</v>
      </c>
      <c r="R580" s="11">
        <f t="shared" ref="R580:R643" si="140">O580/N580</f>
        <v>0</v>
      </c>
      <c r="S580" s="11">
        <f t="shared" ref="S580:S643" si="141">P580/N580</f>
        <v>-0.86738949124270259</v>
      </c>
      <c r="T580" s="11">
        <f t="shared" ref="T580:T643" si="142">Q580/N580</f>
        <v>-0.27800945232137897</v>
      </c>
      <c r="U580" s="11">
        <f>'OddsRatio_working_3-way'!S580-'OddsRatio_working_3-way'!R580^2/3</f>
        <v>-0.86738949124270259</v>
      </c>
      <c r="V580" s="11">
        <f>'OddsRatio_working_3-way'!S580*'OddsRatio_working_3-way'!R580/3-2*'OddsRatio_working_3-way'!R580^3/27-'OddsRatio_working_3-way'!T580</f>
        <v>0.27800945232137897</v>
      </c>
      <c r="W580" s="11">
        <f>'OddsRatio_working_3-way'!V580^2+4*'OddsRatio_working_3-way'!U580^3/27</f>
        <v>-1.9391201677435257E-2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0.15546740595496886</v>
      </c>
      <c r="Y580" s="11">
        <f>IF('OddsRatio_working_3-way'!W580&gt;=0,IF('OddsRatio_working_3-way'!V580+SQRT('OddsRatio_working_3-way'!W580)&gt;0,0,PI()),ACOS('OddsRatio_working_3-way'!V580/(2*'OddsRatio_working_3-way'!X580)))</f>
        <v>0.46435975945442642</v>
      </c>
      <c r="Z580" s="11">
        <f>'OddsRatio_working_3-way'!X580^(1/3)*COS('OddsRatio_working_3-way'!Y580/3)</f>
        <v>0.53127935010535421</v>
      </c>
      <c r="AA580" s="11">
        <f>'OddsRatio_working_3-way'!X580^(1/3)*COS(('OddsRatio_working_3-way'!Y580+2*PI())/3)</f>
        <v>-0.33743147071485602</v>
      </c>
      <c r="AB580" s="11">
        <f>'OddsRatio_working_3-way'!X580^(1/3)*COS(('OddsRatio_working_3-way'!Y580+4*PI())/3)</f>
        <v>-0.19384787939049827</v>
      </c>
      <c r="AC580" s="11">
        <f>'OddsRatio_working_3-way'!X580^(1/3)*SIN('OddsRatio_working_3-way'!Y580/3)</f>
        <v>8.2898025102331352E-2</v>
      </c>
      <c r="AD580" s="11">
        <f>'OddsRatio_working_3-way'!X580^(1/3)*SIN(('OddsRatio_working_3-way'!Y580+2*PI())/3)</f>
        <v>0.41865240114615793</v>
      </c>
      <c r="AE580" s="11">
        <f>'OddsRatio_working_3-way'!X580^(1/3)*SIN(('OddsRatio_working_3-way'!Y580+4*PI())/3)</f>
        <v>-0.50155042624848911</v>
      </c>
      <c r="AF580" s="11">
        <f>-'OddsRatio_working_3-way'!U580/(3*'OddsRatio_working_3-way'!X580^(1/3))*COS(('OddsRatio_working_3-way'!Y580)/3)</f>
        <v>0.53127935010535399</v>
      </c>
      <c r="AG580" s="11">
        <f>-'OddsRatio_working_3-way'!U580/(3*'OddsRatio_working_3-way'!X580^(1/3))*COS(('OddsRatio_working_3-way'!Y580+2*PI())/3)</f>
        <v>-0.33743147071485591</v>
      </c>
      <c r="AH580" s="11">
        <f>-'OddsRatio_working_3-way'!U580/(3*'OddsRatio_working_3-way'!X580^(1/3))*COS(('OddsRatio_working_3-way'!Y580+4*PI())/3)</f>
        <v>-0.19384787939049819</v>
      </c>
      <c r="AI580" s="11">
        <f>'OddsRatio_working_3-way'!U580/(3*'OddsRatio_working_3-way'!X580^(1/3))*SIN(('OddsRatio_working_3-way'!Y580)/3)</f>
        <v>-8.2898025102331324E-2</v>
      </c>
      <c r="AJ580" s="11">
        <f>'OddsRatio_working_3-way'!U580/(3*'OddsRatio_working_3-way'!X580^(1/3))*SIN(('OddsRatio_working_3-way'!Y580+2*PI())/3)</f>
        <v>-0.41865240114615776</v>
      </c>
      <c r="AK580" s="11">
        <f>'OddsRatio_working_3-way'!U580/(3*'OddsRatio_working_3-way'!X580^(1/3))*SIN(('OddsRatio_working_3-way'!Y580+4*PI())/3)</f>
        <v>0.50155042624848889</v>
      </c>
      <c r="AL580" s="11">
        <f>'OddsRatio_working_3-way'!Z580+'OddsRatio_working_3-way'!AF580</f>
        <v>1.0625587002107082</v>
      </c>
      <c r="AM580" s="11">
        <f>'OddsRatio_working_3-way'!AA580+'OddsRatio_working_3-way'!AG580</f>
        <v>-0.67486294142971193</v>
      </c>
      <c r="AN580" s="11">
        <f>'OddsRatio_working_3-way'!AB580+'OddsRatio_working_3-way'!AH580</f>
        <v>-0.38769575878099649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1.0625587002107082</v>
      </c>
      <c r="AS580" s="11">
        <f>IF(('OddsRatio_working_3-way'!X580=0),IF(Q580&gt;0,-Q580^(1/3),(-Q580)^(1/3)),'OddsRatio_working_3-way'!AM580-'OddsRatio_working_3-way'!R580/3)</f>
        <v>-0.67486294142971193</v>
      </c>
      <c r="AT580" s="11">
        <f>IF(('OddsRatio_working_3-way'!X580=0),IF(Q580&gt;0,-Q580^(1/3),(-Q580)^(1/3)),'OddsRatio_working_3-way'!AN580-'OddsRatio_working_3-way'!R580/3)</f>
        <v>-0.38769575878099649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9">
        <f t="shared" si="130"/>
        <v>0.39081687217061212</v>
      </c>
      <c r="E581" s="9">
        <f t="shared" si="131"/>
        <v>0.27153733443262168</v>
      </c>
      <c r="F581" s="9">
        <f t="shared" si="132"/>
        <v>0.33764579339676626</v>
      </c>
      <c r="G581" s="9">
        <f t="shared" si="133"/>
        <v>1.0603694992458974</v>
      </c>
      <c r="H581" s="9">
        <f t="shared" si="134"/>
        <v>2.5587431638914695</v>
      </c>
      <c r="I581" s="9">
        <f t="shared" si="135"/>
        <v>3.6827348330921192</v>
      </c>
      <c r="J581" s="9">
        <f t="shared" si="136"/>
        <v>2.9616835736049105</v>
      </c>
      <c r="K581" s="11">
        <f t="shared" si="137"/>
        <v>0.40485829959514169</v>
      </c>
      <c r="L581" s="11">
        <f t="shared" si="138"/>
        <v>0.28328611898016998</v>
      </c>
      <c r="M581" s="11">
        <f t="shared" si="139"/>
        <v>0.35087719298245612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-0.27688094316832557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0.23541782740734346</v>
      </c>
      <c r="Q581" s="11">
        <f>2*'OddsRatio_working_3-way'!K581*'OddsRatio_working_3-way'!L581*'OddsRatio_working_3-way'!M581</f>
        <v>8.0484727318749893E-2</v>
      </c>
      <c r="R581" s="11">
        <f t="shared" si="140"/>
        <v>0</v>
      </c>
      <c r="S581" s="11">
        <f t="shared" si="141"/>
        <v>-0.85024929745426636</v>
      </c>
      <c r="T581" s="11">
        <f t="shared" si="142"/>
        <v>-0.29068352049718504</v>
      </c>
      <c r="U581" s="11">
        <f>'OddsRatio_working_3-way'!S581-'OddsRatio_working_3-way'!R581^2/3</f>
        <v>-0.85024929745426636</v>
      </c>
      <c r="V581" s="11">
        <f>'OddsRatio_working_3-way'!S581*'OddsRatio_working_3-way'!R581/3-2*'OddsRatio_working_3-way'!R581^3/27-'OddsRatio_working_3-way'!T581</f>
        <v>0.29068352049718504</v>
      </c>
      <c r="W581" s="11">
        <f>'OddsRatio_working_3-way'!V581^2+4*'OddsRatio_working_3-way'!U581^3/27</f>
        <v>-6.5646480562705778E-3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0.15088203765268746</v>
      </c>
      <c r="Y581" s="11">
        <f>IF('OddsRatio_working_3-way'!W581&gt;=0,IF('OddsRatio_working_3-way'!V581+SQRT('OddsRatio_working_3-way'!W581)&gt;0,0,PI()),ACOS('OddsRatio_working_3-way'!V581/(2*'OddsRatio_working_3-way'!X581)))</f>
        <v>0.27183159602969242</v>
      </c>
      <c r="Z581" s="11">
        <f>'OddsRatio_working_3-way'!X581^(1/3)*COS('OddsRatio_working_3-way'!Y581/3)</f>
        <v>0.53018474962294881</v>
      </c>
      <c r="AA581" s="11">
        <f>'OddsRatio_working_3-way'!X581^(1/3)*COS(('OddsRatio_working_3-way'!Y581+2*PI())/3)</f>
        <v>-0.30681074982782613</v>
      </c>
      <c r="AB581" s="11">
        <f>'OddsRatio_working_3-way'!X581^(1/3)*COS(('OddsRatio_working_3-way'!Y581+4*PI())/3)</f>
        <v>-0.22337399979512279</v>
      </c>
      <c r="AC581" s="11">
        <f>'OddsRatio_working_3-way'!X581^(1/3)*SIN('OddsRatio_working_3-way'!Y581/3)</f>
        <v>4.8172230091689076E-2</v>
      </c>
      <c r="AD581" s="11">
        <f>'OddsRatio_working_3-way'!X581^(1/3)*SIN(('OddsRatio_working_3-way'!Y581+2*PI())/3)</f>
        <v>0.43506734682672132</v>
      </c>
      <c r="AE581" s="11">
        <f>'OddsRatio_working_3-way'!X581^(1/3)*SIN(('OddsRatio_working_3-way'!Y581+4*PI())/3)</f>
        <v>-0.48323957691841013</v>
      </c>
      <c r="AF581" s="11">
        <f>-'OddsRatio_working_3-way'!U581/(3*'OddsRatio_working_3-way'!X581^(1/3))*COS(('OddsRatio_working_3-way'!Y581)/3)</f>
        <v>0.53018474962294859</v>
      </c>
      <c r="AG581" s="11">
        <f>-'OddsRatio_working_3-way'!U581/(3*'OddsRatio_working_3-way'!X581^(1/3))*COS(('OddsRatio_working_3-way'!Y581+2*PI())/3)</f>
        <v>-0.30681074982782602</v>
      </c>
      <c r="AH581" s="11">
        <f>-'OddsRatio_working_3-way'!U581/(3*'OddsRatio_working_3-way'!X581^(1/3))*COS(('OddsRatio_working_3-way'!Y581+4*PI())/3)</f>
        <v>-0.22337399979512268</v>
      </c>
      <c r="AI581" s="11">
        <f>'OddsRatio_working_3-way'!U581/(3*'OddsRatio_working_3-way'!X581^(1/3))*SIN(('OddsRatio_working_3-way'!Y581)/3)</f>
        <v>-4.8172230091689056E-2</v>
      </c>
      <c r="AJ581" s="11">
        <f>'OddsRatio_working_3-way'!U581/(3*'OddsRatio_working_3-way'!X581^(1/3))*SIN(('OddsRatio_working_3-way'!Y581+2*PI())/3)</f>
        <v>-0.4350673468267211</v>
      </c>
      <c r="AK581" s="11">
        <f>'OddsRatio_working_3-way'!U581/(3*'OddsRatio_working_3-way'!X581^(1/3))*SIN(('OddsRatio_working_3-way'!Y581+4*PI())/3)</f>
        <v>0.48323957691840991</v>
      </c>
      <c r="AL581" s="11">
        <f>'OddsRatio_working_3-way'!Z581+'OddsRatio_working_3-way'!AF581</f>
        <v>1.0603694992458974</v>
      </c>
      <c r="AM581" s="11">
        <f>'OddsRatio_working_3-way'!AA581+'OddsRatio_working_3-way'!AG581</f>
        <v>-0.61362149965565216</v>
      </c>
      <c r="AN581" s="11">
        <f>'OddsRatio_working_3-way'!AB581+'OddsRatio_working_3-way'!AH581</f>
        <v>-0.44674799959024547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1.0603694992458974</v>
      </c>
      <c r="AS581" s="11">
        <f>IF(('OddsRatio_working_3-way'!X581=0),IF(Q581&gt;0,-Q581^(1/3),(-Q581)^(1/3)),'OddsRatio_working_3-way'!AM581-'OddsRatio_working_3-way'!R581/3)</f>
        <v>-0.61362149965565216</v>
      </c>
      <c r="AT581" s="11">
        <f>IF(('OddsRatio_working_3-way'!X581=0),IF(Q581&gt;0,-Q581^(1/3),(-Q581)^(1/3)),'OddsRatio_working_3-way'!AN581-'OddsRatio_working_3-way'!R581/3)</f>
        <v>-0.44674799959024547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9">
        <f t="shared" si="130"/>
        <v>0.27298031124099537</v>
      </c>
      <c r="E582" s="9">
        <f t="shared" si="131"/>
        <v>0.3067424481714931</v>
      </c>
      <c r="F582" s="9">
        <f t="shared" si="132"/>
        <v>0.42027724058751142</v>
      </c>
      <c r="G582" s="9">
        <f t="shared" si="133"/>
        <v>1.0610628915809626</v>
      </c>
      <c r="H582" s="9">
        <f t="shared" si="134"/>
        <v>3.6632678578682163</v>
      </c>
      <c r="I582" s="9">
        <f t="shared" si="135"/>
        <v>3.2600639590674505</v>
      </c>
      <c r="J582" s="9">
        <f t="shared" si="136"/>
        <v>2.3793817590552515</v>
      </c>
      <c r="K582" s="11">
        <f t="shared" si="137"/>
        <v>0.28490028490028491</v>
      </c>
      <c r="L582" s="11">
        <f t="shared" si="138"/>
        <v>0.31948881789137379</v>
      </c>
      <c r="M582" s="11">
        <f t="shared" si="139"/>
        <v>0.43478260869565222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-0.27505363399237548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0.23507538440167974</v>
      </c>
      <c r="Q582" s="11">
        <f>2*'OddsRatio_working_3-way'!K582*'OddsRatio_working_3-way'!L582*'OddsRatio_working_3-way'!M582</f>
        <v>7.9149961078006648E-2</v>
      </c>
      <c r="R582" s="11">
        <f t="shared" si="140"/>
        <v>0</v>
      </c>
      <c r="S582" s="11">
        <f t="shared" si="141"/>
        <v>-0.85465289438130476</v>
      </c>
      <c r="T582" s="11">
        <f t="shared" si="142"/>
        <v>-0.28776191730010264</v>
      </c>
      <c r="U582" s="11">
        <f>'OddsRatio_working_3-way'!S582-'OddsRatio_working_3-way'!R582^2/3</f>
        <v>-0.85465289438130476</v>
      </c>
      <c r="V582" s="11">
        <f>'OddsRatio_working_3-way'!S582*'OddsRatio_working_3-way'!R582/3-2*'OddsRatio_working_3-way'!R582^3/27-'OddsRatio_working_3-way'!T582</f>
        <v>0.28776191730010264</v>
      </c>
      <c r="W582" s="11">
        <f>'OddsRatio_working_3-way'!V582^2+4*'OddsRatio_working_3-way'!U582^3/27</f>
        <v>-9.6768501133372292E-3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0.1520557226492712</v>
      </c>
      <c r="Y582" s="11">
        <f>IF('OddsRatio_working_3-way'!W582&gt;=0,IF('OddsRatio_working_3-way'!V582+SQRT('OddsRatio_working_3-way'!W582)&gt;0,0,PI()),ACOS('OddsRatio_working_3-way'!V582/(2*'OddsRatio_working_3-way'!X582)))</f>
        <v>0.32939453532438967</v>
      </c>
      <c r="Z582" s="11">
        <f>'OddsRatio_working_3-way'!X582^(1/3)*COS('OddsRatio_working_3-way'!Y582/3)</f>
        <v>0.53053144579048128</v>
      </c>
      <c r="AA582" s="11">
        <f>'OddsRatio_working_3-way'!X582^(1/3)*COS(('OddsRatio_working_3-way'!Y582+2*PI())/3)</f>
        <v>-0.3159166100140508</v>
      </c>
      <c r="AB582" s="11">
        <f>'OddsRatio_working_3-way'!X582^(1/3)*COS(('OddsRatio_working_3-way'!Y582+4*PI())/3)</f>
        <v>-0.2146148357764304</v>
      </c>
      <c r="AC582" s="11">
        <f>'OddsRatio_working_3-way'!X582^(1/3)*SIN('OddsRatio_working_3-way'!Y582/3)</f>
        <v>5.8486606625476757E-2</v>
      </c>
      <c r="AD582" s="11">
        <f>'OddsRatio_working_3-way'!X582^(1/3)*SIN(('OddsRatio_working_3-way'!Y582+2*PI())/3)</f>
        <v>0.43021040624830514</v>
      </c>
      <c r="AE582" s="11">
        <f>'OddsRatio_working_3-way'!X582^(1/3)*SIN(('OddsRatio_working_3-way'!Y582+4*PI())/3)</f>
        <v>-0.48869701287378198</v>
      </c>
      <c r="AF582" s="11">
        <f>-'OddsRatio_working_3-way'!U582/(3*'OddsRatio_working_3-way'!X582^(1/3))*COS(('OddsRatio_working_3-way'!Y582)/3)</f>
        <v>0.53053144579048117</v>
      </c>
      <c r="AG582" s="11">
        <f>-'OddsRatio_working_3-way'!U582/(3*'OddsRatio_working_3-way'!X582^(1/3))*COS(('OddsRatio_working_3-way'!Y582+2*PI())/3)</f>
        <v>-0.31591661001405075</v>
      </c>
      <c r="AH582" s="11">
        <f>-'OddsRatio_working_3-way'!U582/(3*'OddsRatio_working_3-way'!X582^(1/3))*COS(('OddsRatio_working_3-way'!Y582+4*PI())/3)</f>
        <v>-0.21461483577643034</v>
      </c>
      <c r="AI582" s="11">
        <f>'OddsRatio_working_3-way'!U582/(3*'OddsRatio_working_3-way'!X582^(1/3))*SIN(('OddsRatio_working_3-way'!Y582)/3)</f>
        <v>-5.848660662547675E-2</v>
      </c>
      <c r="AJ582" s="11">
        <f>'OddsRatio_working_3-way'!U582/(3*'OddsRatio_working_3-way'!X582^(1/3))*SIN(('OddsRatio_working_3-way'!Y582+2*PI())/3)</f>
        <v>-0.43021040624830509</v>
      </c>
      <c r="AK582" s="11">
        <f>'OddsRatio_working_3-way'!U582/(3*'OddsRatio_working_3-way'!X582^(1/3))*SIN(('OddsRatio_working_3-way'!Y582+4*PI())/3)</f>
        <v>0.48869701287378187</v>
      </c>
      <c r="AL582" s="11">
        <f>'OddsRatio_working_3-way'!Z582+'OddsRatio_working_3-way'!AF582</f>
        <v>1.0610628915809626</v>
      </c>
      <c r="AM582" s="11">
        <f>'OddsRatio_working_3-way'!AA582+'OddsRatio_working_3-way'!AG582</f>
        <v>-0.63183322002810161</v>
      </c>
      <c r="AN582" s="11">
        <f>'OddsRatio_working_3-way'!AB582+'OddsRatio_working_3-way'!AH582</f>
        <v>-0.42922967155286074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1.0610628915809626</v>
      </c>
      <c r="AS582" s="11">
        <f>IF(('OddsRatio_working_3-way'!X582=0),IF(Q582&gt;0,-Q582^(1/3),(-Q582)^(1/3)),'OddsRatio_working_3-way'!AM582-'OddsRatio_working_3-way'!R582/3)</f>
        <v>-0.63183322002810161</v>
      </c>
      <c r="AT582" s="11">
        <f>IF(('OddsRatio_working_3-way'!X582=0),IF(Q582&gt;0,-Q582^(1/3),(-Q582)^(1/3)),'OddsRatio_working_3-way'!AN582-'OddsRatio_working_3-way'!R582/3)</f>
        <v>-0.42922967155286074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9">
        <f t="shared" si="130"/>
        <v>0.52931660611203302</v>
      </c>
      <c r="E583" s="9">
        <f t="shared" si="131"/>
        <v>0.24541069445939825</v>
      </c>
      <c r="F583" s="9">
        <f t="shared" si="132"/>
        <v>0.22527269942856884</v>
      </c>
      <c r="G583" s="9">
        <f t="shared" si="133"/>
        <v>1.0713595980607051</v>
      </c>
      <c r="H583" s="9">
        <f t="shared" si="134"/>
        <v>1.8892284663903858</v>
      </c>
      <c r="I583" s="9">
        <f t="shared" si="135"/>
        <v>4.0748020464342236</v>
      </c>
      <c r="J583" s="9">
        <f t="shared" si="136"/>
        <v>4.4390643097748628</v>
      </c>
      <c r="K583" s="11">
        <f t="shared" si="137"/>
        <v>0.54644808743169393</v>
      </c>
      <c r="L583" s="11">
        <f t="shared" si="138"/>
        <v>0.25839793281653745</v>
      </c>
      <c r="M583" s="11">
        <f t="shared" si="139"/>
        <v>0.23752969121140144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-0.25646072811246967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0.23175755302393125</v>
      </c>
      <c r="Q583" s="11">
        <f>2*'OddsRatio_working_3-way'!K583*'OddsRatio_working_3-way'!L583*'OddsRatio_working_3-way'!M583</f>
        <v>6.7078886548171124E-2</v>
      </c>
      <c r="R583" s="11">
        <f t="shared" si="140"/>
        <v>0</v>
      </c>
      <c r="S583" s="11">
        <f t="shared" si="141"/>
        <v>-0.90367657742239216</v>
      </c>
      <c r="T583" s="11">
        <f t="shared" si="142"/>
        <v>-0.26155617291530886</v>
      </c>
      <c r="U583" s="11">
        <f>'OddsRatio_working_3-way'!S583-'OddsRatio_working_3-way'!R583^2/3</f>
        <v>-0.90367657742239216</v>
      </c>
      <c r="V583" s="11">
        <f>'OddsRatio_working_3-way'!S583*'OddsRatio_working_3-way'!R583/3-2*'OddsRatio_working_3-way'!R583^3/27-'OddsRatio_working_3-way'!T583</f>
        <v>0.26155617291530886</v>
      </c>
      <c r="W583" s="11">
        <f>'OddsRatio_working_3-way'!V583^2+4*'OddsRatio_working_3-way'!U583^3/27</f>
        <v>-4.0917350533110394E-2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0.16532466703672305</v>
      </c>
      <c r="Y583" s="11">
        <f>IF('OddsRatio_working_3-way'!W583&gt;=0,IF('OddsRatio_working_3-way'!V583+SQRT('OddsRatio_working_3-way'!W583)&gt;0,0,PI()),ACOS('OddsRatio_working_3-way'!V583/(2*'OddsRatio_working_3-way'!X583)))</f>
        <v>0.65829253560225542</v>
      </c>
      <c r="Z583" s="11">
        <f>'OddsRatio_working_3-way'!X583^(1/3)*COS('OddsRatio_working_3-way'!Y583/3)</f>
        <v>0.53567979903035268</v>
      </c>
      <c r="AA583" s="11">
        <f>'OddsRatio_working_3-way'!X583^(1/3)*COS(('OddsRatio_working_3-way'!Y583+2*PI())/3)</f>
        <v>-0.37130249680858879</v>
      </c>
      <c r="AB583" s="11">
        <f>'OddsRatio_working_3-way'!X583^(1/3)*COS(('OddsRatio_working_3-way'!Y583+4*PI())/3)</f>
        <v>-0.16437730222176397</v>
      </c>
      <c r="AC583" s="11">
        <f>'OddsRatio_working_3-way'!X583^(1/3)*SIN('OddsRatio_working_3-way'!Y583/3)</f>
        <v>0.11946831679681909</v>
      </c>
      <c r="AD583" s="11">
        <f>'OddsRatio_working_3-way'!X583^(1/3)*SIN(('OddsRatio_working_3-way'!Y583+2*PI())/3)</f>
        <v>0.40417815585601857</v>
      </c>
      <c r="AE583" s="11">
        <f>'OddsRatio_working_3-way'!X583^(1/3)*SIN(('OddsRatio_working_3-way'!Y583+4*PI())/3)</f>
        <v>-0.52364647265283759</v>
      </c>
      <c r="AF583" s="11">
        <f>-'OddsRatio_working_3-way'!U583/(3*'OddsRatio_working_3-way'!X583^(1/3))*COS(('OddsRatio_working_3-way'!Y583)/3)</f>
        <v>0.53567979903035257</v>
      </c>
      <c r="AG583" s="11">
        <f>-'OddsRatio_working_3-way'!U583/(3*'OddsRatio_working_3-way'!X583^(1/3))*COS(('OddsRatio_working_3-way'!Y583+2*PI())/3)</f>
        <v>-0.37130249680858873</v>
      </c>
      <c r="AH583" s="11">
        <f>-'OddsRatio_working_3-way'!U583/(3*'OddsRatio_working_3-way'!X583^(1/3))*COS(('OddsRatio_working_3-way'!Y583+4*PI())/3)</f>
        <v>-0.16437730222176394</v>
      </c>
      <c r="AI583" s="11">
        <f>'OddsRatio_working_3-way'!U583/(3*'OddsRatio_working_3-way'!X583^(1/3))*SIN(('OddsRatio_working_3-way'!Y583)/3)</f>
        <v>-0.11946831679681906</v>
      </c>
      <c r="AJ583" s="11">
        <f>'OddsRatio_working_3-way'!U583/(3*'OddsRatio_working_3-way'!X583^(1/3))*SIN(('OddsRatio_working_3-way'!Y583+2*PI())/3)</f>
        <v>-0.40417815585601846</v>
      </c>
      <c r="AK583" s="11">
        <f>'OddsRatio_working_3-way'!U583/(3*'OddsRatio_working_3-way'!X583^(1/3))*SIN(('OddsRatio_working_3-way'!Y583+4*PI())/3)</f>
        <v>0.52364647265283748</v>
      </c>
      <c r="AL583" s="11">
        <f>'OddsRatio_working_3-way'!Z583+'OddsRatio_working_3-way'!AF583</f>
        <v>1.0713595980607051</v>
      </c>
      <c r="AM583" s="11">
        <f>'OddsRatio_working_3-way'!AA583+'OddsRatio_working_3-way'!AG583</f>
        <v>-0.74260499361717747</v>
      </c>
      <c r="AN583" s="11">
        <f>'OddsRatio_working_3-way'!AB583+'OddsRatio_working_3-way'!AH583</f>
        <v>-0.32875460444352789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1.0713595980607051</v>
      </c>
      <c r="AS583" s="11">
        <f>IF(('OddsRatio_working_3-way'!X583=0),IF(Q583&gt;0,-Q583^(1/3),(-Q583)^(1/3)),'OddsRatio_working_3-way'!AM583-'OddsRatio_working_3-way'!R583/3)</f>
        <v>-0.74260499361717747</v>
      </c>
      <c r="AT583" s="11">
        <f>IF(('OddsRatio_working_3-way'!X583=0),IF(Q583&gt;0,-Q583^(1/3),(-Q583)^(1/3)),'OddsRatio_working_3-way'!AN583-'OddsRatio_working_3-way'!R583/3)</f>
        <v>-0.32875460444352789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9">
        <f t="shared" si="130"/>
        <v>0.39931297494541895</v>
      </c>
      <c r="E584" s="9">
        <f t="shared" si="131"/>
        <v>0.27895125245721508</v>
      </c>
      <c r="F584" s="9">
        <f t="shared" si="132"/>
        <v>0.32173577259736608</v>
      </c>
      <c r="G584" s="9">
        <f t="shared" si="133"/>
        <v>1.0593671086856111</v>
      </c>
      <c r="H584" s="9">
        <f t="shared" si="134"/>
        <v>2.5043012943335672</v>
      </c>
      <c r="I584" s="9">
        <f t="shared" si="135"/>
        <v>3.5848557451928911</v>
      </c>
      <c r="J584" s="9">
        <f t="shared" si="136"/>
        <v>3.1081405462843663</v>
      </c>
      <c r="K584" s="11">
        <f t="shared" si="137"/>
        <v>0.41322314049586778</v>
      </c>
      <c r="L584" s="11">
        <f t="shared" si="138"/>
        <v>0.29069767441860467</v>
      </c>
      <c r="M584" s="11">
        <f t="shared" si="139"/>
        <v>0.33444816053511706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-0.27700413383840161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0.23502327252671951</v>
      </c>
      <c r="Q584" s="11">
        <f>2*'OddsRatio_working_3-way'!K584*'OddsRatio_working_3-way'!L584*'OddsRatio_working_3-way'!M584</f>
        <v>8.0349836761271637E-2</v>
      </c>
      <c r="R584" s="11">
        <f t="shared" si="140"/>
        <v>0</v>
      </c>
      <c r="S584" s="11">
        <f t="shared" si="141"/>
        <v>-0.84844680572105524</v>
      </c>
      <c r="T584" s="11">
        <f t="shared" si="142"/>
        <v>-0.29006728400719839</v>
      </c>
      <c r="U584" s="11">
        <f>'OddsRatio_working_3-way'!S584-'OddsRatio_working_3-way'!R584^2/3</f>
        <v>-0.84844680572105524</v>
      </c>
      <c r="V584" s="11">
        <f>'OddsRatio_working_3-way'!S584*'OddsRatio_working_3-way'!R584/3-2*'OddsRatio_working_3-way'!R584^3/27-'OddsRatio_working_3-way'!T584</f>
        <v>0.29006728400719839</v>
      </c>
      <c r="W584" s="11">
        <f>'OddsRatio_working_3-way'!V584^2+4*'OddsRatio_working_3-way'!U584^3/27</f>
        <v>-6.3446150902037035E-3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0.15040249693864494</v>
      </c>
      <c r="Y584" s="11">
        <f>IF('OddsRatio_working_3-way'!W584&gt;=0,IF('OddsRatio_working_3-way'!V584+SQRT('OddsRatio_working_3-way'!W584)&gt;0,0,PI()),ACOS('OddsRatio_working_3-way'!V584/(2*'OddsRatio_working_3-way'!X584)))</f>
        <v>0.26799627071160681</v>
      </c>
      <c r="Z584" s="11">
        <f>'OddsRatio_working_3-way'!X584^(1/3)*COS('OddsRatio_working_3-way'!Y584/3)</f>
        <v>0.52968355434280556</v>
      </c>
      <c r="AA584" s="11">
        <f>'OddsRatio_working_3-way'!X584^(1/3)*COS(('OddsRatio_working_3-way'!Y584+2*PI())/3)</f>
        <v>-0.30592949582725987</v>
      </c>
      <c r="AB584" s="11">
        <f>'OddsRatio_working_3-way'!X584^(1/3)*COS(('OddsRatio_working_3-way'!Y584+4*PI())/3)</f>
        <v>-0.22375405851554589</v>
      </c>
      <c r="AC584" s="11">
        <f>'OddsRatio_working_3-way'!X584^(1/3)*SIN('OddsRatio_working_3-way'!Y584/3)</f>
        <v>4.7444010852693425E-2</v>
      </c>
      <c r="AD584" s="11">
        <f>'OddsRatio_working_3-way'!X584^(1/3)*SIN(('OddsRatio_working_3-way'!Y584+2*PI())/3)</f>
        <v>0.43499740860135822</v>
      </c>
      <c r="AE584" s="11">
        <f>'OddsRatio_working_3-way'!X584^(1/3)*SIN(('OddsRatio_working_3-way'!Y584+4*PI())/3)</f>
        <v>-0.4824414194540515</v>
      </c>
      <c r="AF584" s="11">
        <f>-'OddsRatio_working_3-way'!U584/(3*'OddsRatio_working_3-way'!X584^(1/3))*COS(('OddsRatio_working_3-way'!Y584)/3)</f>
        <v>0.52968355434280556</v>
      </c>
      <c r="AG584" s="11">
        <f>-'OddsRatio_working_3-way'!U584/(3*'OddsRatio_working_3-way'!X584^(1/3))*COS(('OddsRatio_working_3-way'!Y584+2*PI())/3)</f>
        <v>-0.30592949582725987</v>
      </c>
      <c r="AH584" s="11">
        <f>-'OddsRatio_working_3-way'!U584/(3*'OddsRatio_working_3-way'!X584^(1/3))*COS(('OddsRatio_working_3-way'!Y584+4*PI())/3)</f>
        <v>-0.22375405851554589</v>
      </c>
      <c r="AI584" s="11">
        <f>'OddsRatio_working_3-way'!U584/(3*'OddsRatio_working_3-way'!X584^(1/3))*SIN(('OddsRatio_working_3-way'!Y584)/3)</f>
        <v>-4.7444010852693425E-2</v>
      </c>
      <c r="AJ584" s="11">
        <f>'OddsRatio_working_3-way'!U584/(3*'OddsRatio_working_3-way'!X584^(1/3))*SIN(('OddsRatio_working_3-way'!Y584+2*PI())/3)</f>
        <v>-0.43499740860135822</v>
      </c>
      <c r="AK584" s="11">
        <f>'OddsRatio_working_3-way'!U584/(3*'OddsRatio_working_3-way'!X584^(1/3))*SIN(('OddsRatio_working_3-way'!Y584+4*PI())/3)</f>
        <v>0.4824414194540515</v>
      </c>
      <c r="AL584" s="11">
        <f>'OddsRatio_working_3-way'!Z584+'OddsRatio_working_3-way'!AF584</f>
        <v>1.0593671086856111</v>
      </c>
      <c r="AM584" s="11">
        <f>'OddsRatio_working_3-way'!AA584+'OddsRatio_working_3-way'!AG584</f>
        <v>-0.61185899165451973</v>
      </c>
      <c r="AN584" s="11">
        <f>'OddsRatio_working_3-way'!AB584+'OddsRatio_working_3-way'!AH584</f>
        <v>-0.44750811703109178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1.0593671086856111</v>
      </c>
      <c r="AS584" s="11">
        <f>IF(('OddsRatio_working_3-way'!X584=0),IF(Q584&gt;0,-Q584^(1/3),(-Q584)^(1/3)),'OddsRatio_working_3-way'!AM584-'OddsRatio_working_3-way'!R584/3)</f>
        <v>-0.61185899165451973</v>
      </c>
      <c r="AT584" s="11">
        <f>IF(('OddsRatio_working_3-way'!X584=0),IF(Q584&gt;0,-Q584^(1/3),(-Q584)^(1/3)),'OddsRatio_working_3-way'!AN584-'OddsRatio_working_3-way'!R584/3)</f>
        <v>-0.44750811703109178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9">
        <f t="shared" si="130"/>
        <v>0.58146137551588817</v>
      </c>
      <c r="E585" s="9">
        <f t="shared" si="131"/>
        <v>0.22052840125834619</v>
      </c>
      <c r="F585" s="9">
        <f t="shared" si="132"/>
        <v>0.19801022322576567</v>
      </c>
      <c r="G585" s="9">
        <f t="shared" si="133"/>
        <v>1.074335356499224</v>
      </c>
      <c r="H585" s="9">
        <f t="shared" si="134"/>
        <v>1.71980468885448</v>
      </c>
      <c r="I585" s="9">
        <f t="shared" si="135"/>
        <v>4.5345633228824473</v>
      </c>
      <c r="J585" s="9">
        <f t="shared" si="136"/>
        <v>5.0502442940020735</v>
      </c>
      <c r="K585" s="11">
        <f t="shared" si="137"/>
        <v>0.5988023952095809</v>
      </c>
      <c r="L585" s="11">
        <f t="shared" si="138"/>
        <v>0.23310023310023309</v>
      </c>
      <c r="M585" s="11">
        <f t="shared" si="139"/>
        <v>0.20964360587002098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-0.24317555093738574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0.22619726607976526</v>
      </c>
      <c r="Q585" s="11">
        <f>2*'OddsRatio_working_3-way'!K585*'OddsRatio_working_3-way'!L585*'OddsRatio_working_3-way'!M585</f>
        <v>5.8524519037455439E-2</v>
      </c>
      <c r="R585" s="11">
        <f t="shared" si="140"/>
        <v>0</v>
      </c>
      <c r="S585" s="11">
        <f t="shared" si="141"/>
        <v>-0.93018095449080673</v>
      </c>
      <c r="T585" s="11">
        <f t="shared" si="142"/>
        <v>-0.24066777606489179</v>
      </c>
      <c r="U585" s="11">
        <f>'OddsRatio_working_3-way'!S585-'OddsRatio_working_3-way'!R585^2/3</f>
        <v>-0.93018095449080673</v>
      </c>
      <c r="V585" s="11">
        <f>'OddsRatio_working_3-way'!S585*'OddsRatio_working_3-way'!R585/3-2*'OddsRatio_working_3-way'!R585^3/27-'OddsRatio_working_3-way'!T585</f>
        <v>0.24066777606489179</v>
      </c>
      <c r="W585" s="11">
        <f>'OddsRatio_working_3-way'!V585^2+4*'OddsRatio_working_3-way'!U585^3/27</f>
        <v>-6.131259400552784E-2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0.17265107329636611</v>
      </c>
      <c r="Y585" s="11">
        <f>IF('OddsRatio_working_3-way'!W585&gt;=0,IF('OddsRatio_working_3-way'!V585+SQRT('OddsRatio_working_3-way'!W585)&gt;0,0,PI()),ACOS('OddsRatio_working_3-way'!V585/(2*'OddsRatio_working_3-way'!X585)))</f>
        <v>0.7996226516883157</v>
      </c>
      <c r="Z585" s="11">
        <f>'OddsRatio_working_3-way'!X585^(1/3)*COS('OddsRatio_working_3-way'!Y585/3)</f>
        <v>0.53716767824961198</v>
      </c>
      <c r="AA585" s="11">
        <f>'OddsRatio_working_3-way'!X585^(1/3)*COS(('OddsRatio_working_3-way'!Y585+2*PI())/3)</f>
        <v>-0.39560117142887646</v>
      </c>
      <c r="AB585" s="11">
        <f>'OddsRatio_working_3-way'!X585^(1/3)*COS(('OddsRatio_working_3-way'!Y585+4*PI())/3)</f>
        <v>-0.14156650682073565</v>
      </c>
      <c r="AC585" s="11">
        <f>'OddsRatio_working_3-way'!X585^(1/3)*SIN('OddsRatio_working_3-way'!Y585/3)</f>
        <v>0.14666698199500636</v>
      </c>
      <c r="AD585" s="11">
        <f>'OddsRatio_working_3-way'!X585^(1/3)*SIN(('OddsRatio_working_3-way'!Y585+2*PI())/3)</f>
        <v>0.39186736445856646</v>
      </c>
      <c r="AE585" s="11">
        <f>'OddsRatio_working_3-way'!X585^(1/3)*SIN(('OddsRatio_working_3-way'!Y585+4*PI())/3)</f>
        <v>-0.53853434645357279</v>
      </c>
      <c r="AF585" s="11">
        <f>-'OddsRatio_working_3-way'!U585/(3*'OddsRatio_working_3-way'!X585^(1/3))*COS(('OddsRatio_working_3-way'!Y585)/3)</f>
        <v>0.53716767824961198</v>
      </c>
      <c r="AG585" s="11">
        <f>-'OddsRatio_working_3-way'!U585/(3*'OddsRatio_working_3-way'!X585^(1/3))*COS(('OddsRatio_working_3-way'!Y585+2*PI())/3)</f>
        <v>-0.39560117142887646</v>
      </c>
      <c r="AH585" s="11">
        <f>-'OddsRatio_working_3-way'!U585/(3*'OddsRatio_working_3-way'!X585^(1/3))*COS(('OddsRatio_working_3-way'!Y585+4*PI())/3)</f>
        <v>-0.14156650682073565</v>
      </c>
      <c r="AI585" s="11">
        <f>'OddsRatio_working_3-way'!U585/(3*'OddsRatio_working_3-way'!X585^(1/3))*SIN(('OddsRatio_working_3-way'!Y585)/3)</f>
        <v>-0.14666698199500636</v>
      </c>
      <c r="AJ585" s="11">
        <f>'OddsRatio_working_3-way'!U585/(3*'OddsRatio_working_3-way'!X585^(1/3))*SIN(('OddsRatio_working_3-way'!Y585+2*PI())/3)</f>
        <v>-0.39186736445856646</v>
      </c>
      <c r="AK585" s="11">
        <f>'OddsRatio_working_3-way'!U585/(3*'OddsRatio_working_3-way'!X585^(1/3))*SIN(('OddsRatio_working_3-way'!Y585+4*PI())/3)</f>
        <v>0.53853434645357279</v>
      </c>
      <c r="AL585" s="11">
        <f>'OddsRatio_working_3-way'!Z585+'OddsRatio_working_3-way'!AF585</f>
        <v>1.074335356499224</v>
      </c>
      <c r="AM585" s="11">
        <f>'OddsRatio_working_3-way'!AA585+'OddsRatio_working_3-way'!AG585</f>
        <v>-0.79120234285775293</v>
      </c>
      <c r="AN585" s="11">
        <f>'OddsRatio_working_3-way'!AB585+'OddsRatio_working_3-way'!AH585</f>
        <v>-0.28313301364147131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1.074335356499224</v>
      </c>
      <c r="AS585" s="11">
        <f>IF(('OddsRatio_working_3-way'!X585=0),IF(Q585&gt;0,-Q585^(1/3),(-Q585)^(1/3)),'OddsRatio_working_3-way'!AM585-'OddsRatio_working_3-way'!R585/3)</f>
        <v>-0.79120234285775293</v>
      </c>
      <c r="AT585" s="11">
        <f>IF(('OddsRatio_working_3-way'!X585=0),IF(Q585&gt;0,-Q585^(1/3),(-Q585)^(1/3)),'OddsRatio_working_3-way'!AN585-'OddsRatio_working_3-way'!R585/3)</f>
        <v>-0.28313301364147131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9">
        <f t="shared" si="130"/>
        <v>0.32134389800407182</v>
      </c>
      <c r="E586" s="9">
        <f t="shared" si="131"/>
        <v>0.24857319667542413</v>
      </c>
      <c r="F586" s="9">
        <f t="shared" si="132"/>
        <v>0.43008290532050414</v>
      </c>
      <c r="G586" s="9">
        <f t="shared" si="133"/>
        <v>1.0352602363643146</v>
      </c>
      <c r="H586" s="9">
        <f t="shared" si="134"/>
        <v>3.1119308821832017</v>
      </c>
      <c r="I586" s="9">
        <f t="shared" si="135"/>
        <v>4.0229598901837988</v>
      </c>
      <c r="J586" s="9">
        <f t="shared" si="136"/>
        <v>2.3251331025463222</v>
      </c>
      <c r="K586" s="11">
        <f t="shared" si="137"/>
        <v>0.32894736842105265</v>
      </c>
      <c r="L586" s="11">
        <f t="shared" si="138"/>
        <v>0.25510204081632654</v>
      </c>
      <c r="M586" s="11">
        <f t="shared" si="139"/>
        <v>0.43859649122807021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-0.28062637797501266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0.22966250211996153</v>
      </c>
      <c r="Q586" s="11">
        <f>2*'OddsRatio_working_3-way'!K586*'OddsRatio_working_3-way'!L586*'OddsRatio_working_3-way'!M586</f>
        <v>7.3609776320500517E-2</v>
      </c>
      <c r="R586" s="11">
        <f t="shared" si="140"/>
        <v>0</v>
      </c>
      <c r="S586" s="11">
        <f t="shared" si="141"/>
        <v>-0.81839242546333613</v>
      </c>
      <c r="T586" s="11">
        <f t="shared" si="142"/>
        <v>-0.26230526457158215</v>
      </c>
      <c r="U586" s="11">
        <f>'OddsRatio_working_3-way'!S586-'OddsRatio_working_3-way'!R586^2/3</f>
        <v>-0.81839242546333613</v>
      </c>
      <c r="V586" s="11">
        <f>'OddsRatio_working_3-way'!S586*'OddsRatio_working_3-way'!R586/3-2*'OddsRatio_working_3-way'!R586^3/27-'OddsRatio_working_3-way'!T586</f>
        <v>0.26230526457158215</v>
      </c>
      <c r="W586" s="11">
        <f>'OddsRatio_working_3-way'!V586^2+4*'OddsRatio_working_3-way'!U586^3/27</f>
        <v>-1.2400622823674531E-2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0.14248216962627486</v>
      </c>
      <c r="Y586" s="11">
        <f>IF('OddsRatio_working_3-way'!W586&gt;=0,IF('OddsRatio_working_3-way'!V586+SQRT('OddsRatio_working_3-way'!W586)&gt;0,0,PI()),ACOS('OddsRatio_working_3-way'!V586/(2*'OddsRatio_working_3-way'!X586)))</f>
        <v>0.40147775046130318</v>
      </c>
      <c r="Z586" s="11">
        <f>'OddsRatio_working_3-way'!X586^(1/3)*COS('OddsRatio_working_3-way'!Y586/3)</f>
        <v>0.51763011818215732</v>
      </c>
      <c r="AA586" s="11">
        <f>'OddsRatio_working_3-way'!X586^(1/3)*COS(('OddsRatio_working_3-way'!Y586+2*PI())/3)</f>
        <v>-0.31916737411609153</v>
      </c>
      <c r="AB586" s="11">
        <f>'OddsRatio_working_3-way'!X586^(1/3)*COS(('OddsRatio_working_3-way'!Y586+4*PI())/3)</f>
        <v>-0.19846274406606595</v>
      </c>
      <c r="AC586" s="11">
        <f>'OddsRatio_working_3-way'!X586^(1/3)*SIN('OddsRatio_working_3-way'!Y586/3)</f>
        <v>6.9688850651816556E-2</v>
      </c>
      <c r="AD586" s="11">
        <f>'OddsRatio_working_3-way'!X586^(1/3)*SIN(('OddsRatio_working_3-way'!Y586+2*PI())/3)</f>
        <v>0.4134364067837813</v>
      </c>
      <c r="AE586" s="11">
        <f>'OddsRatio_working_3-way'!X586^(1/3)*SIN(('OddsRatio_working_3-way'!Y586+4*PI())/3)</f>
        <v>-0.48312525743559775</v>
      </c>
      <c r="AF586" s="11">
        <f>-'OddsRatio_working_3-way'!U586/(3*'OddsRatio_working_3-way'!X586^(1/3))*COS(('OddsRatio_working_3-way'!Y586)/3)</f>
        <v>0.51763011818215732</v>
      </c>
      <c r="AG586" s="11">
        <f>-'OddsRatio_working_3-way'!U586/(3*'OddsRatio_working_3-way'!X586^(1/3))*COS(('OddsRatio_working_3-way'!Y586+2*PI())/3)</f>
        <v>-0.31916737411609142</v>
      </c>
      <c r="AH586" s="11">
        <f>-'OddsRatio_working_3-way'!U586/(3*'OddsRatio_working_3-way'!X586^(1/3))*COS(('OddsRatio_working_3-way'!Y586+4*PI())/3)</f>
        <v>-0.1984627440660659</v>
      </c>
      <c r="AI586" s="11">
        <f>'OddsRatio_working_3-way'!U586/(3*'OddsRatio_working_3-way'!X586^(1/3))*SIN(('OddsRatio_working_3-way'!Y586)/3)</f>
        <v>-6.9688850651816542E-2</v>
      </c>
      <c r="AJ586" s="11">
        <f>'OddsRatio_working_3-way'!U586/(3*'OddsRatio_working_3-way'!X586^(1/3))*SIN(('OddsRatio_working_3-way'!Y586+2*PI())/3)</f>
        <v>-0.41343640678378119</v>
      </c>
      <c r="AK586" s="11">
        <f>'OddsRatio_working_3-way'!U586/(3*'OddsRatio_working_3-way'!X586^(1/3))*SIN(('OddsRatio_working_3-way'!Y586+4*PI())/3)</f>
        <v>0.48312525743559764</v>
      </c>
      <c r="AL586" s="11">
        <f>'OddsRatio_working_3-way'!Z586+'OddsRatio_working_3-way'!AF586</f>
        <v>1.0352602363643146</v>
      </c>
      <c r="AM586" s="11">
        <f>'OddsRatio_working_3-way'!AA586+'OddsRatio_working_3-way'!AG586</f>
        <v>-0.63833474823218295</v>
      </c>
      <c r="AN586" s="11">
        <f>'OddsRatio_working_3-way'!AB586+'OddsRatio_working_3-way'!AH586</f>
        <v>-0.39692548813213185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1.0352602363643146</v>
      </c>
      <c r="AS586" s="11">
        <f>IF(('OddsRatio_working_3-way'!X586=0),IF(Q586&gt;0,-Q586^(1/3),(-Q586)^(1/3)),'OddsRatio_working_3-way'!AM586-'OddsRatio_working_3-way'!R586/3)</f>
        <v>-0.63833474823218295</v>
      </c>
      <c r="AT586" s="11">
        <f>IF(('OddsRatio_working_3-way'!X586=0),IF(Q586&gt;0,-Q586^(1/3),(-Q586)^(1/3)),'OddsRatio_working_3-way'!AN586-'OddsRatio_working_3-way'!R586/3)</f>
        <v>-0.39692548813213185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9">
        <f t="shared" si="130"/>
        <v>0.31319293017476241</v>
      </c>
      <c r="E587" s="9">
        <f t="shared" si="131"/>
        <v>0.29960432110679669</v>
      </c>
      <c r="F587" s="9">
        <f t="shared" si="132"/>
        <v>0.3872027487184409</v>
      </c>
      <c r="G587" s="9">
        <f t="shared" si="133"/>
        <v>1.0343962706737826</v>
      </c>
      <c r="H587" s="9">
        <f t="shared" si="134"/>
        <v>3.1929200938284192</v>
      </c>
      <c r="I587" s="9">
        <f t="shared" si="135"/>
        <v>3.3377355717227486</v>
      </c>
      <c r="J587" s="9">
        <f t="shared" si="136"/>
        <v>2.5826262941308866</v>
      </c>
      <c r="K587" s="11">
        <f t="shared" si="137"/>
        <v>0.32051282051282048</v>
      </c>
      <c r="L587" s="11">
        <f t="shared" si="138"/>
        <v>0.30674846625766872</v>
      </c>
      <c r="M587" s="11">
        <f t="shared" si="139"/>
        <v>0.39525691699604748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-0.28486757307776234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0.22966497359668875</v>
      </c>
      <c r="Q587" s="11">
        <f>2*'OddsRatio_working_3-way'!K587*'OddsRatio_working_3-way'!L587*'OddsRatio_working_3-way'!M587</f>
        <v>7.7720803247610409E-2</v>
      </c>
      <c r="R587" s="11">
        <f t="shared" si="140"/>
        <v>0</v>
      </c>
      <c r="S587" s="11">
        <f t="shared" si="141"/>
        <v>-0.80621662590566412</v>
      </c>
      <c r="T587" s="11">
        <f t="shared" si="142"/>
        <v>-0.27283134548415028</v>
      </c>
      <c r="U587" s="11">
        <f>'OddsRatio_working_3-way'!S587-'OddsRatio_working_3-way'!R587^2/3</f>
        <v>-0.80621662590566412</v>
      </c>
      <c r="V587" s="11">
        <f>'OddsRatio_working_3-way'!S587*'OddsRatio_working_3-way'!R587/3-2*'OddsRatio_working_3-way'!R587^3/27-'OddsRatio_working_3-way'!T587</f>
        <v>0.27283134548415028</v>
      </c>
      <c r="W587" s="11">
        <f>'OddsRatio_working_3-way'!V587^2+4*'OddsRatio_working_3-way'!U587^3/27</f>
        <v>-3.1969700234834725E-3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0.13931431468282005</v>
      </c>
      <c r="Y587" s="11">
        <f>IF('OddsRatio_working_3-way'!W587&gt;=0,IF('OddsRatio_working_3-way'!V587+SQRT('OddsRatio_working_3-way'!W587)&gt;0,0,PI()),ACOS('OddsRatio_working_3-way'!V587/(2*'OddsRatio_working_3-way'!X587)))</f>
        <v>0.20434796315536841</v>
      </c>
      <c r="Z587" s="11">
        <f>'OddsRatio_working_3-way'!X587^(1/3)*COS('OddsRatio_working_3-way'!Y587/3)</f>
        <v>0.51719813533689141</v>
      </c>
      <c r="AA587" s="11">
        <f>'OddsRatio_working_3-way'!X587^(1/3)*COS(('OddsRatio_working_3-way'!Y587+2*PI())/3)</f>
        <v>-0.28915595035382391</v>
      </c>
      <c r="AB587" s="11">
        <f>'OddsRatio_working_3-way'!X587^(1/3)*COS(('OddsRatio_working_3-way'!Y587+4*PI())/3)</f>
        <v>-0.22804218498306725</v>
      </c>
      <c r="AC587" s="11">
        <f>'OddsRatio_working_3-way'!X587^(1/3)*SIN('OddsRatio_working_3-way'!Y587/3)</f>
        <v>3.5284048887997937E-2</v>
      </c>
      <c r="AD587" s="11">
        <f>'OddsRatio_working_3-way'!X587^(1/3)*SIN(('OddsRatio_working_3-way'!Y587+2*PI())/3)</f>
        <v>0.43026469954769125</v>
      </c>
      <c r="AE587" s="11">
        <f>'OddsRatio_working_3-way'!X587^(1/3)*SIN(('OddsRatio_working_3-way'!Y587+4*PI())/3)</f>
        <v>-0.46554874843568922</v>
      </c>
      <c r="AF587" s="11">
        <f>-'OddsRatio_working_3-way'!U587/(3*'OddsRatio_working_3-way'!X587^(1/3))*COS(('OddsRatio_working_3-way'!Y587)/3)</f>
        <v>0.5171981353368913</v>
      </c>
      <c r="AG587" s="11">
        <f>-'OddsRatio_working_3-way'!U587/(3*'OddsRatio_working_3-way'!X587^(1/3))*COS(('OddsRatio_working_3-way'!Y587+2*PI())/3)</f>
        <v>-0.28915595035382385</v>
      </c>
      <c r="AH587" s="11">
        <f>-'OddsRatio_working_3-way'!U587/(3*'OddsRatio_working_3-way'!X587^(1/3))*COS(('OddsRatio_working_3-way'!Y587+4*PI())/3)</f>
        <v>-0.22804218498306719</v>
      </c>
      <c r="AI587" s="11">
        <f>'OddsRatio_working_3-way'!U587/(3*'OddsRatio_working_3-way'!X587^(1/3))*SIN(('OddsRatio_working_3-way'!Y587)/3)</f>
        <v>-3.5284048887997931E-2</v>
      </c>
      <c r="AJ587" s="11">
        <f>'OddsRatio_working_3-way'!U587/(3*'OddsRatio_working_3-way'!X587^(1/3))*SIN(('OddsRatio_working_3-way'!Y587+2*PI())/3)</f>
        <v>-0.43026469954769114</v>
      </c>
      <c r="AK587" s="11">
        <f>'OddsRatio_working_3-way'!U587/(3*'OddsRatio_working_3-way'!X587^(1/3))*SIN(('OddsRatio_working_3-way'!Y587+4*PI())/3)</f>
        <v>0.46554874843568911</v>
      </c>
      <c r="AL587" s="11">
        <f>'OddsRatio_working_3-way'!Z587+'OddsRatio_working_3-way'!AF587</f>
        <v>1.0343962706737826</v>
      </c>
      <c r="AM587" s="11">
        <f>'OddsRatio_working_3-way'!AA587+'OddsRatio_working_3-way'!AG587</f>
        <v>-0.57831190070764782</v>
      </c>
      <c r="AN587" s="11">
        <f>'OddsRatio_working_3-way'!AB587+'OddsRatio_working_3-way'!AH587</f>
        <v>-0.45608436996613444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1.0343962706737826</v>
      </c>
      <c r="AS587" s="11">
        <f>IF(('OddsRatio_working_3-way'!X587=0),IF(Q587&gt;0,-Q587^(1/3),(-Q587)^(1/3)),'OddsRatio_working_3-way'!AM587-'OddsRatio_working_3-way'!R587/3)</f>
        <v>-0.57831190070764782</v>
      </c>
      <c r="AT587" s="11">
        <f>IF(('OddsRatio_working_3-way'!X587=0),IF(Q587&gt;0,-Q587^(1/3),(-Q587)^(1/3)),'OddsRatio_working_3-way'!AN587-'OddsRatio_working_3-way'!R587/3)</f>
        <v>-0.45608436996613444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9">
        <f t="shared" si="130"/>
        <v>0.62381852252990588</v>
      </c>
      <c r="E588" s="9">
        <f t="shared" si="131"/>
        <v>0.22161219413100425</v>
      </c>
      <c r="F588" s="9">
        <f t="shared" si="132"/>
        <v>0.15456928333908981</v>
      </c>
      <c r="G588" s="9">
        <f t="shared" si="133"/>
        <v>1.0579479135325927</v>
      </c>
      <c r="H588" s="9">
        <f t="shared" si="134"/>
        <v>1.6030303107135777</v>
      </c>
      <c r="I588" s="9">
        <f t="shared" si="135"/>
        <v>4.5123870729282078</v>
      </c>
      <c r="J588" s="9">
        <f t="shared" si="136"/>
        <v>6.4695907129635044</v>
      </c>
      <c r="K588" s="11">
        <f t="shared" si="137"/>
        <v>0.63694267515923564</v>
      </c>
      <c r="L588" s="11">
        <f t="shared" si="138"/>
        <v>0.23148148148148145</v>
      </c>
      <c r="M588" s="11">
        <f t="shared" si="139"/>
        <v>0.16207455429497569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-0.23379483861939532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0.21650086428292042</v>
      </c>
      <c r="Q588" s="11">
        <f>2*'OddsRatio_working_3-way'!K588*'OddsRatio_working_3-way'!L588*'OddsRatio_working_3-way'!M588</f>
        <v>4.7792685272167866E-2</v>
      </c>
      <c r="R588" s="11">
        <f t="shared" si="140"/>
        <v>0</v>
      </c>
      <c r="S588" s="11">
        <f t="shared" si="141"/>
        <v>-0.92602927233723709</v>
      </c>
      <c r="T588" s="11">
        <f t="shared" si="142"/>
        <v>-0.2044214729221274</v>
      </c>
      <c r="U588" s="11">
        <f>'OddsRatio_working_3-way'!S588-'OddsRatio_working_3-way'!R588^2/3</f>
        <v>-0.92602927233723709</v>
      </c>
      <c r="V588" s="11">
        <f>'OddsRatio_working_3-way'!S588*'OddsRatio_working_3-way'!R588/3-2*'OddsRatio_working_3-way'!R588^3/27-'OddsRatio_working_3-way'!T588</f>
        <v>0.2044214729221274</v>
      </c>
      <c r="W588" s="11">
        <f>'OddsRatio_working_3-way'!V588^2+4*'OddsRatio_working_3-way'!U588^3/27</f>
        <v>-7.5856021313583974E-2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0.17149647219785313</v>
      </c>
      <c r="Y588" s="11">
        <f>IF('OddsRatio_working_3-way'!W588&gt;=0,IF('OddsRatio_working_3-way'!V588+SQRT('OddsRatio_working_3-way'!W588)&gt;0,0,PI()),ACOS('OddsRatio_working_3-way'!V588/(2*'OddsRatio_working_3-way'!X588)))</f>
        <v>0.93229432922215627</v>
      </c>
      <c r="Z588" s="11">
        <f>'OddsRatio_working_3-way'!X588^(1/3)*COS('OddsRatio_working_3-way'!Y588/3)</f>
        <v>0.52897395676629644</v>
      </c>
      <c r="AA588" s="11">
        <f>'OddsRatio_working_3-way'!X588^(1/3)*COS(('OddsRatio_working_3-way'!Y588+2*PI())/3)</f>
        <v>-0.41161696472707998</v>
      </c>
      <c r="AB588" s="11">
        <f>'OddsRatio_working_3-way'!X588^(1/3)*COS(('OddsRatio_working_3-way'!Y588+4*PI())/3)</f>
        <v>-0.11735699203921668</v>
      </c>
      <c r="AC588" s="11">
        <f>'OddsRatio_working_3-way'!X588^(1/3)*SIN('OddsRatio_working_3-way'!Y588/3)</f>
        <v>0.16989107444307003</v>
      </c>
      <c r="AD588" s="11">
        <f>'OddsRatio_working_3-way'!X588^(1/3)*SIN(('OddsRatio_working_3-way'!Y588+2*PI())/3)</f>
        <v>0.37315934727844924</v>
      </c>
      <c r="AE588" s="11">
        <f>'OddsRatio_working_3-way'!X588^(1/3)*SIN(('OddsRatio_working_3-way'!Y588+4*PI())/3)</f>
        <v>-0.54305042172151896</v>
      </c>
      <c r="AF588" s="11">
        <f>-'OddsRatio_working_3-way'!U588/(3*'OddsRatio_working_3-way'!X588^(1/3))*COS(('OddsRatio_working_3-way'!Y588)/3)</f>
        <v>0.52897395676629633</v>
      </c>
      <c r="AG588" s="11">
        <f>-'OddsRatio_working_3-way'!U588/(3*'OddsRatio_working_3-way'!X588^(1/3))*COS(('OddsRatio_working_3-way'!Y588+2*PI())/3)</f>
        <v>-0.41161696472707987</v>
      </c>
      <c r="AH588" s="11">
        <f>-'OddsRatio_working_3-way'!U588/(3*'OddsRatio_working_3-way'!X588^(1/3))*COS(('OddsRatio_working_3-way'!Y588+4*PI())/3)</f>
        <v>-0.11735699203921665</v>
      </c>
      <c r="AI588" s="11">
        <f>'OddsRatio_working_3-way'!U588/(3*'OddsRatio_working_3-way'!X588^(1/3))*SIN(('OddsRatio_working_3-way'!Y588)/3)</f>
        <v>-0.16989107444307</v>
      </c>
      <c r="AJ588" s="11">
        <f>'OddsRatio_working_3-way'!U588/(3*'OddsRatio_working_3-way'!X588^(1/3))*SIN(('OddsRatio_working_3-way'!Y588+2*PI())/3)</f>
        <v>-0.37315934727844913</v>
      </c>
      <c r="AK588" s="11">
        <f>'OddsRatio_working_3-way'!U588/(3*'OddsRatio_working_3-way'!X588^(1/3))*SIN(('OddsRatio_working_3-way'!Y588+4*PI())/3)</f>
        <v>0.54305042172151885</v>
      </c>
      <c r="AL588" s="11">
        <f>'OddsRatio_working_3-way'!Z588+'OddsRatio_working_3-way'!AF588</f>
        <v>1.0579479135325927</v>
      </c>
      <c r="AM588" s="11">
        <f>'OddsRatio_working_3-way'!AA588+'OddsRatio_working_3-way'!AG588</f>
        <v>-0.82323392945415985</v>
      </c>
      <c r="AN588" s="11">
        <f>'OddsRatio_working_3-way'!AB588+'OddsRatio_working_3-way'!AH588</f>
        <v>-0.23471398407843333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1.0579479135325927</v>
      </c>
      <c r="AS588" s="11">
        <f>IF(('OddsRatio_working_3-way'!X588=0),IF(Q588&gt;0,-Q588^(1/3),(-Q588)^(1/3)),'OddsRatio_working_3-way'!AM588-'OddsRatio_working_3-way'!R588/3)</f>
        <v>-0.82323392945415985</v>
      </c>
      <c r="AT588" s="11">
        <f>IF(('OddsRatio_working_3-way'!X588=0),IF(Q588&gt;0,-Q588^(1/3),(-Q588)^(1/3)),'OddsRatio_working_3-way'!AN588-'OddsRatio_working_3-way'!R588/3)</f>
        <v>-0.23471398407843333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9">
        <f t="shared" si="130"/>
        <v>0.49346015520032377</v>
      </c>
      <c r="E589" s="9">
        <f t="shared" si="131"/>
        <v>0.26933060488713506</v>
      </c>
      <c r="F589" s="9">
        <f t="shared" si="132"/>
        <v>0.23720923991254123</v>
      </c>
      <c r="G589" s="9">
        <f t="shared" si="133"/>
        <v>1.0474551738486375</v>
      </c>
      <c r="H589" s="9">
        <f t="shared" si="134"/>
        <v>2.0265060703716649</v>
      </c>
      <c r="I589" s="9">
        <f t="shared" si="135"/>
        <v>3.7129089002679709</v>
      </c>
      <c r="J589" s="9">
        <f t="shared" si="136"/>
        <v>4.2156873837153173</v>
      </c>
      <c r="K589" s="11">
        <f t="shared" si="137"/>
        <v>0.50505050505050508</v>
      </c>
      <c r="L589" s="11">
        <f t="shared" si="138"/>
        <v>0.2785515320334262</v>
      </c>
      <c r="M589" s="11">
        <f t="shared" si="139"/>
        <v>0.24570024570024568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-0.26934577479019117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0.2295165627654866</v>
      </c>
      <c r="Q589" s="11">
        <f>2*'OddsRatio_working_3-way'!K589*'OddsRatio_working_3-way'!L589*'OddsRatio_working_3-way'!M589</f>
        <v>6.9131494808881491E-2</v>
      </c>
      <c r="R589" s="11">
        <f t="shared" si="140"/>
        <v>0</v>
      </c>
      <c r="S589" s="11">
        <f t="shared" si="141"/>
        <v>-0.85212609310196219</v>
      </c>
      <c r="T589" s="11">
        <f t="shared" si="142"/>
        <v>-0.25666448587408497</v>
      </c>
      <c r="U589" s="11">
        <f>'OddsRatio_working_3-way'!S589-'OddsRatio_working_3-way'!R589^2/3</f>
        <v>-0.85212609310196219</v>
      </c>
      <c r="V589" s="11">
        <f>'OddsRatio_working_3-way'!S589*'OddsRatio_working_3-way'!R589/3-2*'OddsRatio_working_3-way'!R589^3/27-'OddsRatio_working_3-way'!T589</f>
        <v>0.25666448587408497</v>
      </c>
      <c r="W589" s="11">
        <f>'OddsRatio_working_3-way'!V589^2+4*'OddsRatio_working_3-way'!U589^3/27</f>
        <v>-2.5789244372815545E-2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0.15138188686383844</v>
      </c>
      <c r="Y589" s="11">
        <f>IF('OddsRatio_working_3-way'!W589&gt;=0,IF('OddsRatio_working_3-way'!V589+SQRT('OddsRatio_working_3-way'!W589)&gt;0,0,PI()),ACOS('OddsRatio_working_3-way'!V589/(2*'OddsRatio_working_3-way'!X589)))</f>
        <v>0.55908945450212655</v>
      </c>
      <c r="Z589" s="11">
        <f>'OddsRatio_working_3-way'!X589^(1/3)*COS('OddsRatio_working_3-way'!Y589/3)</f>
        <v>0.52372758692431887</v>
      </c>
      <c r="AA589" s="11">
        <f>'OddsRatio_working_3-way'!X589^(1/3)*COS(('OddsRatio_working_3-way'!Y589+2*PI())/3)</f>
        <v>-0.34738329004810237</v>
      </c>
      <c r="AB589" s="11">
        <f>'OddsRatio_working_3-way'!X589^(1/3)*COS(('OddsRatio_working_3-way'!Y589+4*PI())/3)</f>
        <v>-0.17634429687621658</v>
      </c>
      <c r="AC589" s="11">
        <f>'OddsRatio_working_3-way'!X589^(1/3)*SIN('OddsRatio_working_3-way'!Y589/3)</f>
        <v>9.8749408749710985E-2</v>
      </c>
      <c r="AD589" s="11">
        <f>'OddsRatio_working_3-way'!X589^(1/3)*SIN(('OddsRatio_working_3-way'!Y589+2*PI())/3)</f>
        <v>0.40418669056432749</v>
      </c>
      <c r="AE589" s="11">
        <f>'OddsRatio_working_3-way'!X589^(1/3)*SIN(('OddsRatio_working_3-way'!Y589+4*PI())/3)</f>
        <v>-0.50293609931403838</v>
      </c>
      <c r="AF589" s="11">
        <f>-'OddsRatio_working_3-way'!U589/(3*'OddsRatio_working_3-way'!X589^(1/3))*COS(('OddsRatio_working_3-way'!Y589)/3)</f>
        <v>0.52372758692431876</v>
      </c>
      <c r="AG589" s="11">
        <f>-'OddsRatio_working_3-way'!U589/(3*'OddsRatio_working_3-way'!X589^(1/3))*COS(('OddsRatio_working_3-way'!Y589+2*PI())/3)</f>
        <v>-0.34738329004810231</v>
      </c>
      <c r="AH589" s="11">
        <f>-'OddsRatio_working_3-way'!U589/(3*'OddsRatio_working_3-way'!X589^(1/3))*COS(('OddsRatio_working_3-way'!Y589+4*PI())/3)</f>
        <v>-0.17634429687621656</v>
      </c>
      <c r="AI589" s="11">
        <f>'OddsRatio_working_3-way'!U589/(3*'OddsRatio_working_3-way'!X589^(1/3))*SIN(('OddsRatio_working_3-way'!Y589)/3)</f>
        <v>-9.8749408749710971E-2</v>
      </c>
      <c r="AJ589" s="11">
        <f>'OddsRatio_working_3-way'!U589/(3*'OddsRatio_working_3-way'!X589^(1/3))*SIN(('OddsRatio_working_3-way'!Y589+2*PI())/3)</f>
        <v>-0.40418669056432738</v>
      </c>
      <c r="AK589" s="11">
        <f>'OddsRatio_working_3-way'!U589/(3*'OddsRatio_working_3-way'!X589^(1/3))*SIN(('OddsRatio_working_3-way'!Y589+4*PI())/3)</f>
        <v>0.50293609931403827</v>
      </c>
      <c r="AL589" s="11">
        <f>'OddsRatio_working_3-way'!Z589+'OddsRatio_working_3-way'!AF589</f>
        <v>1.0474551738486375</v>
      </c>
      <c r="AM589" s="11">
        <f>'OddsRatio_working_3-way'!AA589+'OddsRatio_working_3-way'!AG589</f>
        <v>-0.69476658009620462</v>
      </c>
      <c r="AN589" s="11">
        <f>'OddsRatio_working_3-way'!AB589+'OddsRatio_working_3-way'!AH589</f>
        <v>-0.35268859375243311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1.0474551738486375</v>
      </c>
      <c r="AS589" s="11">
        <f>IF(('OddsRatio_working_3-way'!X589=0),IF(Q589&gt;0,-Q589^(1/3),(-Q589)^(1/3)),'OddsRatio_working_3-way'!AM589-'OddsRatio_working_3-way'!R589/3)</f>
        <v>-0.69476658009620462</v>
      </c>
      <c r="AT589" s="11">
        <f>IF(('OddsRatio_working_3-way'!X589=0),IF(Q589&gt;0,-Q589^(1/3),(-Q589)^(1/3)),'OddsRatio_working_3-way'!AN589-'OddsRatio_working_3-way'!R589/3)</f>
        <v>-0.35268859375243311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9">
        <f t="shared" si="130"/>
        <v>0.42631021581813028</v>
      </c>
      <c r="E590" s="9">
        <f t="shared" si="131"/>
        <v>0.27399572885024903</v>
      </c>
      <c r="F590" s="9">
        <f t="shared" si="132"/>
        <v>0.29969405533162063</v>
      </c>
      <c r="G590" s="9">
        <f t="shared" si="133"/>
        <v>1.0431857985814861</v>
      </c>
      <c r="H590" s="9">
        <f t="shared" si="134"/>
        <v>2.3457096801701174</v>
      </c>
      <c r="I590" s="9">
        <f t="shared" si="135"/>
        <v>3.6496919283969746</v>
      </c>
      <c r="J590" s="9">
        <f t="shared" si="136"/>
        <v>3.3367361888225293</v>
      </c>
      <c r="K590" s="11">
        <f t="shared" si="137"/>
        <v>0.4366812227074236</v>
      </c>
      <c r="L590" s="11">
        <f t="shared" si="138"/>
        <v>0.2824858757062147</v>
      </c>
      <c r="M590" s="11">
        <f t="shared" si="139"/>
        <v>0.30864197530864196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-0.27943943252457304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0.23110265587588588</v>
      </c>
      <c r="Q590" s="11">
        <f>2*'OddsRatio_working_3-way'!K590*'OddsRatio_working_3-way'!L590*'OddsRatio_working_3-way'!M590</f>
        <v>7.6145850370967355E-2</v>
      </c>
      <c r="R590" s="11">
        <f t="shared" si="140"/>
        <v>0</v>
      </c>
      <c r="S590" s="11">
        <f t="shared" si="141"/>
        <v>-0.82702234895056703</v>
      </c>
      <c r="T590" s="11">
        <f t="shared" si="142"/>
        <v>-0.27249500789145542</v>
      </c>
      <c r="U590" s="11">
        <f>'OddsRatio_working_3-way'!S590-'OddsRatio_working_3-way'!R590^2/3</f>
        <v>-0.82702234895056703</v>
      </c>
      <c r="V590" s="11">
        <f>'OddsRatio_working_3-way'!S590*'OddsRatio_working_3-way'!R590/3-2*'OddsRatio_working_3-way'!R590^3/27-'OddsRatio_working_3-way'!T590</f>
        <v>0.27249500789145542</v>
      </c>
      <c r="W590" s="11">
        <f>'OddsRatio_working_3-way'!V590^2+4*'OddsRatio_working_3-way'!U590^3/27</f>
        <v>-9.5472320854130127E-3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0.14474180582262453</v>
      </c>
      <c r="Y590" s="11">
        <f>IF('OddsRatio_working_3-way'!W590&gt;=0,IF('OddsRatio_working_3-way'!V590+SQRT('OddsRatio_working_3-way'!W590)&gt;0,0,PI()),ACOS('OddsRatio_working_3-way'!V590/(2*'OddsRatio_working_3-way'!X590)))</f>
        <v>0.34429363311693439</v>
      </c>
      <c r="Z590" s="11">
        <f>'OddsRatio_working_3-way'!X590^(1/3)*COS('OddsRatio_working_3-way'!Y590/3)</f>
        <v>0.52159289929074304</v>
      </c>
      <c r="AA590" s="11">
        <f>'OddsRatio_working_3-way'!X590^(1/3)*COS(('OddsRatio_working_3-way'!Y590+2*PI())/3)</f>
        <v>-0.31286585327888156</v>
      </c>
      <c r="AB590" s="11">
        <f>'OddsRatio_working_3-way'!X590^(1/3)*COS(('OddsRatio_working_3-way'!Y590+4*PI())/3)</f>
        <v>-0.20872704601186157</v>
      </c>
      <c r="AC590" s="11">
        <f>'OddsRatio_working_3-way'!X590^(1/3)*SIN('OddsRatio_working_3-way'!Y590/3)</f>
        <v>6.0124568408700556E-2</v>
      </c>
      <c r="AD590" s="11">
        <f>'OddsRatio_working_3-way'!X590^(1/3)*SIN(('OddsRatio_working_3-way'!Y590+2*PI())/3)</f>
        <v>0.42165041701501144</v>
      </c>
      <c r="AE590" s="11">
        <f>'OddsRatio_working_3-way'!X590^(1/3)*SIN(('OddsRatio_working_3-way'!Y590+4*PI())/3)</f>
        <v>-0.48177498542371194</v>
      </c>
      <c r="AF590" s="11">
        <f>-'OddsRatio_working_3-way'!U590/(3*'OddsRatio_working_3-way'!X590^(1/3))*COS(('OddsRatio_working_3-way'!Y590)/3)</f>
        <v>0.52159289929074304</v>
      </c>
      <c r="AG590" s="11">
        <f>-'OddsRatio_working_3-way'!U590/(3*'OddsRatio_working_3-way'!X590^(1/3))*COS(('OddsRatio_working_3-way'!Y590+2*PI())/3)</f>
        <v>-0.31286585327888156</v>
      </c>
      <c r="AH590" s="11">
        <f>-'OddsRatio_working_3-way'!U590/(3*'OddsRatio_working_3-way'!X590^(1/3))*COS(('OddsRatio_working_3-way'!Y590+4*PI())/3)</f>
        <v>-0.20872704601186157</v>
      </c>
      <c r="AI590" s="11">
        <f>'OddsRatio_working_3-way'!U590/(3*'OddsRatio_working_3-way'!X590^(1/3))*SIN(('OddsRatio_working_3-way'!Y590)/3)</f>
        <v>-6.0124568408700556E-2</v>
      </c>
      <c r="AJ590" s="11">
        <f>'OddsRatio_working_3-way'!U590/(3*'OddsRatio_working_3-way'!X590^(1/3))*SIN(('OddsRatio_working_3-way'!Y590+2*PI())/3)</f>
        <v>-0.42165041701501144</v>
      </c>
      <c r="AK590" s="11">
        <f>'OddsRatio_working_3-way'!U590/(3*'OddsRatio_working_3-way'!X590^(1/3))*SIN(('OddsRatio_working_3-way'!Y590+4*PI())/3)</f>
        <v>0.48177498542371194</v>
      </c>
      <c r="AL590" s="11">
        <f>'OddsRatio_working_3-way'!Z590+'OddsRatio_working_3-way'!AF590</f>
        <v>1.0431857985814861</v>
      </c>
      <c r="AM590" s="11">
        <f>'OddsRatio_working_3-way'!AA590+'OddsRatio_working_3-way'!AG590</f>
        <v>-0.62573170655776311</v>
      </c>
      <c r="AN590" s="11">
        <f>'OddsRatio_working_3-way'!AB590+'OddsRatio_working_3-way'!AH590</f>
        <v>-0.41745409202372313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1.0431857985814861</v>
      </c>
      <c r="AS590" s="11">
        <f>IF(('OddsRatio_working_3-way'!X590=0),IF(Q590&gt;0,-Q590^(1/3),(-Q590)^(1/3)),'OddsRatio_working_3-way'!AM590-'OddsRatio_working_3-way'!R590/3)</f>
        <v>-0.62573170655776311</v>
      </c>
      <c r="AT590" s="11">
        <f>IF(('OddsRatio_working_3-way'!X590=0),IF(Q590&gt;0,-Q590^(1/3),(-Q590)^(1/3)),'OddsRatio_working_3-way'!AN590-'OddsRatio_working_3-way'!R590/3)</f>
        <v>-0.41745409202372313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9">
        <f t="shared" si="130"/>
        <v>0.66849899657423695</v>
      </c>
      <c r="E591" s="9">
        <f t="shared" si="131"/>
        <v>0.20932791580740912</v>
      </c>
      <c r="F591" s="9">
        <f t="shared" si="132"/>
        <v>0.12217308761835405</v>
      </c>
      <c r="G591" s="9">
        <f t="shared" si="133"/>
        <v>1.0550820382664197</v>
      </c>
      <c r="H591" s="9">
        <f t="shared" si="134"/>
        <v>1.4958885579852172</v>
      </c>
      <c r="I591" s="9">
        <f t="shared" si="135"/>
        <v>4.7771936969937823</v>
      </c>
      <c r="J591" s="9">
        <f t="shared" si="136"/>
        <v>8.1851086805943183</v>
      </c>
      <c r="K591" s="11">
        <f t="shared" si="137"/>
        <v>0.68027210884353739</v>
      </c>
      <c r="L591" s="11">
        <f t="shared" si="138"/>
        <v>0.2183406113537118</v>
      </c>
      <c r="M591" s="11">
        <f t="shared" si="139"/>
        <v>0.12804097311139565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-0.21791852458823735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0.20653610313842452</v>
      </c>
      <c r="Q591" s="11">
        <f>2*'OddsRatio_working_3-way'!K591*'OddsRatio_working_3-way'!L591*'OddsRatio_working_3-way'!M591</f>
        <v>3.803611475845755E-2</v>
      </c>
      <c r="R591" s="11">
        <f t="shared" si="140"/>
        <v>0</v>
      </c>
      <c r="S591" s="11">
        <f t="shared" si="141"/>
        <v>-0.9477675361866541</v>
      </c>
      <c r="T591" s="11">
        <f t="shared" si="142"/>
        <v>-0.17454282434376686</v>
      </c>
      <c r="U591" s="11">
        <f>'OddsRatio_working_3-way'!S591-'OddsRatio_working_3-way'!R591^2/3</f>
        <v>-0.9477675361866541</v>
      </c>
      <c r="V591" s="11">
        <f>'OddsRatio_working_3-way'!S591*'OddsRatio_working_3-way'!R591/3-2*'OddsRatio_working_3-way'!R591^3/27-'OddsRatio_working_3-way'!T591</f>
        <v>0.17454282434376686</v>
      </c>
      <c r="W591" s="11">
        <f>'OddsRatio_working_3-way'!V591^2+4*'OddsRatio_working_3-way'!U591^3/27</f>
        <v>-9.5659957610668853E-2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0.17757051778136476</v>
      </c>
      <c r="Y591" s="11">
        <f>IF('OddsRatio_working_3-way'!W591&gt;=0,IF('OddsRatio_working_3-way'!V591+SQRT('OddsRatio_working_3-way'!W591)&gt;0,0,PI()),ACOS('OddsRatio_working_3-way'!V591/(2*'OddsRatio_working_3-way'!X591)))</f>
        <v>1.0570140906665972</v>
      </c>
      <c r="Z591" s="11">
        <f>'OddsRatio_working_3-way'!X591^(1/3)*COS('OddsRatio_working_3-way'!Y591/3)</f>
        <v>0.52754101913320983</v>
      </c>
      <c r="AA591" s="11">
        <f>'OddsRatio_working_3-way'!X591^(1/3)*COS(('OddsRatio_working_3-way'!Y591+2*PI())/3)</f>
        <v>-0.4317503860268056</v>
      </c>
      <c r="AB591" s="11">
        <f>'OddsRatio_working_3-way'!X591^(1/3)*COS(('OddsRatio_working_3-way'!Y591+4*PI())/3)</f>
        <v>-9.5790633106404274E-2</v>
      </c>
      <c r="AC591" s="11">
        <f>'OddsRatio_working_3-way'!X591^(1/3)*SIN('OddsRatio_working_3-way'!Y591/3)</f>
        <v>0.19396645378547386</v>
      </c>
      <c r="AD591" s="11">
        <f>'OddsRatio_working_3-way'!X591^(1/3)*SIN(('OddsRatio_working_3-way'!Y591+2*PI())/3)</f>
        <v>0.3598806972149553</v>
      </c>
      <c r="AE591" s="11">
        <f>'OddsRatio_working_3-way'!X591^(1/3)*SIN(('OddsRatio_working_3-way'!Y591+4*PI())/3)</f>
        <v>-0.55384715100042925</v>
      </c>
      <c r="AF591" s="11">
        <f>-'OddsRatio_working_3-way'!U591/(3*'OddsRatio_working_3-way'!X591^(1/3))*COS(('OddsRatio_working_3-way'!Y591)/3)</f>
        <v>0.52754101913320983</v>
      </c>
      <c r="AG591" s="11">
        <f>-'OddsRatio_working_3-way'!U591/(3*'OddsRatio_working_3-way'!X591^(1/3))*COS(('OddsRatio_working_3-way'!Y591+2*PI())/3)</f>
        <v>-0.4317503860268056</v>
      </c>
      <c r="AH591" s="11">
        <f>-'OddsRatio_working_3-way'!U591/(3*'OddsRatio_working_3-way'!X591^(1/3))*COS(('OddsRatio_working_3-way'!Y591+4*PI())/3)</f>
        <v>-9.5790633106404274E-2</v>
      </c>
      <c r="AI591" s="11">
        <f>'OddsRatio_working_3-way'!U591/(3*'OddsRatio_working_3-way'!X591^(1/3))*SIN(('OddsRatio_working_3-way'!Y591)/3)</f>
        <v>-0.19396645378547386</v>
      </c>
      <c r="AJ591" s="11">
        <f>'OddsRatio_working_3-way'!U591/(3*'OddsRatio_working_3-way'!X591^(1/3))*SIN(('OddsRatio_working_3-way'!Y591+2*PI())/3)</f>
        <v>-0.3598806972149553</v>
      </c>
      <c r="AK591" s="11">
        <f>'OddsRatio_working_3-way'!U591/(3*'OddsRatio_working_3-way'!X591^(1/3))*SIN(('OddsRatio_working_3-way'!Y591+4*PI())/3)</f>
        <v>0.55384715100042925</v>
      </c>
      <c r="AL591" s="11">
        <f>'OddsRatio_working_3-way'!Z591+'OddsRatio_working_3-way'!AF591</f>
        <v>1.0550820382664197</v>
      </c>
      <c r="AM591" s="11">
        <f>'OddsRatio_working_3-way'!AA591+'OddsRatio_working_3-way'!AG591</f>
        <v>-0.8635007720536112</v>
      </c>
      <c r="AN591" s="11">
        <f>'OddsRatio_working_3-way'!AB591+'OddsRatio_working_3-way'!AH591</f>
        <v>-0.19158126621280855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1.0550820382664197</v>
      </c>
      <c r="AS591" s="11">
        <f>IF(('OddsRatio_working_3-way'!X591=0),IF(Q591&gt;0,-Q591^(1/3),(-Q591)^(1/3)),'OddsRatio_working_3-way'!AM591-'OddsRatio_working_3-way'!R591/3)</f>
        <v>-0.8635007720536112</v>
      </c>
      <c r="AT591" s="11">
        <f>IF(('OddsRatio_working_3-way'!X591=0),IF(Q591&gt;0,-Q591^(1/3),(-Q591)^(1/3)),'OddsRatio_working_3-way'!AN591-'OddsRatio_working_3-way'!R591/3)</f>
        <v>-0.19158126621280855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9">
        <f t="shared" si="130"/>
        <v>0.26851224867552936</v>
      </c>
      <c r="E592" s="9">
        <f t="shared" si="131"/>
        <v>0.27939133123343396</v>
      </c>
      <c r="F592" s="9">
        <f t="shared" si="132"/>
        <v>0.45209642009103651</v>
      </c>
      <c r="G592" s="9">
        <f t="shared" si="133"/>
        <v>1.0358269546738528</v>
      </c>
      <c r="H592" s="9">
        <f t="shared" si="134"/>
        <v>3.724224890792232</v>
      </c>
      <c r="I592" s="9">
        <f t="shared" si="135"/>
        <v>3.5792091171378937</v>
      </c>
      <c r="J592" s="9">
        <f t="shared" si="136"/>
        <v>2.2119175369684076</v>
      </c>
      <c r="K592" s="11">
        <f t="shared" si="137"/>
        <v>0.27548209366391185</v>
      </c>
      <c r="L592" s="11">
        <f t="shared" si="138"/>
        <v>0.28653295128939826</v>
      </c>
      <c r="M592" s="11">
        <f t="shared" si="139"/>
        <v>0.46082949308755761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-0.27870783100219521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0.22880149593255328</v>
      </c>
      <c r="Q592" s="11">
        <f>2*'OddsRatio_working_3-way'!K592*'OddsRatio_working_3-way'!L592*'OddsRatio_working_3-way'!M592</f>
        <v>7.2750873110509776E-2</v>
      </c>
      <c r="R592" s="11">
        <f t="shared" si="140"/>
        <v>0</v>
      </c>
      <c r="S592" s="11">
        <f t="shared" si="141"/>
        <v>-0.82093673188088911</v>
      </c>
      <c r="T592" s="11">
        <f t="shared" si="142"/>
        <v>-0.26102916752969441</v>
      </c>
      <c r="U592" s="11">
        <f>'OddsRatio_working_3-way'!S592-'OddsRatio_working_3-way'!R592^2/3</f>
        <v>-0.82093673188088911</v>
      </c>
      <c r="V592" s="11">
        <f>'OddsRatio_working_3-way'!S592*'OddsRatio_working_3-way'!R592/3-2*'OddsRatio_working_3-way'!R592^3/27-'OddsRatio_working_3-way'!T592</f>
        <v>0.26102916752969441</v>
      </c>
      <c r="W592" s="11">
        <f>'OddsRatio_working_3-way'!V592^2+4*'OddsRatio_working_3-way'!U592^3/27</f>
        <v>-1.3828178875044728E-2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0.1431471316306146</v>
      </c>
      <c r="Y592" s="11">
        <f>IF('OddsRatio_working_3-way'!W592&gt;=0,IF('OddsRatio_working_3-way'!V592+SQRT('OddsRatio_working_3-way'!W592)&gt;0,0,PI()),ACOS('OddsRatio_working_3-way'!V592/(2*'OddsRatio_working_3-way'!X592)))</f>
        <v>0.42326849387062526</v>
      </c>
      <c r="Z592" s="11">
        <f>'OddsRatio_working_3-way'!X592^(1/3)*COS('OddsRatio_working_3-way'!Y592/3)</f>
        <v>0.51791347733692639</v>
      </c>
      <c r="AA592" s="11">
        <f>'OddsRatio_working_3-way'!X592^(1/3)*COS(('OddsRatio_working_3-way'!Y592+2*PI())/3)</f>
        <v>-0.32266235431419826</v>
      </c>
      <c r="AB592" s="11">
        <f>'OddsRatio_working_3-way'!X592^(1/3)*COS(('OddsRatio_working_3-way'!Y592+4*PI())/3)</f>
        <v>-0.19525112302272843</v>
      </c>
      <c r="AC592" s="11">
        <f>'OddsRatio_working_3-way'!X592^(1/3)*SIN('OddsRatio_working_3-way'!Y592/3)</f>
        <v>7.3560908683911935E-2</v>
      </c>
      <c r="AD592" s="11">
        <f>'OddsRatio_working_3-way'!X592^(1/3)*SIN(('OddsRatio_working_3-way'!Y592+2*PI())/3)</f>
        <v>0.41174577399415835</v>
      </c>
      <c r="AE592" s="11">
        <f>'OddsRatio_working_3-way'!X592^(1/3)*SIN(('OddsRatio_working_3-way'!Y592+4*PI())/3)</f>
        <v>-0.4853066826780702</v>
      </c>
      <c r="AF592" s="11">
        <f>-'OddsRatio_working_3-way'!U592/(3*'OddsRatio_working_3-way'!X592^(1/3))*COS(('OddsRatio_working_3-way'!Y592)/3)</f>
        <v>0.51791347733692639</v>
      </c>
      <c r="AG592" s="11">
        <f>-'OddsRatio_working_3-way'!U592/(3*'OddsRatio_working_3-way'!X592^(1/3))*COS(('OddsRatio_working_3-way'!Y592+2*PI())/3)</f>
        <v>-0.32266235431419826</v>
      </c>
      <c r="AH592" s="11">
        <f>-'OddsRatio_working_3-way'!U592/(3*'OddsRatio_working_3-way'!X592^(1/3))*COS(('OddsRatio_working_3-way'!Y592+4*PI())/3)</f>
        <v>-0.19525112302272843</v>
      </c>
      <c r="AI592" s="11">
        <f>'OddsRatio_working_3-way'!U592/(3*'OddsRatio_working_3-way'!X592^(1/3))*SIN(('OddsRatio_working_3-way'!Y592)/3)</f>
        <v>-7.3560908683911935E-2</v>
      </c>
      <c r="AJ592" s="11">
        <f>'OddsRatio_working_3-way'!U592/(3*'OddsRatio_working_3-way'!X592^(1/3))*SIN(('OddsRatio_working_3-way'!Y592+2*PI())/3)</f>
        <v>-0.41174577399415835</v>
      </c>
      <c r="AK592" s="11">
        <f>'OddsRatio_working_3-way'!U592/(3*'OddsRatio_working_3-way'!X592^(1/3))*SIN(('OddsRatio_working_3-way'!Y592+4*PI())/3)</f>
        <v>0.4853066826780702</v>
      </c>
      <c r="AL592" s="11">
        <f>'OddsRatio_working_3-way'!Z592+'OddsRatio_working_3-way'!AF592</f>
        <v>1.0358269546738528</v>
      </c>
      <c r="AM592" s="11">
        <f>'OddsRatio_working_3-way'!AA592+'OddsRatio_working_3-way'!AG592</f>
        <v>-0.64532470862839653</v>
      </c>
      <c r="AN592" s="11">
        <f>'OddsRatio_working_3-way'!AB592+'OddsRatio_working_3-way'!AH592</f>
        <v>-0.39050224604545686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1.0358269546738528</v>
      </c>
      <c r="AS592" s="11">
        <f>IF(('OddsRatio_working_3-way'!X592=0),IF(Q592&gt;0,-Q592^(1/3),(-Q592)^(1/3)),'OddsRatio_working_3-way'!AM592-'OddsRatio_working_3-way'!R592/3)</f>
        <v>-0.64532470862839653</v>
      </c>
      <c r="AT592" s="11">
        <f>IF(('OddsRatio_working_3-way'!X592=0),IF(Q592&gt;0,-Q592^(1/3),(-Q592)^(1/3)),'OddsRatio_working_3-way'!AN592-'OddsRatio_working_3-way'!R592/3)</f>
        <v>-0.39050224604545686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9">
        <f t="shared" si="130"/>
        <v>0.28381663175273841</v>
      </c>
      <c r="E593" s="9">
        <f t="shared" si="131"/>
        <v>0.26369300031857462</v>
      </c>
      <c r="F593" s="9">
        <f t="shared" si="132"/>
        <v>0.45249036792868685</v>
      </c>
      <c r="G593" s="9">
        <f t="shared" si="133"/>
        <v>1.0341810205384361</v>
      </c>
      <c r="H593" s="9">
        <f t="shared" si="134"/>
        <v>3.5234016901137841</v>
      </c>
      <c r="I593" s="9">
        <f t="shared" si="135"/>
        <v>3.7922887554537779</v>
      </c>
      <c r="J593" s="9">
        <f t="shared" si="136"/>
        <v>2.2099917940299703</v>
      </c>
      <c r="K593" s="11">
        <f t="shared" si="137"/>
        <v>0.29069767441860467</v>
      </c>
      <c r="L593" s="11">
        <f t="shared" si="138"/>
        <v>0.27027027027027023</v>
      </c>
      <c r="M593" s="11">
        <f t="shared" si="139"/>
        <v>0.46082949308755761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-0.27907411215738298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0.22845962455864938</v>
      </c>
      <c r="Q593" s="11">
        <f>2*'OddsRatio_working_3-way'!K593*'OddsRatio_working_3-way'!L593*'OddsRatio_working_3-way'!M593</f>
        <v>7.2411925375166178E-2</v>
      </c>
      <c r="R593" s="11">
        <f t="shared" si="140"/>
        <v>0</v>
      </c>
      <c r="S593" s="11">
        <f t="shared" si="141"/>
        <v>-0.81863424304225785</v>
      </c>
      <c r="T593" s="11">
        <f t="shared" si="142"/>
        <v>-0.25947202632084232</v>
      </c>
      <c r="U593" s="11">
        <f>'OddsRatio_working_3-way'!S593-'OddsRatio_working_3-way'!R593^2/3</f>
        <v>-0.81863424304225785</v>
      </c>
      <c r="V593" s="11">
        <f>'OddsRatio_working_3-way'!S593*'OddsRatio_working_3-way'!R593/3-2*'OddsRatio_working_3-way'!R593^3/27-'OddsRatio_working_3-way'!T593</f>
        <v>0.25947202632084232</v>
      </c>
      <c r="W593" s="11">
        <f>'OddsRatio_working_3-way'!V593^2+4*'OddsRatio_working_3-way'!U593^3/27</f>
        <v>-1.3950946243740298E-2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0.14254532497313283</v>
      </c>
      <c r="Y593" s="11">
        <f>IF('OddsRatio_working_3-way'!W593&gt;=0,IF('OddsRatio_working_3-way'!V593+SQRT('OddsRatio_working_3-way'!W593)&gt;0,0,PI()),ACOS('OddsRatio_working_3-way'!V593/(2*'OddsRatio_working_3-way'!X593)))</f>
        <v>0.42717767036127952</v>
      </c>
      <c r="Z593" s="11">
        <f>'OddsRatio_working_3-way'!X593^(1/3)*COS('OddsRatio_working_3-way'!Y593/3)</f>
        <v>0.51709051026921804</v>
      </c>
      <c r="AA593" s="11">
        <f>'OddsRatio_working_3-way'!X593^(1/3)*COS(('OddsRatio_working_3-way'!Y593+2*PI())/3)</f>
        <v>-0.32274505188432034</v>
      </c>
      <c r="AB593" s="11">
        <f>'OddsRatio_working_3-way'!X593^(1/3)*COS(('OddsRatio_working_3-way'!Y593+4*PI())/3)</f>
        <v>-0.19434545838489758</v>
      </c>
      <c r="AC593" s="11">
        <f>'OddsRatio_working_3-way'!X593^(1/3)*SIN('OddsRatio_working_3-way'!Y593/3)</f>
        <v>7.4131539870730193E-2</v>
      </c>
      <c r="AD593" s="11">
        <f>'OddsRatio_working_3-way'!X593^(1/3)*SIN(('OddsRatio_working_3-way'!Y593+2*PI())/3)</f>
        <v>0.41074774801363589</v>
      </c>
      <c r="AE593" s="11">
        <f>'OddsRatio_working_3-way'!X593^(1/3)*SIN(('OddsRatio_working_3-way'!Y593+4*PI())/3)</f>
        <v>-0.48487928788436613</v>
      </c>
      <c r="AF593" s="11">
        <f>-'OddsRatio_working_3-way'!U593/(3*'OddsRatio_working_3-way'!X593^(1/3))*COS(('OddsRatio_working_3-way'!Y593)/3)</f>
        <v>0.51709051026921804</v>
      </c>
      <c r="AG593" s="11">
        <f>-'OddsRatio_working_3-way'!U593/(3*'OddsRatio_working_3-way'!X593^(1/3))*COS(('OddsRatio_working_3-way'!Y593+2*PI())/3)</f>
        <v>-0.32274505188432034</v>
      </c>
      <c r="AH593" s="11">
        <f>-'OddsRatio_working_3-way'!U593/(3*'OddsRatio_working_3-way'!X593^(1/3))*COS(('OddsRatio_working_3-way'!Y593+4*PI())/3)</f>
        <v>-0.19434545838489758</v>
      </c>
      <c r="AI593" s="11">
        <f>'OddsRatio_working_3-way'!U593/(3*'OddsRatio_working_3-way'!X593^(1/3))*SIN(('OddsRatio_working_3-way'!Y593)/3)</f>
        <v>-7.4131539870730193E-2</v>
      </c>
      <c r="AJ593" s="11">
        <f>'OddsRatio_working_3-way'!U593/(3*'OddsRatio_working_3-way'!X593^(1/3))*SIN(('OddsRatio_working_3-way'!Y593+2*PI())/3)</f>
        <v>-0.41074774801363589</v>
      </c>
      <c r="AK593" s="11">
        <f>'OddsRatio_working_3-way'!U593/(3*'OddsRatio_working_3-way'!X593^(1/3))*SIN(('OddsRatio_working_3-way'!Y593+4*PI())/3)</f>
        <v>0.48487928788436613</v>
      </c>
      <c r="AL593" s="11">
        <f>'OddsRatio_working_3-way'!Z593+'OddsRatio_working_3-way'!AF593</f>
        <v>1.0341810205384361</v>
      </c>
      <c r="AM593" s="11">
        <f>'OddsRatio_working_3-way'!AA593+'OddsRatio_working_3-way'!AG593</f>
        <v>-0.64549010376864069</v>
      </c>
      <c r="AN593" s="11">
        <f>'OddsRatio_working_3-way'!AB593+'OddsRatio_working_3-way'!AH593</f>
        <v>-0.38869091676979517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1.0341810205384361</v>
      </c>
      <c r="AS593" s="11">
        <f>IF(('OddsRatio_working_3-way'!X593=0),IF(Q593&gt;0,-Q593^(1/3),(-Q593)^(1/3)),'OddsRatio_working_3-way'!AM593-'OddsRatio_working_3-way'!R593/3)</f>
        <v>-0.64549010376864069</v>
      </c>
      <c r="AT593" s="11">
        <f>IF(('OddsRatio_working_3-way'!X593=0),IF(Q593&gt;0,-Q593^(1/3),(-Q593)^(1/3)),'OddsRatio_working_3-way'!AN593-'OddsRatio_working_3-way'!R593/3)</f>
        <v>-0.38869091676979517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9">
        <f t="shared" si="130"/>
        <v>0.12509799800989729</v>
      </c>
      <c r="E594" s="9">
        <f t="shared" si="131"/>
        <v>0.21531655395916496</v>
      </c>
      <c r="F594" s="9">
        <f t="shared" si="132"/>
        <v>0.65958544803093788</v>
      </c>
      <c r="G594" s="9">
        <f t="shared" si="133"/>
        <v>1.0532730482775596</v>
      </c>
      <c r="H594" s="9">
        <f t="shared" si="134"/>
        <v>7.9937330405629963</v>
      </c>
      <c r="I594" s="9">
        <f t="shared" si="135"/>
        <v>4.6443247470403559</v>
      </c>
      <c r="J594" s="9">
        <f t="shared" si="136"/>
        <v>1.516103793656004</v>
      </c>
      <c r="K594" s="11">
        <f t="shared" si="137"/>
        <v>0.13089005235602094</v>
      </c>
      <c r="L594" s="11">
        <f t="shared" si="138"/>
        <v>0.22421524663677131</v>
      </c>
      <c r="M594" s="11">
        <f t="shared" si="139"/>
        <v>0.67114093959731547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-0.22173067162783311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0.20858423186719563</v>
      </c>
      <c r="Q594" s="11">
        <f>2*'OddsRatio_working_3-way'!K594*'OddsRatio_working_3-way'!L594*'OddsRatio_working_3-way'!M594</f>
        <v>3.9392678350745162E-2</v>
      </c>
      <c r="R594" s="11">
        <f t="shared" si="140"/>
        <v>0</v>
      </c>
      <c r="S594" s="11">
        <f t="shared" si="141"/>
        <v>-0.94070987263907579</v>
      </c>
      <c r="T594" s="11">
        <f t="shared" si="142"/>
        <v>-0.17766003260416918</v>
      </c>
      <c r="U594" s="11">
        <f>'OddsRatio_working_3-way'!S594-'OddsRatio_working_3-way'!R594^2/3</f>
        <v>-0.94070987263907579</v>
      </c>
      <c r="V594" s="11">
        <f>'OddsRatio_working_3-way'!S594*'OddsRatio_working_3-way'!R594/3-2*'OddsRatio_working_3-way'!R594^3/27-'OddsRatio_working_3-way'!T594</f>
        <v>0.17766003260416918</v>
      </c>
      <c r="W594" s="11">
        <f>'OddsRatio_working_3-way'!V594^2+4*'OddsRatio_working_3-way'!U594^3/27</f>
        <v>-9.1765379748629583E-2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0.17559076494333639</v>
      </c>
      <c r="Y594" s="11">
        <f>IF('OddsRatio_working_3-way'!W594&gt;=0,IF('OddsRatio_working_3-way'!V594+SQRT('OddsRatio_working_3-way'!W594)&gt;0,0,PI()),ACOS('OddsRatio_working_3-way'!V594/(2*'OddsRatio_working_3-way'!X594)))</f>
        <v>1.0403802376545648</v>
      </c>
      <c r="Z594" s="11">
        <f>'OddsRatio_working_3-way'!X594^(1/3)*COS('OddsRatio_working_3-way'!Y594/3)</f>
        <v>0.52663652413877993</v>
      </c>
      <c r="AA594" s="11">
        <f>'OddsRatio_working_3-way'!X594^(1/3)*COS(('OddsRatio_working_3-way'!Y594+2*PI())/3)</f>
        <v>-0.42814528273662522</v>
      </c>
      <c r="AB594" s="11">
        <f>'OddsRatio_working_3-way'!X594^(1/3)*COS(('OddsRatio_working_3-way'!Y594+4*PI())/3)</f>
        <v>-9.849124140215483E-2</v>
      </c>
      <c r="AC594" s="11">
        <f>'OddsRatio_working_3-way'!X594^(1/3)*SIN('OddsRatio_working_3-way'!Y594/3)</f>
        <v>0.19032584950390458</v>
      </c>
      <c r="AD594" s="11">
        <f>'OddsRatio_working_3-way'!X594^(1/3)*SIN(('OddsRatio_working_3-way'!Y594+2*PI())/3)</f>
        <v>0.3609176837129679</v>
      </c>
      <c r="AE594" s="11">
        <f>'OddsRatio_working_3-way'!X594^(1/3)*SIN(('OddsRatio_working_3-way'!Y594+4*PI())/3)</f>
        <v>-0.55124353321687236</v>
      </c>
      <c r="AF594" s="11">
        <f>-'OddsRatio_working_3-way'!U594/(3*'OddsRatio_working_3-way'!X594^(1/3))*COS(('OddsRatio_working_3-way'!Y594)/3)</f>
        <v>0.52663652413877982</v>
      </c>
      <c r="AG594" s="11">
        <f>-'OddsRatio_working_3-way'!U594/(3*'OddsRatio_working_3-way'!X594^(1/3))*COS(('OddsRatio_working_3-way'!Y594+2*PI())/3)</f>
        <v>-0.42814528273662511</v>
      </c>
      <c r="AH594" s="11">
        <f>-'OddsRatio_working_3-way'!U594/(3*'OddsRatio_working_3-way'!X594^(1/3))*COS(('OddsRatio_working_3-way'!Y594+4*PI())/3)</f>
        <v>-9.8491241402154817E-2</v>
      </c>
      <c r="AI594" s="11">
        <f>'OddsRatio_working_3-way'!U594/(3*'OddsRatio_working_3-way'!X594^(1/3))*SIN(('OddsRatio_working_3-way'!Y594)/3)</f>
        <v>-0.19032584950390455</v>
      </c>
      <c r="AJ594" s="11">
        <f>'OddsRatio_working_3-way'!U594/(3*'OddsRatio_working_3-way'!X594^(1/3))*SIN(('OddsRatio_working_3-way'!Y594+2*PI())/3)</f>
        <v>-0.36091768371296784</v>
      </c>
      <c r="AK594" s="11">
        <f>'OddsRatio_working_3-way'!U594/(3*'OddsRatio_working_3-way'!X594^(1/3))*SIN(('OddsRatio_working_3-way'!Y594+4*PI())/3)</f>
        <v>0.55124353321687225</v>
      </c>
      <c r="AL594" s="11">
        <f>'OddsRatio_working_3-way'!Z594+'OddsRatio_working_3-way'!AF594</f>
        <v>1.0532730482775596</v>
      </c>
      <c r="AM594" s="11">
        <f>'OddsRatio_working_3-way'!AA594+'OddsRatio_working_3-way'!AG594</f>
        <v>-0.85629056547325033</v>
      </c>
      <c r="AN594" s="11">
        <f>'OddsRatio_working_3-way'!AB594+'OddsRatio_working_3-way'!AH594</f>
        <v>-0.19698248280430963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1.0532730482775596</v>
      </c>
      <c r="AS594" s="11">
        <f>IF(('OddsRatio_working_3-way'!X594=0),IF(Q594&gt;0,-Q594^(1/3),(-Q594)^(1/3)),'OddsRatio_working_3-way'!AM594-'OddsRatio_working_3-way'!R594/3)</f>
        <v>-0.85629056547325033</v>
      </c>
      <c r="AT594" s="11">
        <f>IF(('OddsRatio_working_3-way'!X594=0),IF(Q594&gt;0,-Q594^(1/3),(-Q594)^(1/3)),'OddsRatio_working_3-way'!AN594-'OddsRatio_working_3-way'!R594/3)</f>
        <v>-0.19698248280430963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9">
        <f t="shared" si="130"/>
        <v>0.36860539341972376</v>
      </c>
      <c r="E595" s="9">
        <f t="shared" si="131"/>
        <v>0.2982673629123192</v>
      </c>
      <c r="F595" s="9">
        <f t="shared" si="132"/>
        <v>0.33312724366795721</v>
      </c>
      <c r="G595" s="9">
        <f t="shared" si="133"/>
        <v>1.0318845126121088</v>
      </c>
      <c r="H595" s="9">
        <f t="shared" si="134"/>
        <v>2.7129282909361003</v>
      </c>
      <c r="I595" s="9">
        <f t="shared" si="135"/>
        <v>3.3526966887556084</v>
      </c>
      <c r="J595" s="9">
        <f t="shared" si="136"/>
        <v>3.0018559544674908</v>
      </c>
      <c r="K595" s="11">
        <f t="shared" si="137"/>
        <v>0.37593984962406013</v>
      </c>
      <c r="L595" s="11">
        <f t="shared" si="138"/>
        <v>0.3048780487804878</v>
      </c>
      <c r="M595" s="11">
        <f t="shared" si="139"/>
        <v>0.3401360544217687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-0.28624760008533046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0.22923161562442695</v>
      </c>
      <c r="Q595" s="11">
        <f>2*'OddsRatio_working_3-way'!K595*'OddsRatio_working_3-way'!L595*'OddsRatio_working_3-way'!M595</f>
        <v>7.7969937287220029E-2</v>
      </c>
      <c r="R595" s="11">
        <f t="shared" si="140"/>
        <v>0</v>
      </c>
      <c r="S595" s="11">
        <f t="shared" si="141"/>
        <v>-0.80081585157777035</v>
      </c>
      <c r="T595" s="11">
        <f t="shared" si="142"/>
        <v>-0.27238634407407147</v>
      </c>
      <c r="U595" s="11">
        <f>'OddsRatio_working_3-way'!S595-'OddsRatio_working_3-way'!R595^2/3</f>
        <v>-0.80081585157777035</v>
      </c>
      <c r="V595" s="11">
        <f>'OddsRatio_working_3-way'!S595*'OddsRatio_working_3-way'!R595/3-2*'OddsRatio_working_3-way'!R595^3/27-'OddsRatio_working_3-way'!T595</f>
        <v>0.27238634407407147</v>
      </c>
      <c r="W595" s="11">
        <f>'OddsRatio_working_3-way'!V595^2+4*'OddsRatio_working_3-way'!U595^3/27</f>
        <v>-1.8898326057354559E-3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0.1379167802007554</v>
      </c>
      <c r="Y595" s="11">
        <f>IF('OddsRatio_working_3-way'!W595&gt;=0,IF('OddsRatio_working_3-way'!V595+SQRT('OddsRatio_working_3-way'!W595)&gt;0,0,PI()),ACOS('OddsRatio_working_3-way'!V595/(2*'OddsRatio_working_3-way'!X595)))</f>
        <v>0.15826287540710937</v>
      </c>
      <c r="Z595" s="11">
        <f>'OddsRatio_working_3-way'!X595^(1/3)*COS('OddsRatio_working_3-way'!Y595/3)</f>
        <v>0.51594225630605439</v>
      </c>
      <c r="AA595" s="11">
        <f>'OddsRatio_working_3-way'!X595^(1/3)*COS(('OddsRatio_working_3-way'!Y595+2*PI())/3)</f>
        <v>-0.28156464448285523</v>
      </c>
      <c r="AB595" s="11">
        <f>'OddsRatio_working_3-way'!X595^(1/3)*COS(('OddsRatio_working_3-way'!Y595+4*PI())/3)</f>
        <v>-0.2343776118231993</v>
      </c>
      <c r="AC595" s="11">
        <f>'OddsRatio_working_3-way'!X595^(1/3)*SIN('OddsRatio_working_3-way'!Y595/3)</f>
        <v>2.7243446008312067E-2</v>
      </c>
      <c r="AD595" s="11">
        <f>'OddsRatio_working_3-way'!X595^(1/3)*SIN(('OddsRatio_working_3-way'!Y595+2*PI())/3)</f>
        <v>0.43319737784274903</v>
      </c>
      <c r="AE595" s="11">
        <f>'OddsRatio_working_3-way'!X595^(1/3)*SIN(('OddsRatio_working_3-way'!Y595+4*PI())/3)</f>
        <v>-0.46044082385106105</v>
      </c>
      <c r="AF595" s="11">
        <f>-'OddsRatio_working_3-way'!U595/(3*'OddsRatio_working_3-way'!X595^(1/3))*COS(('OddsRatio_working_3-way'!Y595)/3)</f>
        <v>0.51594225630605439</v>
      </c>
      <c r="AG595" s="11">
        <f>-'OddsRatio_working_3-way'!U595/(3*'OddsRatio_working_3-way'!X595^(1/3))*COS(('OddsRatio_working_3-way'!Y595+2*PI())/3)</f>
        <v>-0.28156464448285523</v>
      </c>
      <c r="AH595" s="11">
        <f>-'OddsRatio_working_3-way'!U595/(3*'OddsRatio_working_3-way'!X595^(1/3))*COS(('OddsRatio_working_3-way'!Y595+4*PI())/3)</f>
        <v>-0.2343776118231993</v>
      </c>
      <c r="AI595" s="11">
        <f>'OddsRatio_working_3-way'!U595/(3*'OddsRatio_working_3-way'!X595^(1/3))*SIN(('OddsRatio_working_3-way'!Y595)/3)</f>
        <v>-2.7243446008312067E-2</v>
      </c>
      <c r="AJ595" s="11">
        <f>'OddsRatio_working_3-way'!U595/(3*'OddsRatio_working_3-way'!X595^(1/3))*SIN(('OddsRatio_working_3-way'!Y595+2*PI())/3)</f>
        <v>-0.43319737784274903</v>
      </c>
      <c r="AK595" s="11">
        <f>'OddsRatio_working_3-way'!U595/(3*'OddsRatio_working_3-way'!X595^(1/3))*SIN(('OddsRatio_working_3-way'!Y595+4*PI())/3)</f>
        <v>0.46044082385106105</v>
      </c>
      <c r="AL595" s="11">
        <f>'OddsRatio_working_3-way'!Z595+'OddsRatio_working_3-way'!AF595</f>
        <v>1.0318845126121088</v>
      </c>
      <c r="AM595" s="11">
        <f>'OddsRatio_working_3-way'!AA595+'OddsRatio_working_3-way'!AG595</f>
        <v>-0.56312928896571046</v>
      </c>
      <c r="AN595" s="11">
        <f>'OddsRatio_working_3-way'!AB595+'OddsRatio_working_3-way'!AH595</f>
        <v>-0.4687552236463986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1.0318845126121088</v>
      </c>
      <c r="AS595" s="11">
        <f>IF(('OddsRatio_working_3-way'!X595=0),IF(Q595&gt;0,-Q595^(1/3),(-Q595)^(1/3)),'OddsRatio_working_3-way'!AM595-'OddsRatio_working_3-way'!R595/3)</f>
        <v>-0.56312928896571046</v>
      </c>
      <c r="AT595" s="11">
        <f>IF(('OddsRatio_working_3-way'!X595=0),IF(Q595&gt;0,-Q595^(1/3),(-Q595)^(1/3)),'OddsRatio_working_3-way'!AN595-'OddsRatio_working_3-way'!R595/3)</f>
        <v>-0.4687552236463986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9">
        <f t="shared" si="130"/>
        <v>0.54907568596651513</v>
      </c>
      <c r="E596" s="9">
        <f t="shared" si="131"/>
        <v>0.26126241728816052</v>
      </c>
      <c r="F596" s="9">
        <f t="shared" si="132"/>
        <v>0.18966189674532422</v>
      </c>
      <c r="G596" s="9">
        <f t="shared" si="133"/>
        <v>1.0395475259912907</v>
      </c>
      <c r="H596" s="9">
        <f t="shared" si="134"/>
        <v>1.82124254553312</v>
      </c>
      <c r="I596" s="9">
        <f t="shared" si="135"/>
        <v>3.8275692706963116</v>
      </c>
      <c r="J596" s="9">
        <f t="shared" si="136"/>
        <v>5.2725403318242057</v>
      </c>
      <c r="K596" s="11">
        <f t="shared" si="137"/>
        <v>0.55865921787709494</v>
      </c>
      <c r="L596" s="11">
        <f t="shared" si="138"/>
        <v>0.26881720430107525</v>
      </c>
      <c r="M596" s="11">
        <f t="shared" si="139"/>
        <v>0.19569471624266144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-0.25954994799930453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0.22394331377561727</v>
      </c>
      <c r="Q596" s="11">
        <f>2*'OddsRatio_working_3-way'!K596*'OddsRatio_working_3-way'!L596*'OddsRatio_working_3-way'!M596</f>
        <v>5.8777772644518958E-2</v>
      </c>
      <c r="R596" s="11">
        <f t="shared" si="140"/>
        <v>0</v>
      </c>
      <c r="S596" s="11">
        <f t="shared" si="141"/>
        <v>-0.86281394198629291</v>
      </c>
      <c r="T596" s="11">
        <f t="shared" si="142"/>
        <v>-0.2264603522273734</v>
      </c>
      <c r="U596" s="11">
        <f>'OddsRatio_working_3-way'!S596-'OddsRatio_working_3-way'!R596^2/3</f>
        <v>-0.86281394198629291</v>
      </c>
      <c r="V596" s="11">
        <f>'OddsRatio_working_3-way'!S596*'OddsRatio_working_3-way'!R596/3-2*'OddsRatio_working_3-way'!R596^3/27-'OddsRatio_working_3-way'!T596</f>
        <v>0.2264603522273734</v>
      </c>
      <c r="W596" s="11">
        <f>'OddsRatio_working_3-way'!V596^2+4*'OddsRatio_working_3-way'!U596^3/27</f>
        <v>-4.3874231224024868E-2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0.15423887508907319</v>
      </c>
      <c r="Y596" s="11">
        <f>IF('OddsRatio_working_3-way'!W596&gt;=0,IF('OddsRatio_working_3-way'!V596+SQRT('OddsRatio_working_3-way'!W596)&gt;0,0,PI()),ACOS('OddsRatio_working_3-way'!V596/(2*'OddsRatio_working_3-way'!X596)))</f>
        <v>0.74642336039933876</v>
      </c>
      <c r="Z596" s="11">
        <f>'OddsRatio_working_3-way'!X596^(1/3)*COS('OddsRatio_working_3-way'!Y596/3)</f>
        <v>0.51977376299564548</v>
      </c>
      <c r="AA596" s="11">
        <f>'OddsRatio_working_3-way'!X596^(1/3)*COS(('OddsRatio_working_3-way'!Y596+2*PI())/3)</f>
        <v>-0.37425432429770006</v>
      </c>
      <c r="AB596" s="11">
        <f>'OddsRatio_working_3-way'!X596^(1/3)*COS(('OddsRatio_working_3-way'!Y596+4*PI())/3)</f>
        <v>-0.14551943869794537</v>
      </c>
      <c r="AC596" s="11">
        <f>'OddsRatio_working_3-way'!X596^(1/3)*SIN('OddsRatio_working_3-way'!Y596/3)</f>
        <v>0.13206014777407657</v>
      </c>
      <c r="AD596" s="11">
        <f>'OddsRatio_working_3-way'!X596^(1/3)*SIN(('OddsRatio_working_3-way'!Y596+2*PI())/3)</f>
        <v>0.3841072090878227</v>
      </c>
      <c r="AE596" s="11">
        <f>'OddsRatio_working_3-way'!X596^(1/3)*SIN(('OddsRatio_working_3-way'!Y596+4*PI())/3)</f>
        <v>-0.5161673568618993</v>
      </c>
      <c r="AF596" s="11">
        <f>-'OddsRatio_working_3-way'!U596/(3*'OddsRatio_working_3-way'!X596^(1/3))*COS(('OddsRatio_working_3-way'!Y596)/3)</f>
        <v>0.51977376299564537</v>
      </c>
      <c r="AG596" s="11">
        <f>-'OddsRatio_working_3-way'!U596/(3*'OddsRatio_working_3-way'!X596^(1/3))*COS(('OddsRatio_working_3-way'!Y596+2*PI())/3)</f>
        <v>-0.37425432429769995</v>
      </c>
      <c r="AH596" s="11">
        <f>-'OddsRatio_working_3-way'!U596/(3*'OddsRatio_working_3-way'!X596^(1/3))*COS(('OddsRatio_working_3-way'!Y596+4*PI())/3)</f>
        <v>-0.14551943869794531</v>
      </c>
      <c r="AI596" s="11">
        <f>'OddsRatio_working_3-way'!U596/(3*'OddsRatio_working_3-way'!X596^(1/3))*SIN(('OddsRatio_working_3-way'!Y596)/3)</f>
        <v>-0.13206014777407654</v>
      </c>
      <c r="AJ596" s="11">
        <f>'OddsRatio_working_3-way'!U596/(3*'OddsRatio_working_3-way'!X596^(1/3))*SIN(('OddsRatio_working_3-way'!Y596+2*PI())/3)</f>
        <v>-0.38410720908782264</v>
      </c>
      <c r="AK596" s="11">
        <f>'OddsRatio_working_3-way'!U596/(3*'OddsRatio_working_3-way'!X596^(1/3))*SIN(('OddsRatio_working_3-way'!Y596+4*PI())/3)</f>
        <v>0.51616735686189918</v>
      </c>
      <c r="AL596" s="11">
        <f>'OddsRatio_working_3-way'!Z596+'OddsRatio_working_3-way'!AF596</f>
        <v>1.0395475259912907</v>
      </c>
      <c r="AM596" s="11">
        <f>'OddsRatio_working_3-way'!AA596+'OddsRatio_working_3-way'!AG596</f>
        <v>-0.74850864859540001</v>
      </c>
      <c r="AN596" s="11">
        <f>'OddsRatio_working_3-way'!AB596+'OddsRatio_working_3-way'!AH596</f>
        <v>-0.29103887739589068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1.0395475259912907</v>
      </c>
      <c r="AS596" s="11">
        <f>IF(('OddsRatio_working_3-way'!X596=0),IF(Q596&gt;0,-Q596^(1/3),(-Q596)^(1/3)),'OddsRatio_working_3-way'!AM596-'OddsRatio_working_3-way'!R596/3)</f>
        <v>-0.74850864859540001</v>
      </c>
      <c r="AT596" s="11">
        <f>IF(('OddsRatio_working_3-way'!X596=0),IF(Q596&gt;0,-Q596^(1/3),(-Q596)^(1/3)),'OddsRatio_working_3-way'!AN596-'OddsRatio_working_3-way'!R596/3)</f>
        <v>-0.29103887739589068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9">
        <f t="shared" si="130"/>
        <v>0.34721962579970217</v>
      </c>
      <c r="E597" s="9">
        <f t="shared" si="131"/>
        <v>0.3104717885464221</v>
      </c>
      <c r="F597" s="9">
        <f t="shared" si="132"/>
        <v>0.34230858565387567</v>
      </c>
      <c r="G597" s="9">
        <f t="shared" si="133"/>
        <v>1.0329788658944994</v>
      </c>
      <c r="H597" s="9">
        <f t="shared" si="134"/>
        <v>2.8800215359279893</v>
      </c>
      <c r="I597" s="9">
        <f t="shared" si="135"/>
        <v>3.2209045616731737</v>
      </c>
      <c r="J597" s="9">
        <f t="shared" si="136"/>
        <v>2.9213406905637682</v>
      </c>
      <c r="K597" s="11">
        <f t="shared" si="137"/>
        <v>0.3546099290780142</v>
      </c>
      <c r="L597" s="11">
        <f t="shared" si="138"/>
        <v>0.31746031746031744</v>
      </c>
      <c r="M597" s="11">
        <f t="shared" si="139"/>
        <v>0.34965034965034969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-0.28648183967332908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0.22947895288320824</v>
      </c>
      <c r="Q597" s="11">
        <f>2*'OddsRatio_working_3-way'!K597*'OddsRatio_working_3-way'!L597*'OddsRatio_working_3-way'!M597</f>
        <v>7.8723482978802134E-2</v>
      </c>
      <c r="R597" s="11">
        <f t="shared" si="140"/>
        <v>0</v>
      </c>
      <c r="S597" s="11">
        <f t="shared" si="141"/>
        <v>-0.80102443193215889</v>
      </c>
      <c r="T597" s="11">
        <f t="shared" si="142"/>
        <v>-0.27479397321857935</v>
      </c>
      <c r="U597" s="11">
        <f>'OddsRatio_working_3-way'!S597-'OddsRatio_working_3-way'!R597^2/3</f>
        <v>-0.80102443193215889</v>
      </c>
      <c r="V597" s="11">
        <f>'OddsRatio_working_3-way'!S597*'OddsRatio_working_3-way'!R597/3-2*'OddsRatio_working_3-way'!R597^3/27-'OddsRatio_working_3-way'!T597</f>
        <v>0.27479397321857935</v>
      </c>
      <c r="W597" s="11">
        <f>'OddsRatio_working_3-way'!V597^2+4*'OddsRatio_working_3-way'!U597^3/27</f>
        <v>-6.3189140729882909E-4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0.1379706663792635</v>
      </c>
      <c r="Y597" s="11">
        <f>IF('OddsRatio_working_3-way'!W597&gt;=0,IF('OddsRatio_working_3-way'!V597+SQRT('OddsRatio_working_3-way'!W597)&gt;0,0,PI()),ACOS('OddsRatio_working_3-way'!V597/(2*'OddsRatio_working_3-way'!X597)))</f>
        <v>9.1223552706636291E-2</v>
      </c>
      <c r="Z597" s="11">
        <f>'OddsRatio_working_3-way'!X597^(1/3)*COS('OddsRatio_working_3-way'!Y597/3)</f>
        <v>0.51648943294724969</v>
      </c>
      <c r="AA597" s="11">
        <f>'OddsRatio_working_3-way'!X597^(1/3)*COS(('OddsRatio_working_3-way'!Y597+2*PI())/3)</f>
        <v>-0.27185012802238301</v>
      </c>
      <c r="AB597" s="11">
        <f>'OddsRatio_working_3-way'!X597^(1/3)*COS(('OddsRatio_working_3-way'!Y597+4*PI())/3)</f>
        <v>-0.24463930492486635</v>
      </c>
      <c r="AC597" s="11">
        <f>'OddsRatio_working_3-way'!X597^(1/3)*SIN('OddsRatio_working_3-way'!Y597/3)</f>
        <v>1.571017604022247E-2</v>
      </c>
      <c r="AD597" s="11">
        <f>'OddsRatio_working_3-way'!X597^(1/3)*SIN(('OddsRatio_working_3-way'!Y597+2*PI())/3)</f>
        <v>0.43943788169842646</v>
      </c>
      <c r="AE597" s="11">
        <f>'OddsRatio_working_3-way'!X597^(1/3)*SIN(('OddsRatio_working_3-way'!Y597+4*PI())/3)</f>
        <v>-0.45514805773864897</v>
      </c>
      <c r="AF597" s="11">
        <f>-'OddsRatio_working_3-way'!U597/(3*'OddsRatio_working_3-way'!X597^(1/3))*COS(('OddsRatio_working_3-way'!Y597)/3)</f>
        <v>0.51648943294724969</v>
      </c>
      <c r="AG597" s="11">
        <f>-'OddsRatio_working_3-way'!U597/(3*'OddsRatio_working_3-way'!X597^(1/3))*COS(('OddsRatio_working_3-way'!Y597+2*PI())/3)</f>
        <v>-0.27185012802238301</v>
      </c>
      <c r="AH597" s="11">
        <f>-'OddsRatio_working_3-way'!U597/(3*'OddsRatio_working_3-way'!X597^(1/3))*COS(('OddsRatio_working_3-way'!Y597+4*PI())/3)</f>
        <v>-0.24463930492486635</v>
      </c>
      <c r="AI597" s="11">
        <f>'OddsRatio_working_3-way'!U597/(3*'OddsRatio_working_3-way'!X597^(1/3))*SIN(('OddsRatio_working_3-way'!Y597)/3)</f>
        <v>-1.571017604022247E-2</v>
      </c>
      <c r="AJ597" s="11">
        <f>'OddsRatio_working_3-way'!U597/(3*'OddsRatio_working_3-way'!X597^(1/3))*SIN(('OddsRatio_working_3-way'!Y597+2*PI())/3)</f>
        <v>-0.43943788169842646</v>
      </c>
      <c r="AK597" s="11">
        <f>'OddsRatio_working_3-way'!U597/(3*'OddsRatio_working_3-way'!X597^(1/3))*SIN(('OddsRatio_working_3-way'!Y597+4*PI())/3)</f>
        <v>0.45514805773864897</v>
      </c>
      <c r="AL597" s="11">
        <f>'OddsRatio_working_3-way'!Z597+'OddsRatio_working_3-way'!AF597</f>
        <v>1.0329788658944994</v>
      </c>
      <c r="AM597" s="11">
        <f>'OddsRatio_working_3-way'!AA597+'OddsRatio_working_3-way'!AG597</f>
        <v>-0.54370025604476602</v>
      </c>
      <c r="AN597" s="11">
        <f>'OddsRatio_working_3-way'!AB597+'OddsRatio_working_3-way'!AH597</f>
        <v>-0.4892786098497327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1.0329788658944994</v>
      </c>
      <c r="AS597" s="11">
        <f>IF(('OddsRatio_working_3-way'!X597=0),IF(Q597&gt;0,-Q597^(1/3),(-Q597)^(1/3)),'OddsRatio_working_3-way'!AM597-'OddsRatio_working_3-way'!R597/3)</f>
        <v>-0.54370025604476602</v>
      </c>
      <c r="AT597" s="11">
        <f>IF(('OddsRatio_working_3-way'!X597=0),IF(Q597&gt;0,-Q597^(1/3),(-Q597)^(1/3)),'OddsRatio_working_3-way'!AN597-'OddsRatio_working_3-way'!R597/3)</f>
        <v>-0.4892786098497327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9">
        <f t="shared" si="130"/>
        <v>0.11235615991873342</v>
      </c>
      <c r="E598" s="9">
        <f t="shared" si="131"/>
        <v>0.19967465237366888</v>
      </c>
      <c r="F598" s="9">
        <f t="shared" si="132"/>
        <v>0.68796918770759796</v>
      </c>
      <c r="G598" s="9">
        <f t="shared" si="133"/>
        <v>1.0547755114742348</v>
      </c>
      <c r="H598" s="9">
        <f t="shared" si="134"/>
        <v>8.9002685809420186</v>
      </c>
      <c r="I598" s="9">
        <f t="shared" si="135"/>
        <v>5.0081469436020916</v>
      </c>
      <c r="J598" s="9">
        <f t="shared" si="136"/>
        <v>1.453553469933921</v>
      </c>
      <c r="K598" s="11">
        <f t="shared" si="137"/>
        <v>0.11778563015312131</v>
      </c>
      <c r="L598" s="11">
        <f t="shared" si="138"/>
        <v>0.20833333333333334</v>
      </c>
      <c r="M598" s="11">
        <f t="shared" si="139"/>
        <v>0.69930069930069938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-0.21001431822986616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0.2011141587113319</v>
      </c>
      <c r="Q598" s="11">
        <f>2*'OddsRatio_working_3-way'!K598*'OddsRatio_working_3-way'!L598*'OddsRatio_working_3-way'!M598</f>
        <v>3.431982230568803E-2</v>
      </c>
      <c r="R598" s="11">
        <f t="shared" si="140"/>
        <v>0</v>
      </c>
      <c r="S598" s="11">
        <f t="shared" si="141"/>
        <v>-0.95762117748184772</v>
      </c>
      <c r="T598" s="11">
        <f t="shared" si="142"/>
        <v>-0.16341658318802857</v>
      </c>
      <c r="U598" s="11">
        <f>'OddsRatio_working_3-way'!S598-'OddsRatio_working_3-way'!R598^2/3</f>
        <v>-0.95762117748184772</v>
      </c>
      <c r="V598" s="11">
        <f>'OddsRatio_working_3-way'!S598*'OddsRatio_working_3-way'!R598/3-2*'OddsRatio_working_3-way'!R598^3/27-'OddsRatio_working_3-way'!T598</f>
        <v>0.16341658318802857</v>
      </c>
      <c r="W598" s="11">
        <f>'OddsRatio_working_3-way'!V598^2+4*'OddsRatio_working_3-way'!U598^3/27</f>
        <v>-0.10339506706132343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0.18034692035225697</v>
      </c>
      <c r="Y598" s="11">
        <f>IF('OddsRatio_working_3-way'!W598&gt;=0,IF('OddsRatio_working_3-way'!V598+SQRT('OddsRatio_working_3-way'!W598)&gt;0,0,PI()),ACOS('OddsRatio_working_3-way'!V598/(2*'OddsRatio_working_3-way'!X598)))</f>
        <v>1.1005995109212079</v>
      </c>
      <c r="Z598" s="11">
        <f>'OddsRatio_working_3-way'!X598^(1/3)*COS('OddsRatio_working_3-way'!Y598/3)</f>
        <v>0.52738775573711749</v>
      </c>
      <c r="AA598" s="11">
        <f>'OddsRatio_working_3-way'!X598^(1/3)*COS(('OddsRatio_working_3-way'!Y598+2*PI())/3)</f>
        <v>-0.43919860912782382</v>
      </c>
      <c r="AB598" s="11">
        <f>'OddsRatio_working_3-way'!X598^(1/3)*COS(('OddsRatio_working_3-way'!Y598+4*PI())/3)</f>
        <v>-8.818914660929375E-2</v>
      </c>
      <c r="AC598" s="11">
        <f>'OddsRatio_working_3-way'!X598^(1/3)*SIN('OddsRatio_working_3-way'!Y598/3)</f>
        <v>0.20265540767317919</v>
      </c>
      <c r="AD598" s="11">
        <f>'OddsRatio_working_3-way'!X598^(1/3)*SIN(('OddsRatio_working_3-way'!Y598+2*PI())/3)</f>
        <v>0.35540349027661644</v>
      </c>
      <c r="AE598" s="11">
        <f>'OddsRatio_working_3-way'!X598^(1/3)*SIN(('OddsRatio_working_3-way'!Y598+4*PI())/3)</f>
        <v>-0.55805889794979568</v>
      </c>
      <c r="AF598" s="11">
        <f>-'OddsRatio_working_3-way'!U598/(3*'OddsRatio_working_3-way'!X598^(1/3))*COS(('OddsRatio_working_3-way'!Y598)/3)</f>
        <v>0.52738775573711738</v>
      </c>
      <c r="AG598" s="11">
        <f>-'OddsRatio_working_3-way'!U598/(3*'OddsRatio_working_3-way'!X598^(1/3))*COS(('OddsRatio_working_3-way'!Y598+2*PI())/3)</f>
        <v>-0.43919860912782377</v>
      </c>
      <c r="AH598" s="11">
        <f>-'OddsRatio_working_3-way'!U598/(3*'OddsRatio_working_3-way'!X598^(1/3))*COS(('OddsRatio_working_3-way'!Y598+4*PI())/3)</f>
        <v>-8.8189146609293723E-2</v>
      </c>
      <c r="AI598" s="11">
        <f>'OddsRatio_working_3-way'!U598/(3*'OddsRatio_working_3-way'!X598^(1/3))*SIN(('OddsRatio_working_3-way'!Y598)/3)</f>
        <v>-0.20265540767317913</v>
      </c>
      <c r="AJ598" s="11">
        <f>'OddsRatio_working_3-way'!U598/(3*'OddsRatio_working_3-way'!X598^(1/3))*SIN(('OddsRatio_working_3-way'!Y598+2*PI())/3)</f>
        <v>-0.35540349027661633</v>
      </c>
      <c r="AK598" s="11">
        <f>'OddsRatio_working_3-way'!U598/(3*'OddsRatio_working_3-way'!X598^(1/3))*SIN(('OddsRatio_working_3-way'!Y598+4*PI())/3)</f>
        <v>0.55805889794979557</v>
      </c>
      <c r="AL598" s="11">
        <f>'OddsRatio_working_3-way'!Z598+'OddsRatio_working_3-way'!AF598</f>
        <v>1.0547755114742348</v>
      </c>
      <c r="AM598" s="11">
        <f>'OddsRatio_working_3-way'!AA598+'OddsRatio_working_3-way'!AG598</f>
        <v>-0.87839721825564765</v>
      </c>
      <c r="AN598" s="11">
        <f>'OddsRatio_working_3-way'!AB598+'OddsRatio_working_3-way'!AH598</f>
        <v>-0.17637829321858747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1.0547755114742348</v>
      </c>
      <c r="AS598" s="11">
        <f>IF(('OddsRatio_working_3-way'!X598=0),IF(Q598&gt;0,-Q598^(1/3),(-Q598)^(1/3)),'OddsRatio_working_3-way'!AM598-'OddsRatio_working_3-way'!R598/3)</f>
        <v>-0.87839721825564765</v>
      </c>
      <c r="AT598" s="11">
        <f>IF(('OddsRatio_working_3-way'!X598=0),IF(Q598&gt;0,-Q598^(1/3),(-Q598)^(1/3)),'OddsRatio_working_3-way'!AN598-'OddsRatio_working_3-way'!R598/3)</f>
        <v>-0.17637829321858747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9">
        <f t="shared" si="130"/>
        <v>0.44596005697817787</v>
      </c>
      <c r="E599" s="9">
        <f t="shared" si="131"/>
        <v>0.30223290944146425</v>
      </c>
      <c r="F599" s="9">
        <f t="shared" si="132"/>
        <v>0.251807033580358</v>
      </c>
      <c r="G599" s="9">
        <f t="shared" si="133"/>
        <v>1.0352944065140286</v>
      </c>
      <c r="H599" s="9">
        <f t="shared" si="134"/>
        <v>2.2423532878168344</v>
      </c>
      <c r="I599" s="9">
        <f t="shared" si="135"/>
        <v>3.3087065265262838</v>
      </c>
      <c r="J599" s="9">
        <f t="shared" si="136"/>
        <v>3.9712949466952625</v>
      </c>
      <c r="K599" s="11">
        <f t="shared" si="137"/>
        <v>0.45454545454545453</v>
      </c>
      <c r="L599" s="11">
        <f t="shared" si="138"/>
        <v>0.30959752321981426</v>
      </c>
      <c r="M599" s="11">
        <f t="shared" si="139"/>
        <v>0.25839793281653745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-0.27927485671023733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0.22908907637829809</v>
      </c>
      <c r="Q599" s="11">
        <f>2*'OddsRatio_working_3-way'!K599*'OddsRatio_working_3-way'!L599*'OddsRatio_working_3-way'!M599</f>
        <v>7.2726690913745423E-2</v>
      </c>
      <c r="R599" s="11">
        <f t="shared" si="140"/>
        <v>0</v>
      </c>
      <c r="S599" s="11">
        <f t="shared" si="141"/>
        <v>-0.8202996828174558</v>
      </c>
      <c r="T599" s="11">
        <f t="shared" si="142"/>
        <v>-0.26041259771982722</v>
      </c>
      <c r="U599" s="11">
        <f>'OddsRatio_working_3-way'!S599-'OddsRatio_working_3-way'!R599^2/3</f>
        <v>-0.8202996828174558</v>
      </c>
      <c r="V599" s="11">
        <f>'OddsRatio_working_3-way'!S599*'OddsRatio_working_3-way'!R599/3-2*'OddsRatio_working_3-way'!R599^3/27-'OddsRatio_working_3-way'!T599</f>
        <v>0.26041259771982722</v>
      </c>
      <c r="W599" s="11">
        <f>'OddsRatio_working_3-way'!V599^2+4*'OddsRatio_working_3-way'!U599^3/27</f>
        <v>-1.3959018376718452E-2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0.14298054013388239</v>
      </c>
      <c r="Y599" s="11">
        <f>IF('OddsRatio_working_3-way'!W599&gt;=0,IF('OddsRatio_working_3-way'!V599+SQRT('OddsRatio_working_3-way'!W599)&gt;0,0,PI()),ACOS('OddsRatio_working_3-way'!V599/(2*'OddsRatio_working_3-way'!X599)))</f>
        <v>0.42592370047977002</v>
      </c>
      <c r="Z599" s="11">
        <f>'OddsRatio_working_3-way'!X599^(1/3)*COS('OddsRatio_working_3-way'!Y599/3)</f>
        <v>0.51764720325701441</v>
      </c>
      <c r="AA599" s="11">
        <f>'OddsRatio_working_3-way'!X599^(1/3)*COS(('OddsRatio_working_3-way'!Y599+2*PI())/3)</f>
        <v>-0.32290129216513153</v>
      </c>
      <c r="AB599" s="11">
        <f>'OddsRatio_working_3-way'!X599^(1/3)*COS(('OddsRatio_working_3-way'!Y599+4*PI())/3)</f>
        <v>-0.19474591109188305</v>
      </c>
      <c r="AC599" s="11">
        <f>'OddsRatio_working_3-way'!X599^(1/3)*SIN('OddsRatio_working_3-way'!Y599/3)</f>
        <v>7.3990543760739075E-2</v>
      </c>
      <c r="AD599" s="11">
        <f>'OddsRatio_working_3-way'!X599^(1/3)*SIN(('OddsRatio_working_3-way'!Y599+2*PI())/3)</f>
        <v>0.41130035633817169</v>
      </c>
      <c r="AE599" s="11">
        <f>'OddsRatio_working_3-way'!X599^(1/3)*SIN(('OddsRatio_working_3-way'!Y599+4*PI())/3)</f>
        <v>-0.48529090009891085</v>
      </c>
      <c r="AF599" s="11">
        <f>-'OddsRatio_working_3-way'!U599/(3*'OddsRatio_working_3-way'!X599^(1/3))*COS(('OddsRatio_working_3-way'!Y599)/3)</f>
        <v>0.5176472032570143</v>
      </c>
      <c r="AG599" s="11">
        <f>-'OddsRatio_working_3-way'!U599/(3*'OddsRatio_working_3-way'!X599^(1/3))*COS(('OddsRatio_working_3-way'!Y599+2*PI())/3)</f>
        <v>-0.32290129216513147</v>
      </c>
      <c r="AH599" s="11">
        <f>-'OddsRatio_working_3-way'!U599/(3*'OddsRatio_working_3-way'!X599^(1/3))*COS(('OddsRatio_working_3-way'!Y599+4*PI())/3)</f>
        <v>-0.19474591109188299</v>
      </c>
      <c r="AI599" s="11">
        <f>'OddsRatio_working_3-way'!U599/(3*'OddsRatio_working_3-way'!X599^(1/3))*SIN(('OddsRatio_working_3-way'!Y599)/3)</f>
        <v>-7.3990543760739061E-2</v>
      </c>
      <c r="AJ599" s="11">
        <f>'OddsRatio_working_3-way'!U599/(3*'OddsRatio_working_3-way'!X599^(1/3))*SIN(('OddsRatio_working_3-way'!Y599+2*PI())/3)</f>
        <v>-0.41130035633817164</v>
      </c>
      <c r="AK599" s="11">
        <f>'OddsRatio_working_3-way'!U599/(3*'OddsRatio_working_3-way'!X599^(1/3))*SIN(('OddsRatio_working_3-way'!Y599+4*PI())/3)</f>
        <v>0.48529090009891074</v>
      </c>
      <c r="AL599" s="11">
        <f>'OddsRatio_working_3-way'!Z599+'OddsRatio_working_3-way'!AF599</f>
        <v>1.0352944065140286</v>
      </c>
      <c r="AM599" s="11">
        <f>'OddsRatio_working_3-way'!AA599+'OddsRatio_working_3-way'!AG599</f>
        <v>-0.64580258433026305</v>
      </c>
      <c r="AN599" s="11">
        <f>'OddsRatio_working_3-way'!AB599+'OddsRatio_working_3-way'!AH599</f>
        <v>-0.38949182218376605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1.0352944065140286</v>
      </c>
      <c r="AS599" s="11">
        <f>IF(('OddsRatio_working_3-way'!X599=0),IF(Q599&gt;0,-Q599^(1/3),(-Q599)^(1/3)),'OddsRatio_working_3-way'!AM599-'OddsRatio_working_3-way'!R599/3)</f>
        <v>-0.64580258433026305</v>
      </c>
      <c r="AT599" s="11">
        <f>IF(('OddsRatio_working_3-way'!X599=0),IF(Q599&gt;0,-Q599^(1/3),(-Q599)^(1/3)),'OddsRatio_working_3-way'!AN599-'OddsRatio_working_3-way'!R599/3)</f>
        <v>-0.38949182218376605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9">
        <f t="shared" si="130"/>
        <v>0.20488501233542439</v>
      </c>
      <c r="E600" s="9">
        <f t="shared" si="131"/>
        <v>0.2637644926531782</v>
      </c>
      <c r="F600" s="9">
        <f t="shared" si="132"/>
        <v>0.53135049501139742</v>
      </c>
      <c r="G600" s="9">
        <f t="shared" si="133"/>
        <v>1.0376434462497188</v>
      </c>
      <c r="H600" s="9">
        <f t="shared" si="134"/>
        <v>4.8807864889739481</v>
      </c>
      <c r="I600" s="9">
        <f t="shared" si="135"/>
        <v>3.7912608704117425</v>
      </c>
      <c r="J600" s="9">
        <f t="shared" si="136"/>
        <v>1.8819969293122614</v>
      </c>
      <c r="K600" s="11">
        <f t="shared" si="137"/>
        <v>0.21097046413502107</v>
      </c>
      <c r="L600" s="11">
        <f t="shared" si="138"/>
        <v>0.2710027100271003</v>
      </c>
      <c r="M600" s="11">
        <f t="shared" si="139"/>
        <v>0.54054054054054046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-0.26428126181136369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0.22498571433427872</v>
      </c>
      <c r="Q600" s="11">
        <f>2*'OddsRatio_working_3-way'!K600*'OddsRatio_working_3-way'!L600*'OddsRatio_working_3-way'!M600</f>
        <v>6.1809262179746888E-2</v>
      </c>
      <c r="R600" s="11">
        <f t="shared" si="140"/>
        <v>0</v>
      </c>
      <c r="S600" s="11">
        <f t="shared" si="141"/>
        <v>-0.85131163969871992</v>
      </c>
      <c r="T600" s="11">
        <f t="shared" si="142"/>
        <v>-0.23387682409305488</v>
      </c>
      <c r="U600" s="11">
        <f>'OddsRatio_working_3-way'!S600-'OddsRatio_working_3-way'!R600^2/3</f>
        <v>-0.85131163969871992</v>
      </c>
      <c r="V600" s="11">
        <f>'OddsRatio_working_3-way'!S600*'OddsRatio_working_3-way'!R600/3-2*'OddsRatio_working_3-way'!R600^3/27-'OddsRatio_working_3-way'!T600</f>
        <v>0.23387682409305488</v>
      </c>
      <c r="W600" s="11">
        <f>'OddsRatio_working_3-way'!V600^2+4*'OddsRatio_working_3-way'!U600^3/27</f>
        <v>-3.6704944977361341E-2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0.15116490484336559</v>
      </c>
      <c r="Y600" s="11">
        <f>IF('OddsRatio_working_3-way'!W600&gt;=0,IF('OddsRatio_working_3-way'!V600+SQRT('OddsRatio_working_3-way'!W600)&gt;0,0,PI()),ACOS('OddsRatio_working_3-way'!V600/(2*'OddsRatio_working_3-way'!X600)))</f>
        <v>0.68632235367305106</v>
      </c>
      <c r="Z600" s="11">
        <f>'OddsRatio_working_3-way'!X600^(1/3)*COS('OddsRatio_working_3-way'!Y600/3)</f>
        <v>0.51882172312485941</v>
      </c>
      <c r="AA600" s="11">
        <f>'OddsRatio_working_3-way'!X600^(1/3)*COS(('OddsRatio_working_3-way'!Y600+2*PI())/3)</f>
        <v>-0.36403363458529397</v>
      </c>
      <c r="AB600" s="11">
        <f>'OddsRatio_working_3-way'!X600^(1/3)*COS(('OddsRatio_working_3-way'!Y600+4*PI())/3)</f>
        <v>-0.15478808853956547</v>
      </c>
      <c r="AC600" s="11">
        <f>'OddsRatio_working_3-way'!X600^(1/3)*SIN('OddsRatio_working_3-way'!Y600/3)</f>
        <v>0.12080797233623156</v>
      </c>
      <c r="AD600" s="11">
        <f>'OddsRatio_working_3-way'!X600^(1/3)*SIN(('OddsRatio_working_3-way'!Y600+2*PI())/3)</f>
        <v>0.3889088060932287</v>
      </c>
      <c r="AE600" s="11">
        <f>'OddsRatio_working_3-way'!X600^(1/3)*SIN(('OddsRatio_working_3-way'!Y600+4*PI())/3)</f>
        <v>-0.50971677842946039</v>
      </c>
      <c r="AF600" s="11">
        <f>-'OddsRatio_working_3-way'!U600/(3*'OddsRatio_working_3-way'!X600^(1/3))*COS(('OddsRatio_working_3-way'!Y600)/3)</f>
        <v>0.51882172312485941</v>
      </c>
      <c r="AG600" s="11">
        <f>-'OddsRatio_working_3-way'!U600/(3*'OddsRatio_working_3-way'!X600^(1/3))*COS(('OddsRatio_working_3-way'!Y600+2*PI())/3)</f>
        <v>-0.36403363458529403</v>
      </c>
      <c r="AH600" s="11">
        <f>-'OddsRatio_working_3-way'!U600/(3*'OddsRatio_working_3-way'!X600^(1/3))*COS(('OddsRatio_working_3-way'!Y600+4*PI())/3)</f>
        <v>-0.15478808853956552</v>
      </c>
      <c r="AI600" s="11">
        <f>'OddsRatio_working_3-way'!U600/(3*'OddsRatio_working_3-way'!X600^(1/3))*SIN(('OddsRatio_working_3-way'!Y600)/3)</f>
        <v>-0.12080797233623158</v>
      </c>
      <c r="AJ600" s="11">
        <f>'OddsRatio_working_3-way'!U600/(3*'OddsRatio_working_3-way'!X600^(1/3))*SIN(('OddsRatio_working_3-way'!Y600+2*PI())/3)</f>
        <v>-0.38890880609322881</v>
      </c>
      <c r="AK600" s="11">
        <f>'OddsRatio_working_3-way'!U600/(3*'OddsRatio_working_3-way'!X600^(1/3))*SIN(('OddsRatio_working_3-way'!Y600+4*PI())/3)</f>
        <v>0.5097167784294605</v>
      </c>
      <c r="AL600" s="11">
        <f>'OddsRatio_working_3-way'!Z600+'OddsRatio_working_3-way'!AF600</f>
        <v>1.0376434462497188</v>
      </c>
      <c r="AM600" s="11">
        <f>'OddsRatio_working_3-way'!AA600+'OddsRatio_working_3-way'!AG600</f>
        <v>-0.72806726917058806</v>
      </c>
      <c r="AN600" s="11">
        <f>'OddsRatio_working_3-way'!AB600+'OddsRatio_working_3-way'!AH600</f>
        <v>-0.30957617707913099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1.0376434462497188</v>
      </c>
      <c r="AS600" s="11">
        <f>IF(('OddsRatio_working_3-way'!X600=0),IF(Q600&gt;0,-Q600^(1/3),(-Q600)^(1/3)),'OddsRatio_working_3-way'!AM600-'OddsRatio_working_3-way'!R600/3)</f>
        <v>-0.72806726917058806</v>
      </c>
      <c r="AT600" s="11">
        <f>IF(('OddsRatio_working_3-way'!X600=0),IF(Q600&gt;0,-Q600^(1/3),(-Q600)^(1/3)),'OddsRatio_working_3-way'!AN600-'OddsRatio_working_3-way'!R600/3)</f>
        <v>-0.30957617707913099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9">
        <f t="shared" si="130"/>
        <v>0.1200305102319329</v>
      </c>
      <c r="E601" s="9">
        <f t="shared" si="131"/>
        <v>0.17821410762926451</v>
      </c>
      <c r="F601" s="9">
        <f t="shared" si="132"/>
        <v>0.70175538213880273</v>
      </c>
      <c r="G601" s="9">
        <f t="shared" si="133"/>
        <v>1.0624949428681634</v>
      </c>
      <c r="H601" s="9">
        <f t="shared" si="134"/>
        <v>8.3312151057903296</v>
      </c>
      <c r="I601" s="9">
        <f t="shared" si="135"/>
        <v>5.6112280520478288</v>
      </c>
      <c r="J601" s="9">
        <f t="shared" si="136"/>
        <v>1.4249979771472652</v>
      </c>
      <c r="K601" s="11">
        <f t="shared" si="137"/>
        <v>0.12658227848101264</v>
      </c>
      <c r="L601" s="11">
        <f t="shared" si="138"/>
        <v>0.18726591760299627</v>
      </c>
      <c r="M601" s="11">
        <f t="shared" si="139"/>
        <v>0.7142857142857143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-0.20281610012800466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0.19708637259483511</v>
      </c>
      <c r="Q601" s="11">
        <f>2*'OddsRatio_working_3-way'!K601*'OddsRatio_working_3-way'!L601*'OddsRatio_working_3-way'!M601</f>
        <v>3.3863637902892631E-2</v>
      </c>
      <c r="R601" s="11">
        <f t="shared" si="140"/>
        <v>0</v>
      </c>
      <c r="S601" s="11">
        <f t="shared" si="141"/>
        <v>-0.97174914846724048</v>
      </c>
      <c r="T601" s="11">
        <f t="shared" si="142"/>
        <v>-0.16696720764041934</v>
      </c>
      <c r="U601" s="11">
        <f>'OddsRatio_working_3-way'!S601-'OddsRatio_working_3-way'!R601^2/3</f>
        <v>-0.97174914846724048</v>
      </c>
      <c r="V601" s="11">
        <f>'OddsRatio_working_3-way'!S601*'OddsRatio_working_3-way'!R601/3-2*'OddsRatio_working_3-way'!R601^3/27-'OddsRatio_working_3-way'!T601</f>
        <v>0.16696720764041934</v>
      </c>
      <c r="W601" s="11">
        <f>'OddsRatio_working_3-way'!V601^2+4*'OddsRatio_working_3-way'!U601^3/27</f>
        <v>-0.10806554119265502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0.18435264414966626</v>
      </c>
      <c r="Y601" s="11">
        <f>IF('OddsRatio_working_3-way'!W601&gt;=0,IF('OddsRatio_working_3-way'!V601+SQRT('OddsRatio_working_3-way'!W601)&gt;0,0,PI()),ACOS('OddsRatio_working_3-way'!V601/(2*'OddsRatio_working_3-way'!X601)))</f>
        <v>1.1008400124791833</v>
      </c>
      <c r="Z601" s="11">
        <f>'OddsRatio_working_3-way'!X601^(1/3)*COS('OddsRatio_working_3-way'!Y601/3)</f>
        <v>0.53124747143408169</v>
      </c>
      <c r="AA601" s="11">
        <f>'OddsRatio_working_3-way'!X601^(1/3)*COS(('OddsRatio_working_3-way'!Y601+2*PI())/3)</f>
        <v>-0.44245523796701064</v>
      </c>
      <c r="AB601" s="11">
        <f>'OddsRatio_working_3-way'!X601^(1/3)*COS(('OddsRatio_working_3-way'!Y601+4*PI())/3)</f>
        <v>-8.8792233467071116E-2</v>
      </c>
      <c r="AC601" s="11">
        <f>'OddsRatio_working_3-way'!X601^(1/3)*SIN('OddsRatio_working_3-way'!Y601/3)</f>
        <v>0.20418743085045188</v>
      </c>
      <c r="AD601" s="11">
        <f>'OddsRatio_working_3-way'!X601^(1/3)*SIN(('OddsRatio_working_3-way'!Y601+2*PI())/3)</f>
        <v>0.35798009053293656</v>
      </c>
      <c r="AE601" s="11">
        <f>'OddsRatio_working_3-way'!X601^(1/3)*SIN(('OddsRatio_working_3-way'!Y601+4*PI())/3)</f>
        <v>-0.56216752138338855</v>
      </c>
      <c r="AF601" s="11">
        <f>-'OddsRatio_working_3-way'!U601/(3*'OddsRatio_working_3-way'!X601^(1/3))*COS(('OddsRatio_working_3-way'!Y601)/3)</f>
        <v>0.53124747143408169</v>
      </c>
      <c r="AG601" s="11">
        <f>-'OddsRatio_working_3-way'!U601/(3*'OddsRatio_working_3-way'!X601^(1/3))*COS(('OddsRatio_working_3-way'!Y601+2*PI())/3)</f>
        <v>-0.44245523796701064</v>
      </c>
      <c r="AH601" s="11">
        <f>-'OddsRatio_working_3-way'!U601/(3*'OddsRatio_working_3-way'!X601^(1/3))*COS(('OddsRatio_working_3-way'!Y601+4*PI())/3)</f>
        <v>-8.8792233467071116E-2</v>
      </c>
      <c r="AI601" s="11">
        <f>'OddsRatio_working_3-way'!U601/(3*'OddsRatio_working_3-way'!X601^(1/3))*SIN(('OddsRatio_working_3-way'!Y601)/3)</f>
        <v>-0.20418743085045188</v>
      </c>
      <c r="AJ601" s="11">
        <f>'OddsRatio_working_3-way'!U601/(3*'OddsRatio_working_3-way'!X601^(1/3))*SIN(('OddsRatio_working_3-way'!Y601+2*PI())/3)</f>
        <v>-0.35798009053293656</v>
      </c>
      <c r="AK601" s="11">
        <f>'OddsRatio_working_3-way'!U601/(3*'OddsRatio_working_3-way'!X601^(1/3))*SIN(('OddsRatio_working_3-way'!Y601+4*PI())/3)</f>
        <v>0.56216752138338855</v>
      </c>
      <c r="AL601" s="11">
        <f>'OddsRatio_working_3-way'!Z601+'OddsRatio_working_3-way'!AF601</f>
        <v>1.0624949428681634</v>
      </c>
      <c r="AM601" s="11">
        <f>'OddsRatio_working_3-way'!AA601+'OddsRatio_working_3-way'!AG601</f>
        <v>-0.88491047593402128</v>
      </c>
      <c r="AN601" s="11">
        <f>'OddsRatio_working_3-way'!AB601+'OddsRatio_working_3-way'!AH601</f>
        <v>-0.17758446693414223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1.0624949428681634</v>
      </c>
      <c r="AS601" s="11">
        <f>IF(('OddsRatio_working_3-way'!X601=0),IF(Q601&gt;0,-Q601^(1/3),(-Q601)^(1/3)),'OddsRatio_working_3-way'!AM601-'OddsRatio_working_3-way'!R601/3)</f>
        <v>-0.88491047593402128</v>
      </c>
      <c r="AT601" s="11">
        <f>IF(('OddsRatio_working_3-way'!X601=0),IF(Q601&gt;0,-Q601^(1/3),(-Q601)^(1/3)),'OddsRatio_working_3-way'!AN601-'OddsRatio_working_3-way'!R601/3)</f>
        <v>-0.17758446693414223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9">
        <f t="shared" si="130"/>
        <v>0.75584496320251515</v>
      </c>
      <c r="E602" s="9">
        <f t="shared" si="131"/>
        <v>0.14876269524222194</v>
      </c>
      <c r="F602" s="9">
        <f t="shared" si="132"/>
        <v>9.5392341555263091E-2</v>
      </c>
      <c r="G602" s="9">
        <f t="shared" si="133"/>
        <v>1.1536522921078185</v>
      </c>
      <c r="H602" s="9">
        <f t="shared" si="134"/>
        <v>1.3230226417901894</v>
      </c>
      <c r="I602" s="9">
        <f t="shared" si="135"/>
        <v>6.7221153688547801</v>
      </c>
      <c r="J602" s="9">
        <f t="shared" si="136"/>
        <v>10.48302184112627</v>
      </c>
      <c r="K602" s="11">
        <f t="shared" si="137"/>
        <v>0.78125</v>
      </c>
      <c r="L602" s="11">
        <f t="shared" si="138"/>
        <v>0.16778523489932887</v>
      </c>
      <c r="M602" s="11">
        <f t="shared" si="139"/>
        <v>0.10845986984815617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-0.16230218812328046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0.19136297296510357</v>
      </c>
      <c r="Q602" s="11">
        <f>2*'OddsRatio_working_3-way'!K602*'OddsRatio_working_3-way'!L602*'OddsRatio_working_3-way'!M602</f>
        <v>2.843431990566175E-2</v>
      </c>
      <c r="R602" s="11">
        <f t="shared" si="140"/>
        <v>0</v>
      </c>
      <c r="S602" s="11">
        <f t="shared" si="141"/>
        <v>-1.1790535616177233</v>
      </c>
      <c r="T602" s="11">
        <f t="shared" si="142"/>
        <v>-0.17519369414825012</v>
      </c>
      <c r="U602" s="11">
        <f>'OddsRatio_working_3-way'!S602-'OddsRatio_working_3-way'!R602^2/3</f>
        <v>-1.1790535616177233</v>
      </c>
      <c r="V602" s="11">
        <f>'OddsRatio_working_3-way'!S602*'OddsRatio_working_3-way'!R602/3-2*'OddsRatio_working_3-way'!R602^3/27-'OddsRatio_working_3-way'!T602</f>
        <v>0.17519369414825012</v>
      </c>
      <c r="W602" s="11">
        <f>'OddsRatio_working_3-way'!V602^2+4*'OddsRatio_working_3-way'!U602^3/27</f>
        <v>-0.21213408918717097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0.24638735745593845</v>
      </c>
      <c r="Y602" s="11">
        <f>IF('OddsRatio_working_3-way'!W602&gt;=0,IF('OddsRatio_working_3-way'!V602+SQRT('OddsRatio_working_3-way'!W602)&gt;0,0,PI()),ACOS('OddsRatio_working_3-way'!V602/(2*'OddsRatio_working_3-way'!X602)))</f>
        <v>1.2073207009424545</v>
      </c>
      <c r="Z602" s="11">
        <f>'OddsRatio_working_3-way'!X602^(1/3)*COS('OddsRatio_working_3-way'!Y602/3)</f>
        <v>0.57682614605390925</v>
      </c>
      <c r="AA602" s="11">
        <f>'OddsRatio_working_3-way'!X602^(1/3)*COS(('OddsRatio_working_3-way'!Y602+2*PI())/3)</f>
        <v>-0.50105617384585333</v>
      </c>
      <c r="AB602" s="11">
        <f>'OddsRatio_working_3-way'!X602^(1/3)*COS(('OddsRatio_working_3-way'!Y602+4*PI())/3)</f>
        <v>-7.5769972208056147E-2</v>
      </c>
      <c r="AC602" s="11">
        <f>'OddsRatio_working_3-way'!X602^(1/3)*SIN('OddsRatio_working_3-way'!Y602/3)</f>
        <v>0.24553910299821591</v>
      </c>
      <c r="AD602" s="11">
        <f>'OddsRatio_working_3-way'!X602^(1/3)*SIN(('OddsRatio_working_3-way'!Y602+2*PI())/3)</f>
        <v>0.37677654455065052</v>
      </c>
      <c r="AE602" s="11">
        <f>'OddsRatio_working_3-way'!X602^(1/3)*SIN(('OddsRatio_working_3-way'!Y602+4*PI())/3)</f>
        <v>-0.62231564754886626</v>
      </c>
      <c r="AF602" s="11">
        <f>-'OddsRatio_working_3-way'!U602/(3*'OddsRatio_working_3-way'!X602^(1/3))*COS(('OddsRatio_working_3-way'!Y602)/3)</f>
        <v>0.57682614605390936</v>
      </c>
      <c r="AG602" s="11">
        <f>-'OddsRatio_working_3-way'!U602/(3*'OddsRatio_working_3-way'!X602^(1/3))*COS(('OddsRatio_working_3-way'!Y602+2*PI())/3)</f>
        <v>-0.50105617384585344</v>
      </c>
      <c r="AH602" s="11">
        <f>-'OddsRatio_working_3-way'!U602/(3*'OddsRatio_working_3-way'!X602^(1/3))*COS(('OddsRatio_working_3-way'!Y602+4*PI())/3)</f>
        <v>-7.5769972208056161E-2</v>
      </c>
      <c r="AI602" s="11">
        <f>'OddsRatio_working_3-way'!U602/(3*'OddsRatio_working_3-way'!X602^(1/3))*SIN(('OddsRatio_working_3-way'!Y602)/3)</f>
        <v>-0.24553910299821594</v>
      </c>
      <c r="AJ602" s="11">
        <f>'OddsRatio_working_3-way'!U602/(3*'OddsRatio_working_3-way'!X602^(1/3))*SIN(('OddsRatio_working_3-way'!Y602+2*PI())/3)</f>
        <v>-0.37677654455065057</v>
      </c>
      <c r="AK602" s="11">
        <f>'OddsRatio_working_3-way'!U602/(3*'OddsRatio_working_3-way'!X602^(1/3))*SIN(('OddsRatio_working_3-way'!Y602+4*PI())/3)</f>
        <v>0.62231564754886637</v>
      </c>
      <c r="AL602" s="11">
        <f>'OddsRatio_working_3-way'!Z602+'OddsRatio_working_3-way'!AF602</f>
        <v>1.1536522921078185</v>
      </c>
      <c r="AM602" s="11">
        <f>'OddsRatio_working_3-way'!AA602+'OddsRatio_working_3-way'!AG602</f>
        <v>-1.0021123476917069</v>
      </c>
      <c r="AN602" s="11">
        <f>'OddsRatio_working_3-way'!AB602+'OddsRatio_working_3-way'!AH602</f>
        <v>-0.15153994441611229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1.1536522921078185</v>
      </c>
      <c r="AS602" s="11">
        <f>IF(('OddsRatio_working_3-way'!X602=0),IF(Q602&gt;0,-Q602^(1/3),(-Q602)^(1/3)),'OddsRatio_working_3-way'!AM602-'OddsRatio_working_3-way'!R602/3)</f>
        <v>-1.0021123476917069</v>
      </c>
      <c r="AT602" s="11">
        <f>IF(('OddsRatio_working_3-way'!X602=0),IF(Q602&gt;0,-Q602^(1/3),(-Q602)^(1/3)),'OddsRatio_working_3-way'!AN602-'OddsRatio_working_3-way'!R602/3)</f>
        <v>-0.15153994441611229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9">
        <f t="shared" si="130"/>
        <v>0.79109479225417589</v>
      </c>
      <c r="E603" s="9">
        <f t="shared" si="131"/>
        <v>0.13011010585332122</v>
      </c>
      <c r="F603" s="9">
        <f t="shared" si="132"/>
        <v>7.8795101892502994E-2</v>
      </c>
      <c r="G603" s="9">
        <f t="shared" si="133"/>
        <v>1.2003228126576895</v>
      </c>
      <c r="H603" s="9">
        <f t="shared" si="134"/>
        <v>1.2640710187846915</v>
      </c>
      <c r="I603" s="9">
        <f t="shared" si="135"/>
        <v>7.685798066503331</v>
      </c>
      <c r="J603" s="9">
        <f t="shared" si="136"/>
        <v>12.691144195285895</v>
      </c>
      <c r="K603" s="11">
        <f t="shared" si="137"/>
        <v>0.81967213114754101</v>
      </c>
      <c r="L603" s="11">
        <f t="shared" si="138"/>
        <v>0.15220700152207001</v>
      </c>
      <c r="M603" s="11">
        <f t="shared" si="139"/>
        <v>9.3109869646182494E-2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-0.13864600216278267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0.18040226009995936</v>
      </c>
      <c r="Q603" s="11">
        <f>2*'OddsRatio_working_3-way'!K603*'OddsRatio_working_3-way'!L603*'OddsRatio_working_3-way'!M603</f>
        <v>2.3232744378616787E-2</v>
      </c>
      <c r="R603" s="11">
        <f t="shared" si="140"/>
        <v>0</v>
      </c>
      <c r="S603" s="11">
        <f t="shared" si="141"/>
        <v>-1.3011717415995245</v>
      </c>
      <c r="T603" s="11">
        <f t="shared" si="142"/>
        <v>-0.16756880123625556</v>
      </c>
      <c r="U603" s="11">
        <f>'OddsRatio_working_3-way'!S603-'OddsRatio_working_3-way'!R603^2/3</f>
        <v>-1.3011717415995245</v>
      </c>
      <c r="V603" s="11">
        <f>'OddsRatio_working_3-way'!S603*'OddsRatio_working_3-way'!R603/3-2*'OddsRatio_working_3-way'!R603^3/27-'OddsRatio_working_3-way'!T603</f>
        <v>0.16756880123625556</v>
      </c>
      <c r="W603" s="11">
        <f>'OddsRatio_working_3-way'!V603^2+4*'OddsRatio_working_3-way'!U603^3/27</f>
        <v>-0.29828307998321191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0.28564067599475729</v>
      </c>
      <c r="Y603" s="11">
        <f>IF('OddsRatio_working_3-way'!W603&gt;=0,IF('OddsRatio_working_3-way'!V603+SQRT('OddsRatio_working_3-way'!W603)&gt;0,0,PI()),ACOS('OddsRatio_working_3-way'!V603/(2*'OddsRatio_working_3-way'!X603)))</f>
        <v>1.2730975625499972</v>
      </c>
      <c r="Z603" s="11">
        <f>'OddsRatio_working_3-way'!X603^(1/3)*COS('OddsRatio_working_3-way'!Y603/3)</f>
        <v>0.60016140632884474</v>
      </c>
      <c r="AA603" s="11">
        <f>'OddsRatio_working_3-way'!X603^(1/3)*COS(('OddsRatio_working_3-way'!Y603+2*PI())/3)</f>
        <v>-0.5349160713799419</v>
      </c>
      <c r="AB603" s="11">
        <f>'OddsRatio_working_3-way'!X603^(1/3)*COS(('OddsRatio_working_3-way'!Y603+4*PI())/3)</f>
        <v>-6.5245334948902889E-2</v>
      </c>
      <c r="AC603" s="11">
        <f>'OddsRatio_working_3-way'!X603^(1/3)*SIN('OddsRatio_working_3-way'!Y603/3)</f>
        <v>0.27116452610895009</v>
      </c>
      <c r="AD603" s="11">
        <f>'OddsRatio_working_3-way'!X603^(1/3)*SIN(('OddsRatio_working_3-way'!Y603+2*PI())/3)</f>
        <v>0.38417276119729915</v>
      </c>
      <c r="AE603" s="11">
        <f>'OddsRatio_working_3-way'!X603^(1/3)*SIN(('OddsRatio_working_3-way'!Y603+4*PI())/3)</f>
        <v>-0.65533728730624929</v>
      </c>
      <c r="AF603" s="11">
        <f>-'OddsRatio_working_3-way'!U603/(3*'OddsRatio_working_3-way'!X603^(1/3))*COS(('OddsRatio_working_3-way'!Y603)/3)</f>
        <v>0.60016140632884485</v>
      </c>
      <c r="AG603" s="11">
        <f>-'OddsRatio_working_3-way'!U603/(3*'OddsRatio_working_3-way'!X603^(1/3))*COS(('OddsRatio_working_3-way'!Y603+2*PI())/3)</f>
        <v>-0.5349160713799419</v>
      </c>
      <c r="AH603" s="11">
        <f>-'OddsRatio_working_3-way'!U603/(3*'OddsRatio_working_3-way'!X603^(1/3))*COS(('OddsRatio_working_3-way'!Y603+4*PI())/3)</f>
        <v>-6.5245334948902889E-2</v>
      </c>
      <c r="AI603" s="11">
        <f>'OddsRatio_working_3-way'!U603/(3*'OddsRatio_working_3-way'!X603^(1/3))*SIN(('OddsRatio_working_3-way'!Y603)/3)</f>
        <v>-0.27116452610895014</v>
      </c>
      <c r="AJ603" s="11">
        <f>'OddsRatio_working_3-way'!U603/(3*'OddsRatio_working_3-way'!X603^(1/3))*SIN(('OddsRatio_working_3-way'!Y603+2*PI())/3)</f>
        <v>-0.38417276119729921</v>
      </c>
      <c r="AK603" s="11">
        <f>'OddsRatio_working_3-way'!U603/(3*'OddsRatio_working_3-way'!X603^(1/3))*SIN(('OddsRatio_working_3-way'!Y603+4*PI())/3)</f>
        <v>0.65533728730624941</v>
      </c>
      <c r="AL603" s="11">
        <f>'OddsRatio_working_3-way'!Z603+'OddsRatio_working_3-way'!AF603</f>
        <v>1.2003228126576895</v>
      </c>
      <c r="AM603" s="11">
        <f>'OddsRatio_working_3-way'!AA603+'OddsRatio_working_3-way'!AG603</f>
        <v>-1.0698321427598838</v>
      </c>
      <c r="AN603" s="11">
        <f>'OddsRatio_working_3-way'!AB603+'OddsRatio_working_3-way'!AH603</f>
        <v>-0.13049066989780578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1.2003228126576895</v>
      </c>
      <c r="AS603" s="11">
        <f>IF(('OddsRatio_working_3-way'!X603=0),IF(Q603&gt;0,-Q603^(1/3),(-Q603)^(1/3)),'OddsRatio_working_3-way'!AM603-'OddsRatio_working_3-way'!R603/3)</f>
        <v>-1.0698321427598838</v>
      </c>
      <c r="AT603" s="11">
        <f>IF(('OddsRatio_working_3-way'!X603=0),IF(Q603&gt;0,-Q603^(1/3),(-Q603)^(1/3)),'OddsRatio_working_3-way'!AN603-'OddsRatio_working_3-way'!R603/3)</f>
        <v>-0.13049066989780578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9">
        <f t="shared" si="130"/>
        <v>0.32432480672706904</v>
      </c>
      <c r="E604" s="9">
        <f t="shared" si="131"/>
        <v>0.31768606669063665</v>
      </c>
      <c r="F604" s="9">
        <f t="shared" si="132"/>
        <v>0.3579891265822942</v>
      </c>
      <c r="G604" s="9">
        <f t="shared" si="133"/>
        <v>1.073880797507248</v>
      </c>
      <c r="H604" s="9">
        <f t="shared" si="134"/>
        <v>3.0833287471640611</v>
      </c>
      <c r="I604" s="9">
        <f t="shared" si="135"/>
        <v>3.1477615950144959</v>
      </c>
      <c r="J604" s="9">
        <f t="shared" si="136"/>
        <v>2.7933809318371039</v>
      </c>
      <c r="K604" s="11">
        <f t="shared" si="137"/>
        <v>0.3401360544217687</v>
      </c>
      <c r="L604" s="11">
        <f t="shared" si="138"/>
        <v>0.33333333333333331</v>
      </c>
      <c r="M604" s="11">
        <f t="shared" si="139"/>
        <v>0.37453183520599254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-0.27514926070303258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0.23822262987592036</v>
      </c>
      <c r="Q604" s="11">
        <f>2*'OddsRatio_working_3-way'!K604*'OddsRatio_working_3-way'!L604*'OddsRatio_working_3-way'!M604</f>
        <v>8.4927853788206914E-2</v>
      </c>
      <c r="R604" s="11">
        <f t="shared" si="140"/>
        <v>0</v>
      </c>
      <c r="S604" s="11">
        <f t="shared" si="141"/>
        <v>-0.86579418482622428</v>
      </c>
      <c r="T604" s="11">
        <f t="shared" si="142"/>
        <v>-0.30866102845854704</v>
      </c>
      <c r="U604" s="11">
        <f>'OddsRatio_working_3-way'!S604-'OddsRatio_working_3-way'!R604^2/3</f>
        <v>-0.86579418482622428</v>
      </c>
      <c r="V604" s="11">
        <f>'OddsRatio_working_3-way'!S604*'OddsRatio_working_3-way'!R604/3-2*'OddsRatio_working_3-way'!R604^3/27-'OddsRatio_working_3-way'!T604</f>
        <v>0.30866102845854704</v>
      </c>
      <c r="W604" s="11">
        <f>'OddsRatio_working_3-way'!V604^2+4*'OddsRatio_working_3-way'!U604^3/27</f>
        <v>-8.7636196555977708E-4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0.15503869876150903</v>
      </c>
      <c r="Y604" s="11">
        <f>IF('OddsRatio_working_3-way'!W604&gt;=0,IF('OddsRatio_working_3-way'!V604+SQRT('OddsRatio_working_3-way'!W604)&gt;0,0,PI()),ACOS('OddsRatio_working_3-way'!V604/(2*'OddsRatio_working_3-way'!X604)))</f>
        <v>9.5616669300374157E-2</v>
      </c>
      <c r="Z604" s="11">
        <f>'OddsRatio_working_3-way'!X604^(1/3)*COS('OddsRatio_working_3-way'!Y604/3)</f>
        <v>0.53694039875362398</v>
      </c>
      <c r="AA604" s="11">
        <f>'OddsRatio_working_3-way'!X604^(1/3)*COS(('OddsRatio_working_3-way'!Y604+2*PI())/3)</f>
        <v>-0.28329593194827302</v>
      </c>
      <c r="AB604" s="11">
        <f>'OddsRatio_working_3-way'!X604^(1/3)*COS(('OddsRatio_working_3-way'!Y604+4*PI())/3)</f>
        <v>-0.25364446680535113</v>
      </c>
      <c r="AC604" s="11">
        <f>'OddsRatio_working_3-way'!X604^(1/3)*SIN('OddsRatio_working_3-way'!Y604/3)</f>
        <v>1.7119281382132815E-2</v>
      </c>
      <c r="AD604" s="11">
        <f>'OddsRatio_working_3-way'!X604^(1/3)*SIN(('OddsRatio_working_3-way'!Y604+2*PI())/3)</f>
        <v>0.45644438494771833</v>
      </c>
      <c r="AE604" s="11">
        <f>'OddsRatio_working_3-way'!X604^(1/3)*SIN(('OddsRatio_working_3-way'!Y604+4*PI())/3)</f>
        <v>-0.47356366632985109</v>
      </c>
      <c r="AF604" s="11">
        <f>-'OddsRatio_working_3-way'!U604/(3*'OddsRatio_working_3-way'!X604^(1/3))*COS(('OddsRatio_working_3-way'!Y604)/3)</f>
        <v>0.53694039875362398</v>
      </c>
      <c r="AG604" s="11">
        <f>-'OddsRatio_working_3-way'!U604/(3*'OddsRatio_working_3-way'!X604^(1/3))*COS(('OddsRatio_working_3-way'!Y604+2*PI())/3)</f>
        <v>-0.28329593194827302</v>
      </c>
      <c r="AH604" s="11">
        <f>-'OddsRatio_working_3-way'!U604/(3*'OddsRatio_working_3-way'!X604^(1/3))*COS(('OddsRatio_working_3-way'!Y604+4*PI())/3)</f>
        <v>-0.25364446680535113</v>
      </c>
      <c r="AI604" s="11">
        <f>'OddsRatio_working_3-way'!U604/(3*'OddsRatio_working_3-way'!X604^(1/3))*SIN(('OddsRatio_working_3-way'!Y604)/3)</f>
        <v>-1.7119281382132815E-2</v>
      </c>
      <c r="AJ604" s="11">
        <f>'OddsRatio_working_3-way'!U604/(3*'OddsRatio_working_3-way'!X604^(1/3))*SIN(('OddsRatio_working_3-way'!Y604+2*PI())/3)</f>
        <v>-0.45644438494771833</v>
      </c>
      <c r="AK604" s="11">
        <f>'OddsRatio_working_3-way'!U604/(3*'OddsRatio_working_3-way'!X604^(1/3))*SIN(('OddsRatio_working_3-way'!Y604+4*PI())/3)</f>
        <v>0.47356366632985109</v>
      </c>
      <c r="AL604" s="11">
        <f>'OddsRatio_working_3-way'!Z604+'OddsRatio_working_3-way'!AF604</f>
        <v>1.073880797507248</v>
      </c>
      <c r="AM604" s="11">
        <f>'OddsRatio_working_3-way'!AA604+'OddsRatio_working_3-way'!AG604</f>
        <v>-0.56659186389654603</v>
      </c>
      <c r="AN604" s="11">
        <f>'OddsRatio_working_3-way'!AB604+'OddsRatio_working_3-way'!AH604</f>
        <v>-0.50728893361070226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1.073880797507248</v>
      </c>
      <c r="AS604" s="11">
        <f>IF(('OddsRatio_working_3-way'!X604=0),IF(Q604&gt;0,-Q604^(1/3),(-Q604)^(1/3)),'OddsRatio_working_3-way'!AM604-'OddsRatio_working_3-way'!R604/3)</f>
        <v>-0.56659186389654603</v>
      </c>
      <c r="AT604" s="11">
        <f>IF(('OddsRatio_working_3-way'!X604=0),IF(Q604&gt;0,-Q604^(1/3),(-Q604)^(1/3)),'OddsRatio_working_3-way'!AN604-'OddsRatio_working_3-way'!R604/3)</f>
        <v>-0.50728893361070226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9">
        <f t="shared" si="130"/>
        <v>0.48760410567556906</v>
      </c>
      <c r="E605" s="9">
        <f t="shared" si="131"/>
        <v>0.27529045545270603</v>
      </c>
      <c r="F605" s="9">
        <f t="shared" si="132"/>
        <v>0.23710543887172517</v>
      </c>
      <c r="G605" s="9">
        <f t="shared" si="133"/>
        <v>1.0833444260960694</v>
      </c>
      <c r="H605" s="9">
        <f t="shared" si="134"/>
        <v>2.0508440933131875</v>
      </c>
      <c r="I605" s="9">
        <f t="shared" si="135"/>
        <v>3.6325269554134492</v>
      </c>
      <c r="J605" s="9">
        <f t="shared" si="136"/>
        <v>4.2175329455053259</v>
      </c>
      <c r="K605" s="11">
        <f t="shared" si="137"/>
        <v>0.50761421319796951</v>
      </c>
      <c r="L605" s="11">
        <f t="shared" si="138"/>
        <v>0.29154518950437314</v>
      </c>
      <c r="M605" s="11">
        <f t="shared" si="139"/>
        <v>0.25188916876574308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-0.26096580490184662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0.23745896982992454</v>
      </c>
      <c r="Q605" s="11">
        <f>2*'OddsRatio_working_3-way'!K605*'OddsRatio_working_3-way'!L605*'OddsRatio_working_3-way'!M605</f>
        <v>7.4555406540007696E-2</v>
      </c>
      <c r="R605" s="11">
        <f t="shared" si="140"/>
        <v>0</v>
      </c>
      <c r="S605" s="11">
        <f t="shared" si="141"/>
        <v>-0.90992369639860138</v>
      </c>
      <c r="T605" s="11">
        <f t="shared" si="142"/>
        <v>-0.28569032853959225</v>
      </c>
      <c r="U605" s="11">
        <f>'OddsRatio_working_3-way'!S605-'OddsRatio_working_3-way'!R605^2/3</f>
        <v>-0.90992369639860138</v>
      </c>
      <c r="V605" s="11">
        <f>'OddsRatio_working_3-way'!S605*'OddsRatio_working_3-way'!R605/3-2*'OddsRatio_working_3-way'!R605^3/27-'OddsRatio_working_3-way'!T605</f>
        <v>0.28569032853959225</v>
      </c>
      <c r="W605" s="11">
        <f>'OddsRatio_working_3-way'!V605^2+4*'OddsRatio_working_3-way'!U605^3/27</f>
        <v>-2.9993103565208776E-2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0.16704196133477131</v>
      </c>
      <c r="Y605" s="11">
        <f>IF('OddsRatio_working_3-way'!W605&gt;=0,IF('OddsRatio_working_3-way'!V605+SQRT('OddsRatio_working_3-way'!W605)&gt;0,0,PI()),ACOS('OddsRatio_working_3-way'!V605/(2*'OddsRatio_working_3-way'!X605)))</f>
        <v>0.54496507391734483</v>
      </c>
      <c r="Z605" s="11">
        <f>'OddsRatio_working_3-way'!X605^(1/3)*COS('OddsRatio_working_3-way'!Y605/3)</f>
        <v>0.54167221304803481</v>
      </c>
      <c r="AA605" s="11">
        <f>'OddsRatio_working_3-way'!X605^(1/3)*COS(('OddsRatio_working_3-way'!Y605+2*PI())/3)</f>
        <v>-0.35700068340096641</v>
      </c>
      <c r="AB605" s="11">
        <f>'OddsRatio_working_3-way'!X605^(1/3)*COS(('OddsRatio_working_3-way'!Y605+4*PI())/3)</f>
        <v>-0.18467152964706862</v>
      </c>
      <c r="AC605" s="11">
        <f>'OddsRatio_working_3-way'!X605^(1/3)*SIN('OddsRatio_working_3-way'!Y605/3)</f>
        <v>9.9494283309033552E-2</v>
      </c>
      <c r="AD605" s="11">
        <f>'OddsRatio_working_3-way'!X605^(1/3)*SIN(('OddsRatio_working_3-way'!Y605+2*PI())/3)</f>
        <v>0.41935475536921824</v>
      </c>
      <c r="AE605" s="11">
        <f>'OddsRatio_working_3-way'!X605^(1/3)*SIN(('OddsRatio_working_3-way'!Y605+4*PI())/3)</f>
        <v>-0.5188490386782515</v>
      </c>
      <c r="AF605" s="11">
        <f>-'OddsRatio_working_3-way'!U605/(3*'OddsRatio_working_3-way'!X605^(1/3))*COS(('OddsRatio_working_3-way'!Y605)/3)</f>
        <v>0.54167221304803459</v>
      </c>
      <c r="AG605" s="11">
        <f>-'OddsRatio_working_3-way'!U605/(3*'OddsRatio_working_3-way'!X605^(1/3))*COS(('OddsRatio_working_3-way'!Y605+2*PI())/3)</f>
        <v>-0.3570006834009663</v>
      </c>
      <c r="AH605" s="11">
        <f>-'OddsRatio_working_3-way'!U605/(3*'OddsRatio_working_3-way'!X605^(1/3))*COS(('OddsRatio_working_3-way'!Y605+4*PI())/3)</f>
        <v>-0.18467152964706854</v>
      </c>
      <c r="AI605" s="11">
        <f>'OddsRatio_working_3-way'!U605/(3*'OddsRatio_working_3-way'!X605^(1/3))*SIN(('OddsRatio_working_3-way'!Y605)/3)</f>
        <v>-9.949428330903351E-2</v>
      </c>
      <c r="AJ605" s="11">
        <f>'OddsRatio_working_3-way'!U605/(3*'OddsRatio_working_3-way'!X605^(1/3))*SIN(('OddsRatio_working_3-way'!Y605+2*PI())/3)</f>
        <v>-0.41935475536921807</v>
      </c>
      <c r="AK605" s="11">
        <f>'OddsRatio_working_3-way'!U605/(3*'OddsRatio_working_3-way'!X605^(1/3))*SIN(('OddsRatio_working_3-way'!Y605+4*PI())/3)</f>
        <v>0.51884903867825127</v>
      </c>
      <c r="AL605" s="11">
        <f>'OddsRatio_working_3-way'!Z605+'OddsRatio_working_3-way'!AF605</f>
        <v>1.0833444260960694</v>
      </c>
      <c r="AM605" s="11">
        <f>'OddsRatio_working_3-way'!AA605+'OddsRatio_working_3-way'!AG605</f>
        <v>-0.71400136680193271</v>
      </c>
      <c r="AN605" s="11">
        <f>'OddsRatio_working_3-way'!AB605+'OddsRatio_working_3-way'!AH605</f>
        <v>-0.36934305929413713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1.0833444260960694</v>
      </c>
      <c r="AS605" s="11">
        <f>IF(('OddsRatio_working_3-way'!X605=0),IF(Q605&gt;0,-Q605^(1/3),(-Q605)^(1/3)),'OddsRatio_working_3-way'!AM605-'OddsRatio_working_3-way'!R605/3)</f>
        <v>-0.71400136680193271</v>
      </c>
      <c r="AT605" s="11">
        <f>IF(('OddsRatio_working_3-way'!X605=0),IF(Q605&gt;0,-Q605^(1/3),(-Q605)^(1/3)),'OddsRatio_working_3-way'!AN605-'OddsRatio_working_3-way'!R605/3)</f>
        <v>-0.36934305929413713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9">
        <f t="shared" si="130"/>
        <v>0.31457779262952063</v>
      </c>
      <c r="E606" s="9">
        <f t="shared" si="131"/>
        <v>0.30089367465183603</v>
      </c>
      <c r="F606" s="9">
        <f t="shared" si="132"/>
        <v>0.38452853271864329</v>
      </c>
      <c r="G606" s="9">
        <f t="shared" si="133"/>
        <v>1.0326369364078152</v>
      </c>
      <c r="H606" s="9">
        <f t="shared" si="134"/>
        <v>3.1788639358204906</v>
      </c>
      <c r="I606" s="9">
        <f t="shared" si="135"/>
        <v>3.3234331069175838</v>
      </c>
      <c r="J606" s="9">
        <f t="shared" si="136"/>
        <v>2.6005872514321133</v>
      </c>
      <c r="K606" s="11">
        <f t="shared" si="137"/>
        <v>0.32154340836012862</v>
      </c>
      <c r="L606" s="11">
        <f t="shared" si="138"/>
        <v>0.30769230769230771</v>
      </c>
      <c r="M606" s="11">
        <f t="shared" si="139"/>
        <v>0.39215686274509809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-0.28550435756790959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0.2292997337445985</v>
      </c>
      <c r="Q606" s="11">
        <f>2*'OddsRatio_working_3-way'!K606*'OddsRatio_working_3-way'!L606*'OddsRatio_working_3-way'!M606</f>
        <v>7.7597202620845532E-2</v>
      </c>
      <c r="R606" s="11">
        <f t="shared" si="140"/>
        <v>0</v>
      </c>
      <c r="S606" s="11">
        <f t="shared" si="141"/>
        <v>-0.80313917341894736</v>
      </c>
      <c r="T606" s="11">
        <f t="shared" si="142"/>
        <v>-0.27178990640235112</v>
      </c>
      <c r="U606" s="11">
        <f>'OddsRatio_working_3-way'!S606-'OddsRatio_working_3-way'!R606^2/3</f>
        <v>-0.80313917341894736</v>
      </c>
      <c r="V606" s="11">
        <f>'OddsRatio_working_3-way'!S606*'OddsRatio_working_3-way'!R606/3-2*'OddsRatio_working_3-way'!R606^3/27-'OddsRatio_working_3-way'!T606</f>
        <v>0.27178990640235112</v>
      </c>
      <c r="W606" s="11">
        <f>'OddsRatio_working_3-way'!V606^2+4*'OddsRatio_working_3-way'!U606^3/27</f>
        <v>-2.8785274418738488E-3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0.13851740022834011</v>
      </c>
      <c r="Y606" s="11">
        <f>IF('OddsRatio_working_3-way'!W606&gt;=0,IF('OddsRatio_working_3-way'!V606+SQRT('OddsRatio_working_3-way'!W606)&gt;0,0,PI()),ACOS('OddsRatio_working_3-way'!V606/(2*'OddsRatio_working_3-way'!X606)))</f>
        <v>0.19489637701611984</v>
      </c>
      <c r="Z606" s="11">
        <f>'OddsRatio_working_3-way'!X606^(1/3)*COS('OddsRatio_working_3-way'!Y606/3)</f>
        <v>0.51631846820390759</v>
      </c>
      <c r="AA606" s="11">
        <f>'OddsRatio_working_3-way'!X606^(1/3)*COS(('OddsRatio_working_3-way'!Y606+2*PI())/3)</f>
        <v>-0.28724914469677482</v>
      </c>
      <c r="AB606" s="11">
        <f>'OddsRatio_working_3-way'!X606^(1/3)*COS(('OddsRatio_working_3-way'!Y606+4*PI())/3)</f>
        <v>-0.22906932350713285</v>
      </c>
      <c r="AC606" s="11">
        <f>'OddsRatio_working_3-way'!X606^(1/3)*SIN('OddsRatio_working_3-way'!Y606/3)</f>
        <v>3.3590135425244312E-2</v>
      </c>
      <c r="AD606" s="11">
        <f>'OddsRatio_working_3-way'!X606^(1/3)*SIN(('OddsRatio_working_3-way'!Y606+2*PI())/3)</f>
        <v>0.43034984219502981</v>
      </c>
      <c r="AE606" s="11">
        <f>'OddsRatio_working_3-way'!X606^(1/3)*SIN(('OddsRatio_working_3-way'!Y606+4*PI())/3)</f>
        <v>-0.46393997762027395</v>
      </c>
      <c r="AF606" s="11">
        <f>-'OddsRatio_working_3-way'!U606/(3*'OddsRatio_working_3-way'!X606^(1/3))*COS(('OddsRatio_working_3-way'!Y606)/3)</f>
        <v>0.51631846820390759</v>
      </c>
      <c r="AG606" s="11">
        <f>-'OddsRatio_working_3-way'!U606/(3*'OddsRatio_working_3-way'!X606^(1/3))*COS(('OddsRatio_working_3-way'!Y606+2*PI())/3)</f>
        <v>-0.28724914469677482</v>
      </c>
      <c r="AH606" s="11">
        <f>-'OddsRatio_working_3-way'!U606/(3*'OddsRatio_working_3-way'!X606^(1/3))*COS(('OddsRatio_working_3-way'!Y606+4*PI())/3)</f>
        <v>-0.22906932350713285</v>
      </c>
      <c r="AI606" s="11">
        <f>'OddsRatio_working_3-way'!U606/(3*'OddsRatio_working_3-way'!X606^(1/3))*SIN(('OddsRatio_working_3-way'!Y606)/3)</f>
        <v>-3.3590135425244312E-2</v>
      </c>
      <c r="AJ606" s="11">
        <f>'OddsRatio_working_3-way'!U606/(3*'OddsRatio_working_3-way'!X606^(1/3))*SIN(('OddsRatio_working_3-way'!Y606+2*PI())/3)</f>
        <v>-0.43034984219502981</v>
      </c>
      <c r="AK606" s="11">
        <f>'OddsRatio_working_3-way'!U606/(3*'OddsRatio_working_3-way'!X606^(1/3))*SIN(('OddsRatio_working_3-way'!Y606+4*PI())/3)</f>
        <v>0.46393997762027395</v>
      </c>
      <c r="AL606" s="11">
        <f>'OddsRatio_working_3-way'!Z606+'OddsRatio_working_3-way'!AF606</f>
        <v>1.0326369364078152</v>
      </c>
      <c r="AM606" s="11">
        <f>'OddsRatio_working_3-way'!AA606+'OddsRatio_working_3-way'!AG606</f>
        <v>-0.57449828939354963</v>
      </c>
      <c r="AN606" s="11">
        <f>'OddsRatio_working_3-way'!AB606+'OddsRatio_working_3-way'!AH606</f>
        <v>-0.45813864701426571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1.0326369364078152</v>
      </c>
      <c r="AS606" s="11">
        <f>IF(('OddsRatio_working_3-way'!X606=0),IF(Q606&gt;0,-Q606^(1/3),(-Q606)^(1/3)),'OddsRatio_working_3-way'!AM606-'OddsRatio_working_3-way'!R606/3)</f>
        <v>-0.57449828939354963</v>
      </c>
      <c r="AT606" s="11">
        <f>IF(('OddsRatio_working_3-way'!X606=0),IF(Q606&gt;0,-Q606^(1/3),(-Q606)^(1/3)),'OddsRatio_working_3-way'!AN606-'OddsRatio_working_3-way'!R606/3)</f>
        <v>-0.45813864701426571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9">
        <f t="shared" si="130"/>
        <v>0.79348102962279288</v>
      </c>
      <c r="E607" s="9">
        <f t="shared" si="131"/>
        <v>0.14052177112688954</v>
      </c>
      <c r="F607" s="9">
        <f t="shared" si="132"/>
        <v>6.5997199250317801E-2</v>
      </c>
      <c r="G607" s="9">
        <f t="shared" si="133"/>
        <v>1.0844565626403135</v>
      </c>
      <c r="H607" s="9">
        <f t="shared" si="134"/>
        <v>1.260269575033675</v>
      </c>
      <c r="I607" s="9">
        <f t="shared" si="135"/>
        <v>7.1163350132913674</v>
      </c>
      <c r="J607" s="9">
        <f t="shared" si="136"/>
        <v>15.152158142456093</v>
      </c>
      <c r="K607" s="11">
        <f t="shared" si="137"/>
        <v>0.80645161290322587</v>
      </c>
      <c r="L607" s="11">
        <f t="shared" si="138"/>
        <v>0.15060240963855423</v>
      </c>
      <c r="M607" s="11">
        <f t="shared" si="139"/>
        <v>7.1174377224199281E-2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-0.15269849919710987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0.16363813652036688</v>
      </c>
      <c r="Q607" s="11">
        <f>2*'OddsRatio_working_3-way'!K607*'OddsRatio_working_3-way'!L607*'OddsRatio_working_3-way'!M607</f>
        <v>1.728876244272233E-2</v>
      </c>
      <c r="R607" s="11">
        <f t="shared" si="140"/>
        <v>0</v>
      </c>
      <c r="S607" s="11">
        <f t="shared" si="141"/>
        <v>-1.0716420749436157</v>
      </c>
      <c r="T607" s="11">
        <f t="shared" si="142"/>
        <v>-0.11322156100830594</v>
      </c>
      <c r="U607" s="11">
        <f>'OddsRatio_working_3-way'!S607-'OddsRatio_working_3-way'!R607^2/3</f>
        <v>-1.0716420749436157</v>
      </c>
      <c r="V607" s="11">
        <f>'OddsRatio_working_3-way'!S607*'OddsRatio_working_3-way'!R607/3-2*'OddsRatio_working_3-way'!R607^3/27-'OddsRatio_working_3-way'!T607</f>
        <v>0.11322156100830594</v>
      </c>
      <c r="W607" s="11">
        <f>'OddsRatio_working_3-way'!V607^2+4*'OddsRatio_working_3-way'!U607^3/27</f>
        <v>-0.16950557363588414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0.21349747979369785</v>
      </c>
      <c r="Y607" s="11">
        <f>IF('OddsRatio_working_3-way'!W607&gt;=0,IF('OddsRatio_working_3-way'!V607+SQRT('OddsRatio_working_3-way'!W607)&gt;0,0,PI()),ACOS('OddsRatio_working_3-way'!V607/(2*'OddsRatio_working_3-way'!X607)))</f>
        <v>1.3024274944938818</v>
      </c>
      <c r="Z607" s="11">
        <f>'OddsRatio_working_3-way'!X607^(1/3)*COS('OddsRatio_working_3-way'!Y607/3)</f>
        <v>0.54222828132015688</v>
      </c>
      <c r="AA607" s="11">
        <f>'OddsRatio_working_3-way'!X607^(1/3)*COS(('OddsRatio_working_3-way'!Y607+2*PI())/3)</f>
        <v>-0.48883388468515671</v>
      </c>
      <c r="AB607" s="11">
        <f>'OddsRatio_working_3-way'!X607^(1/3)*COS(('OddsRatio_working_3-way'!Y607+4*PI())/3)</f>
        <v>-5.3394396635000341E-2</v>
      </c>
      <c r="AC607" s="11">
        <f>'OddsRatio_working_3-way'!X607^(1/3)*SIN('OddsRatio_working_3-way'!Y607/3)</f>
        <v>0.25140110564155077</v>
      </c>
      <c r="AD607" s="11">
        <f>'OddsRatio_working_3-way'!X607^(1/3)*SIN(('OddsRatio_working_3-way'!Y607+2*PI())/3)</f>
        <v>0.34388291345285577</v>
      </c>
      <c r="AE607" s="11">
        <f>'OddsRatio_working_3-way'!X607^(1/3)*SIN(('OddsRatio_working_3-way'!Y607+4*PI())/3)</f>
        <v>-0.59528401909440642</v>
      </c>
      <c r="AF607" s="11">
        <f>-'OddsRatio_working_3-way'!U607/(3*'OddsRatio_working_3-way'!X607^(1/3))*COS(('OddsRatio_working_3-way'!Y607)/3)</f>
        <v>0.54222828132015666</v>
      </c>
      <c r="AG607" s="11">
        <f>-'OddsRatio_working_3-way'!U607/(3*'OddsRatio_working_3-way'!X607^(1/3))*COS(('OddsRatio_working_3-way'!Y607+2*PI())/3)</f>
        <v>-0.48883388468515648</v>
      </c>
      <c r="AH607" s="11">
        <f>-'OddsRatio_working_3-way'!U607/(3*'OddsRatio_working_3-way'!X607^(1/3))*COS(('OddsRatio_working_3-way'!Y607+4*PI())/3)</f>
        <v>-5.339439663500032E-2</v>
      </c>
      <c r="AI607" s="11">
        <f>'OddsRatio_working_3-way'!U607/(3*'OddsRatio_working_3-way'!X607^(1/3))*SIN(('OddsRatio_working_3-way'!Y607)/3)</f>
        <v>-0.25140110564155072</v>
      </c>
      <c r="AJ607" s="11">
        <f>'OddsRatio_working_3-way'!U607/(3*'OddsRatio_working_3-way'!X607^(1/3))*SIN(('OddsRatio_working_3-way'!Y607+2*PI())/3)</f>
        <v>-0.34388291345285565</v>
      </c>
      <c r="AK607" s="11">
        <f>'OddsRatio_working_3-way'!U607/(3*'OddsRatio_working_3-way'!X607^(1/3))*SIN(('OddsRatio_working_3-way'!Y607+4*PI())/3)</f>
        <v>0.5952840190944062</v>
      </c>
      <c r="AL607" s="11">
        <f>'OddsRatio_working_3-way'!Z607+'OddsRatio_working_3-way'!AF607</f>
        <v>1.0844565626403135</v>
      </c>
      <c r="AM607" s="11">
        <f>'OddsRatio_working_3-way'!AA607+'OddsRatio_working_3-way'!AG607</f>
        <v>-0.97766776937031319</v>
      </c>
      <c r="AN607" s="11">
        <f>'OddsRatio_working_3-way'!AB607+'OddsRatio_working_3-way'!AH607</f>
        <v>-0.10678879327000065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1.0844565626403135</v>
      </c>
      <c r="AS607" s="11">
        <f>IF(('OddsRatio_working_3-way'!X607=0),IF(Q607&gt;0,-Q607^(1/3),(-Q607)^(1/3)),'OddsRatio_working_3-way'!AM607-'OddsRatio_working_3-way'!R607/3)</f>
        <v>-0.97766776937031319</v>
      </c>
      <c r="AT607" s="11">
        <f>IF(('OddsRatio_working_3-way'!X607=0),IF(Q607&gt;0,-Q607^(1/3),(-Q607)^(1/3)),'OddsRatio_working_3-way'!AN607-'OddsRatio_working_3-way'!R607/3)</f>
        <v>-0.10678879327000065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9">
        <f t="shared" si="130"/>
        <v>0.39661465636615245</v>
      </c>
      <c r="E608" s="9">
        <f t="shared" si="131"/>
        <v>0.31719418298492735</v>
      </c>
      <c r="F608" s="9">
        <f t="shared" si="132"/>
        <v>0.2861911606489202</v>
      </c>
      <c r="G608" s="9">
        <f t="shared" si="133"/>
        <v>1.0349244879648114</v>
      </c>
      <c r="H608" s="9">
        <f t="shared" si="134"/>
        <v>2.5213389973082729</v>
      </c>
      <c r="I608" s="9">
        <f t="shared" si="135"/>
        <v>3.1526429349668077</v>
      </c>
      <c r="J608" s="9">
        <f t="shared" si="136"/>
        <v>3.4941680159951964</v>
      </c>
      <c r="K608" s="11">
        <f t="shared" si="137"/>
        <v>0.40485829959514169</v>
      </c>
      <c r="L608" s="11">
        <f t="shared" si="138"/>
        <v>0.32467532467532467</v>
      </c>
      <c r="M608" s="11">
        <f t="shared" si="139"/>
        <v>0.29325513196480935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-0.28405056897108139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0.22974401736556388</v>
      </c>
      <c r="Q608" s="11">
        <f>2*'OddsRatio_working_3-way'!K608*'OddsRatio_working_3-way'!L608*'OddsRatio_working_3-way'!M608</f>
        <v>7.7095307840793242E-2</v>
      </c>
      <c r="R608" s="11">
        <f t="shared" si="140"/>
        <v>0</v>
      </c>
      <c r="S608" s="11">
        <f t="shared" si="141"/>
        <v>-0.8088137904379753</v>
      </c>
      <c r="T608" s="11">
        <f t="shared" si="142"/>
        <v>-0.27141402363690448</v>
      </c>
      <c r="U608" s="11">
        <f>'OddsRatio_working_3-way'!S608-'OddsRatio_working_3-way'!R608^2/3</f>
        <v>-0.8088137904379753</v>
      </c>
      <c r="V608" s="11">
        <f>'OddsRatio_working_3-way'!S608*'OddsRatio_working_3-way'!R608/3-2*'OddsRatio_working_3-way'!R608^3/27-'OddsRatio_working_3-way'!T608</f>
        <v>0.27141402363690448</v>
      </c>
      <c r="W608" s="11">
        <f>'OddsRatio_working_3-way'!V608^2+4*'OddsRatio_working_3-way'!U608^3/27</f>
        <v>-4.7210353711893277E-3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0.13998804198748857</v>
      </c>
      <c r="Y608" s="11">
        <f>IF('OddsRatio_working_3-way'!W608&gt;=0,IF('OddsRatio_working_3-way'!V608+SQRT('OddsRatio_working_3-way'!W608)&gt;0,0,PI()),ACOS('OddsRatio_working_3-way'!V608/(2*'OddsRatio_working_3-way'!X608)))</f>
        <v>0.2479457727060459</v>
      </c>
      <c r="Z608" s="11">
        <f>'OddsRatio_working_3-way'!X608^(1/3)*COS('OddsRatio_working_3-way'!Y608/3)</f>
        <v>0.5174622439824057</v>
      </c>
      <c r="AA608" s="11">
        <f>'OddsRatio_working_3-way'!X608^(1/3)*COS(('OddsRatio_working_3-way'!Y608+2*PI())/3)</f>
        <v>-0.29585344881770614</v>
      </c>
      <c r="AB608" s="11">
        <f>'OddsRatio_working_3-way'!X608^(1/3)*COS(('OddsRatio_working_3-way'!Y608+4*PI())/3)</f>
        <v>-0.22160879516469947</v>
      </c>
      <c r="AC608" s="11">
        <f>'OddsRatio_working_3-way'!X608^(1/3)*SIN('OddsRatio_working_3-way'!Y608/3)</f>
        <v>4.2865170772453859E-2</v>
      </c>
      <c r="AD608" s="11">
        <f>'OddsRatio_working_3-way'!X608^(1/3)*SIN(('OddsRatio_working_3-way'!Y608+2*PI())/3)</f>
        <v>0.42670286340183772</v>
      </c>
      <c r="AE608" s="11">
        <f>'OddsRatio_working_3-way'!X608^(1/3)*SIN(('OddsRatio_working_3-way'!Y608+4*PI())/3)</f>
        <v>-0.4695680341742916</v>
      </c>
      <c r="AF608" s="11">
        <f>-'OddsRatio_working_3-way'!U608/(3*'OddsRatio_working_3-way'!X608^(1/3))*COS(('OddsRatio_working_3-way'!Y608)/3)</f>
        <v>0.51746224398240559</v>
      </c>
      <c r="AG608" s="11">
        <f>-'OddsRatio_working_3-way'!U608/(3*'OddsRatio_working_3-way'!X608^(1/3))*COS(('OddsRatio_working_3-way'!Y608+2*PI())/3)</f>
        <v>-0.29585344881770609</v>
      </c>
      <c r="AH608" s="11">
        <f>-'OddsRatio_working_3-way'!U608/(3*'OddsRatio_working_3-way'!X608^(1/3))*COS(('OddsRatio_working_3-way'!Y608+4*PI())/3)</f>
        <v>-0.22160879516469942</v>
      </c>
      <c r="AI608" s="11">
        <f>'OddsRatio_working_3-way'!U608/(3*'OddsRatio_working_3-way'!X608^(1/3))*SIN(('OddsRatio_working_3-way'!Y608)/3)</f>
        <v>-4.2865170772453852E-2</v>
      </c>
      <c r="AJ608" s="11">
        <f>'OddsRatio_working_3-way'!U608/(3*'OddsRatio_working_3-way'!X608^(1/3))*SIN(('OddsRatio_working_3-way'!Y608+2*PI())/3)</f>
        <v>-0.42670286340183761</v>
      </c>
      <c r="AK608" s="11">
        <f>'OddsRatio_working_3-way'!U608/(3*'OddsRatio_working_3-way'!X608^(1/3))*SIN(('OddsRatio_working_3-way'!Y608+4*PI())/3)</f>
        <v>0.46956803417429149</v>
      </c>
      <c r="AL608" s="11">
        <f>'OddsRatio_working_3-way'!Z608+'OddsRatio_working_3-way'!AF608</f>
        <v>1.0349244879648114</v>
      </c>
      <c r="AM608" s="11">
        <f>'OddsRatio_working_3-way'!AA608+'OddsRatio_working_3-way'!AG608</f>
        <v>-0.59170689763541229</v>
      </c>
      <c r="AN608" s="11">
        <f>'OddsRatio_working_3-way'!AB608+'OddsRatio_working_3-way'!AH608</f>
        <v>-0.44321759032939889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1.0349244879648114</v>
      </c>
      <c r="AS608" s="11">
        <f>IF(('OddsRatio_working_3-way'!X608=0),IF(Q608&gt;0,-Q608^(1/3),(-Q608)^(1/3)),'OddsRatio_working_3-way'!AM608-'OddsRatio_working_3-way'!R608/3)</f>
        <v>-0.59170689763541229</v>
      </c>
      <c r="AT608" s="11">
        <f>IF(('OddsRatio_working_3-way'!X608=0),IF(Q608&gt;0,-Q608^(1/3),(-Q608)^(1/3)),'OddsRatio_working_3-way'!AN608-'OddsRatio_working_3-way'!R608/3)</f>
        <v>-0.44321759032939889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9">
        <f t="shared" si="130"/>
        <v>0.28640323694618797</v>
      </c>
      <c r="E609" s="9">
        <f t="shared" si="131"/>
        <v>0.29070713045846647</v>
      </c>
      <c r="F609" s="9">
        <f t="shared" si="132"/>
        <v>0.42288963259534534</v>
      </c>
      <c r="G609" s="9">
        <f t="shared" si="133"/>
        <v>1.0338508917993685</v>
      </c>
      <c r="H609" s="9">
        <f t="shared" si="134"/>
        <v>3.4915806492364787</v>
      </c>
      <c r="I609" s="9">
        <f t="shared" si="135"/>
        <v>3.4398881046465104</v>
      </c>
      <c r="J609" s="9">
        <f t="shared" si="136"/>
        <v>2.3646831771751664</v>
      </c>
      <c r="K609" s="11">
        <f t="shared" si="137"/>
        <v>0.29325513196480935</v>
      </c>
      <c r="L609" s="11">
        <f t="shared" si="138"/>
        <v>0.29761904761904762</v>
      </c>
      <c r="M609" s="11">
        <f t="shared" si="139"/>
        <v>0.43103448275862072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-0.28243683457810254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0.22910557184750735</v>
      </c>
      <c r="Q609" s="11">
        <f>2*'OddsRatio_working_3-way'!K609*'OddsRatio_working_3-way'!L609*'OddsRatio_working_3-way'!M609</f>
        <v>7.5239925073073019E-2</v>
      </c>
      <c r="R609" s="11">
        <f t="shared" si="140"/>
        <v>0</v>
      </c>
      <c r="S609" s="11">
        <f t="shared" si="141"/>
        <v>-0.81117454877916273</v>
      </c>
      <c r="T609" s="11">
        <f t="shared" si="142"/>
        <v>-0.26639558252189249</v>
      </c>
      <c r="U609" s="11">
        <f>'OddsRatio_working_3-way'!S609-'OddsRatio_working_3-way'!R609^2/3</f>
        <v>-0.81117454877916273</v>
      </c>
      <c r="V609" s="11">
        <f>'OddsRatio_working_3-way'!S609*'OddsRatio_working_3-way'!R609/3-2*'OddsRatio_working_3-way'!R609^3/27-'OddsRatio_working_3-way'!T609</f>
        <v>0.26639558252189249</v>
      </c>
      <c r="W609" s="11">
        <f>'OddsRatio_working_3-way'!V609^2+4*'OddsRatio_working_3-way'!U609^3/27</f>
        <v>-8.1083889202201442E-3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0.1406013827344868</v>
      </c>
      <c r="Y609" s="11">
        <f>IF('OddsRatio_working_3-way'!W609&gt;=0,IF('OddsRatio_working_3-way'!V609+SQRT('OddsRatio_working_3-way'!W609)&gt;0,0,PI()),ACOS('OddsRatio_working_3-way'!V609/(2*'OddsRatio_working_3-way'!X609)))</f>
        <v>0.32596111908806114</v>
      </c>
      <c r="Z609" s="11">
        <f>'OddsRatio_working_3-way'!X609^(1/3)*COS('OddsRatio_working_3-way'!Y609/3)</f>
        <v>0.51692544589968425</v>
      </c>
      <c r="AA609" s="11">
        <f>'OddsRatio_working_3-way'!X609^(1/3)*COS(('OddsRatio_working_3-way'!Y609+2*PI())/3)</f>
        <v>-0.3072961104101663</v>
      </c>
      <c r="AB609" s="11">
        <f>'OddsRatio_working_3-way'!X609^(1/3)*COS(('OddsRatio_working_3-way'!Y609+4*PI())/3)</f>
        <v>-0.20962933548951779</v>
      </c>
      <c r="AC609" s="11">
        <f>'OddsRatio_working_3-way'!X609^(1/3)*SIN('OddsRatio_working_3-way'!Y609/3)</f>
        <v>5.6387938791318939E-2</v>
      </c>
      <c r="AD609" s="11">
        <f>'OddsRatio_working_3-way'!X609^(1/3)*SIN(('OddsRatio_working_3-way'!Y609+2*PI())/3)</f>
        <v>0.41947659861606551</v>
      </c>
      <c r="AE609" s="11">
        <f>'OddsRatio_working_3-way'!X609^(1/3)*SIN(('OddsRatio_working_3-way'!Y609+4*PI())/3)</f>
        <v>-0.47586453740738455</v>
      </c>
      <c r="AF609" s="11">
        <f>-'OddsRatio_working_3-way'!U609/(3*'OddsRatio_working_3-way'!X609^(1/3))*COS(('OddsRatio_working_3-way'!Y609)/3)</f>
        <v>0.51692544589968425</v>
      </c>
      <c r="AG609" s="11">
        <f>-'OddsRatio_working_3-way'!U609/(3*'OddsRatio_working_3-way'!X609^(1/3))*COS(('OddsRatio_working_3-way'!Y609+2*PI())/3)</f>
        <v>-0.3072961104101663</v>
      </c>
      <c r="AH609" s="11">
        <f>-'OddsRatio_working_3-way'!U609/(3*'OddsRatio_working_3-way'!X609^(1/3))*COS(('OddsRatio_working_3-way'!Y609+4*PI())/3)</f>
        <v>-0.20962933548951779</v>
      </c>
      <c r="AI609" s="11">
        <f>'OddsRatio_working_3-way'!U609/(3*'OddsRatio_working_3-way'!X609^(1/3))*SIN(('OddsRatio_working_3-way'!Y609)/3)</f>
        <v>-5.6387938791318939E-2</v>
      </c>
      <c r="AJ609" s="11">
        <f>'OddsRatio_working_3-way'!U609/(3*'OddsRatio_working_3-way'!X609^(1/3))*SIN(('OddsRatio_working_3-way'!Y609+2*PI())/3)</f>
        <v>-0.41947659861606551</v>
      </c>
      <c r="AK609" s="11">
        <f>'OddsRatio_working_3-way'!U609/(3*'OddsRatio_working_3-way'!X609^(1/3))*SIN(('OddsRatio_working_3-way'!Y609+4*PI())/3)</f>
        <v>0.47586453740738455</v>
      </c>
      <c r="AL609" s="11">
        <f>'OddsRatio_working_3-way'!Z609+'OddsRatio_working_3-way'!AF609</f>
        <v>1.0338508917993685</v>
      </c>
      <c r="AM609" s="11">
        <f>'OddsRatio_working_3-way'!AA609+'OddsRatio_working_3-way'!AG609</f>
        <v>-0.6145922208203326</v>
      </c>
      <c r="AN609" s="11">
        <f>'OddsRatio_working_3-way'!AB609+'OddsRatio_working_3-way'!AH609</f>
        <v>-0.41925867097903557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1.0338508917993685</v>
      </c>
      <c r="AS609" s="11">
        <f>IF(('OddsRatio_working_3-way'!X609=0),IF(Q609&gt;0,-Q609^(1/3),(-Q609)^(1/3)),'OddsRatio_working_3-way'!AM609-'OddsRatio_working_3-way'!R609/3)</f>
        <v>-0.6145922208203326</v>
      </c>
      <c r="AT609" s="11">
        <f>IF(('OddsRatio_working_3-way'!X609=0),IF(Q609&gt;0,-Q609^(1/3),(-Q609)^(1/3)),'OddsRatio_working_3-way'!AN609-'OddsRatio_working_3-way'!R609/3)</f>
        <v>-0.41925867097903557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9">
        <f t="shared" si="130"/>
        <v>0.70719168974925428</v>
      </c>
      <c r="E610" s="9">
        <f t="shared" si="131"/>
        <v>0.17934921372775714</v>
      </c>
      <c r="F610" s="9">
        <f t="shared" si="132"/>
        <v>0.11345909652298847</v>
      </c>
      <c r="G610" s="9">
        <f t="shared" si="133"/>
        <v>1.0616506811196853</v>
      </c>
      <c r="H610" s="9">
        <f t="shared" si="134"/>
        <v>1.4140437656366769</v>
      </c>
      <c r="I610" s="9">
        <f t="shared" si="135"/>
        <v>5.5757144356258426</v>
      </c>
      <c r="J610" s="9">
        <f t="shared" si="136"/>
        <v>8.8137490130408835</v>
      </c>
      <c r="K610" s="11">
        <f t="shared" si="137"/>
        <v>0.71942446043165476</v>
      </c>
      <c r="L610" s="11">
        <f t="shared" si="138"/>
        <v>0.18832391713747648</v>
      </c>
      <c r="M610" s="11">
        <f t="shared" si="139"/>
        <v>0.11961722488038279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-0.20049525216417552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0.19544821526608092</v>
      </c>
      <c r="Q610" s="11">
        <f>2*'OddsRatio_working_3-way'!K610*'OddsRatio_working_3-way'!L610*'OddsRatio_working_3-way'!M610</f>
        <v>3.2412639347608782E-2</v>
      </c>
      <c r="R610" s="11">
        <f t="shared" si="140"/>
        <v>0</v>
      </c>
      <c r="S610" s="11">
        <f t="shared" si="141"/>
        <v>-0.97482715005160403</v>
      </c>
      <c r="T610" s="11">
        <f t="shared" si="142"/>
        <v>-0.16166287728882325</v>
      </c>
      <c r="U610" s="11">
        <f>'OddsRatio_working_3-way'!S610-'OddsRatio_working_3-way'!R610^2/3</f>
        <v>-0.97482715005160403</v>
      </c>
      <c r="V610" s="11">
        <f>'OddsRatio_working_3-way'!S610*'OddsRatio_working_3-way'!R610/3-2*'OddsRatio_working_3-way'!R610^3/27-'OddsRatio_working_3-way'!T610</f>
        <v>0.16166287728882325</v>
      </c>
      <c r="W610" s="11">
        <f>'OddsRatio_working_3-way'!V610^2+4*'OddsRatio_working_3-way'!U610^3/27</f>
        <v>-0.11110459794948185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0.1852292389464896</v>
      </c>
      <c r="Y610" s="11">
        <f>IF('OddsRatio_working_3-way'!W610&gt;=0,IF('OddsRatio_working_3-way'!V610+SQRT('OddsRatio_working_3-way'!W610)&gt;0,0,PI()),ACOS('OddsRatio_working_3-way'!V610/(2*'OddsRatio_working_3-way'!X610)))</f>
        <v>1.1192182610106021</v>
      </c>
      <c r="Z610" s="11">
        <f>'OddsRatio_working_3-way'!X610^(1/3)*COS('OddsRatio_working_3-way'!Y610/3)</f>
        <v>0.53082534055984254</v>
      </c>
      <c r="AA610" s="11">
        <f>'OddsRatio_working_3-way'!X610^(1/3)*COS(('OddsRatio_working_3-way'!Y610+2*PI())/3)</f>
        <v>-0.44534357612309855</v>
      </c>
      <c r="AB610" s="11">
        <f>'OddsRatio_working_3-way'!X610^(1/3)*COS(('OddsRatio_working_3-way'!Y610+4*PI())/3)</f>
        <v>-8.5481764436744184E-2</v>
      </c>
      <c r="AC610" s="11">
        <f>'OddsRatio_working_3-way'!X610^(1/3)*SIN('OddsRatio_working_3-way'!Y610/3)</f>
        <v>0.20776631384818339</v>
      </c>
      <c r="AD610" s="11">
        <f>'OddsRatio_working_3-way'!X610^(1/3)*SIN(('OddsRatio_working_3-way'!Y610+2*PI())/3)</f>
        <v>0.35582507297325827</v>
      </c>
      <c r="AE610" s="11">
        <f>'OddsRatio_working_3-way'!X610^(1/3)*SIN(('OddsRatio_working_3-way'!Y610+4*PI())/3)</f>
        <v>-0.56359138682144139</v>
      </c>
      <c r="AF610" s="11">
        <f>-'OddsRatio_working_3-way'!U610/(3*'OddsRatio_working_3-way'!X610^(1/3))*COS(('OddsRatio_working_3-way'!Y610)/3)</f>
        <v>0.53082534055984265</v>
      </c>
      <c r="AG610" s="11">
        <f>-'OddsRatio_working_3-way'!U610/(3*'OddsRatio_working_3-way'!X610^(1/3))*COS(('OddsRatio_working_3-way'!Y610+2*PI())/3)</f>
        <v>-0.44534357612309866</v>
      </c>
      <c r="AH610" s="11">
        <f>-'OddsRatio_working_3-way'!U610/(3*'OddsRatio_working_3-way'!X610^(1/3))*COS(('OddsRatio_working_3-way'!Y610+4*PI())/3)</f>
        <v>-8.5481764436744198E-2</v>
      </c>
      <c r="AI610" s="11">
        <f>'OddsRatio_working_3-way'!U610/(3*'OddsRatio_working_3-way'!X610^(1/3))*SIN(('OddsRatio_working_3-way'!Y610)/3)</f>
        <v>-0.20776631384818342</v>
      </c>
      <c r="AJ610" s="11">
        <f>'OddsRatio_working_3-way'!U610/(3*'OddsRatio_working_3-way'!X610^(1/3))*SIN(('OddsRatio_working_3-way'!Y610+2*PI())/3)</f>
        <v>-0.35582507297325833</v>
      </c>
      <c r="AK610" s="11">
        <f>'OddsRatio_working_3-way'!U610/(3*'OddsRatio_working_3-way'!X610^(1/3))*SIN(('OddsRatio_working_3-way'!Y610+4*PI())/3)</f>
        <v>0.5635913868214415</v>
      </c>
      <c r="AL610" s="11">
        <f>'OddsRatio_working_3-way'!Z610+'OddsRatio_working_3-way'!AF610</f>
        <v>1.0616506811196853</v>
      </c>
      <c r="AM610" s="11">
        <f>'OddsRatio_working_3-way'!AA610+'OddsRatio_working_3-way'!AG610</f>
        <v>-0.89068715224619721</v>
      </c>
      <c r="AN610" s="11">
        <f>'OddsRatio_working_3-way'!AB610+'OddsRatio_working_3-way'!AH610</f>
        <v>-0.17096352887348837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1.0616506811196853</v>
      </c>
      <c r="AS610" s="11">
        <f>IF(('OddsRatio_working_3-way'!X610=0),IF(Q610&gt;0,-Q610^(1/3),(-Q610)^(1/3)),'OddsRatio_working_3-way'!AM610-'OddsRatio_working_3-way'!R610/3)</f>
        <v>-0.89068715224619721</v>
      </c>
      <c r="AT610" s="11">
        <f>IF(('OddsRatio_working_3-way'!X610=0),IF(Q610&gt;0,-Q610^(1/3),(-Q610)^(1/3)),'OddsRatio_working_3-way'!AN610-'OddsRatio_working_3-way'!R610/3)</f>
        <v>-0.17096352887348837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9">
        <f t="shared" si="130"/>
        <v>0.37782451913606224</v>
      </c>
      <c r="E611" s="9">
        <f t="shared" si="131"/>
        <v>0.33910035538021022</v>
      </c>
      <c r="F611" s="9">
        <f t="shared" si="132"/>
        <v>0.28307512548372743</v>
      </c>
      <c r="G611" s="9">
        <f t="shared" si="133"/>
        <v>1.0422350323221763</v>
      </c>
      <c r="H611" s="9">
        <f t="shared" si="134"/>
        <v>2.6467313510690391</v>
      </c>
      <c r="I611" s="9">
        <f t="shared" si="135"/>
        <v>2.9489795104424701</v>
      </c>
      <c r="J611" s="9">
        <f t="shared" si="136"/>
        <v>3.5326311285428891</v>
      </c>
      <c r="K611" s="11">
        <f t="shared" si="137"/>
        <v>0.38759689922480617</v>
      </c>
      <c r="L611" s="11">
        <f t="shared" si="138"/>
        <v>0.34843205574912889</v>
      </c>
      <c r="M611" s="11">
        <f t="shared" si="139"/>
        <v>0.29154518950437314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-0.28268921793079704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0.231516316112378</v>
      </c>
      <c r="Q611" s="11">
        <f>2*'OddsRatio_working_3-way'!K611*'OddsRatio_working_3-way'!L611*'OddsRatio_working_3-way'!M611</f>
        <v>7.8747046296727199E-2</v>
      </c>
      <c r="R611" s="11">
        <f t="shared" si="140"/>
        <v>0</v>
      </c>
      <c r="S611" s="11">
        <f t="shared" si="141"/>
        <v>-0.81897823272854264</v>
      </c>
      <c r="T611" s="11">
        <f t="shared" si="142"/>
        <v>-0.2785640247375995</v>
      </c>
      <c r="U611" s="11">
        <f>'OddsRatio_working_3-way'!S611-'OddsRatio_working_3-way'!R611^2/3</f>
        <v>-0.81897823272854264</v>
      </c>
      <c r="V611" s="11">
        <f>'OddsRatio_working_3-way'!S611*'OddsRatio_working_3-way'!R611/3-2*'OddsRatio_working_3-way'!R611^3/27-'OddsRatio_working_3-way'!T611</f>
        <v>0.2785640247375995</v>
      </c>
      <c r="W611" s="11">
        <f>'OddsRatio_working_3-way'!V611^2+4*'OddsRatio_working_3-way'!U611^3/27</f>
        <v>-3.7812631225590809E-3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0.14263518061874586</v>
      </c>
      <c r="Y611" s="11">
        <f>IF('OddsRatio_working_3-way'!W611&gt;=0,IF('OddsRatio_working_3-way'!V611+SQRT('OddsRatio_working_3-way'!W611)&gt;0,0,PI()),ACOS('OddsRatio_working_3-way'!V611/(2*'OddsRatio_working_3-way'!X611)))</f>
        <v>0.21726203422810175</v>
      </c>
      <c r="Z611" s="11">
        <f>'OddsRatio_working_3-way'!X611^(1/3)*COS('OddsRatio_working_3-way'!Y611/3)</f>
        <v>0.52111751616108815</v>
      </c>
      <c r="AA611" s="11">
        <f>'OddsRatio_working_3-way'!X611^(1/3)*COS(('OddsRatio_working_3-way'!Y611+2*PI())/3)</f>
        <v>-0.29329954219927296</v>
      </c>
      <c r="AB611" s="11">
        <f>'OddsRatio_working_3-way'!X611^(1/3)*COS(('OddsRatio_working_3-way'!Y611+4*PI())/3)</f>
        <v>-0.2278179739618155</v>
      </c>
      <c r="AC611" s="11">
        <f>'OddsRatio_working_3-way'!X611^(1/3)*SIN('OddsRatio_working_3-way'!Y611/3)</f>
        <v>3.7805801048855114E-2</v>
      </c>
      <c r="AD611" s="11">
        <f>'OddsRatio_working_3-way'!X611^(1/3)*SIN(('OddsRatio_working_3-way'!Y611+2*PI())/3)</f>
        <v>0.43239810682812252</v>
      </c>
      <c r="AE611" s="11">
        <f>'OddsRatio_working_3-way'!X611^(1/3)*SIN(('OddsRatio_working_3-way'!Y611+4*PI())/3)</f>
        <v>-0.47020390787697747</v>
      </c>
      <c r="AF611" s="11">
        <f>-'OddsRatio_working_3-way'!U611/(3*'OddsRatio_working_3-way'!X611^(1/3))*COS(('OddsRatio_working_3-way'!Y611)/3)</f>
        <v>0.52111751616108815</v>
      </c>
      <c r="AG611" s="11">
        <f>-'OddsRatio_working_3-way'!U611/(3*'OddsRatio_working_3-way'!X611^(1/3))*COS(('OddsRatio_working_3-way'!Y611+2*PI())/3)</f>
        <v>-0.29329954219927296</v>
      </c>
      <c r="AH611" s="11">
        <f>-'OddsRatio_working_3-way'!U611/(3*'OddsRatio_working_3-way'!X611^(1/3))*COS(('OddsRatio_working_3-way'!Y611+4*PI())/3)</f>
        <v>-0.2278179739618155</v>
      </c>
      <c r="AI611" s="11">
        <f>'OddsRatio_working_3-way'!U611/(3*'OddsRatio_working_3-way'!X611^(1/3))*SIN(('OddsRatio_working_3-way'!Y611)/3)</f>
        <v>-3.7805801048855114E-2</v>
      </c>
      <c r="AJ611" s="11">
        <f>'OddsRatio_working_3-way'!U611/(3*'OddsRatio_working_3-way'!X611^(1/3))*SIN(('OddsRatio_working_3-way'!Y611+2*PI())/3)</f>
        <v>-0.43239810682812252</v>
      </c>
      <c r="AK611" s="11">
        <f>'OddsRatio_working_3-way'!U611/(3*'OddsRatio_working_3-way'!X611^(1/3))*SIN(('OddsRatio_working_3-way'!Y611+4*PI())/3)</f>
        <v>0.47020390787697747</v>
      </c>
      <c r="AL611" s="11">
        <f>'OddsRatio_working_3-way'!Z611+'OddsRatio_working_3-way'!AF611</f>
        <v>1.0422350323221763</v>
      </c>
      <c r="AM611" s="11">
        <f>'OddsRatio_working_3-way'!AA611+'OddsRatio_working_3-way'!AG611</f>
        <v>-0.58659908439854591</v>
      </c>
      <c r="AN611" s="11">
        <f>'OddsRatio_working_3-way'!AB611+'OddsRatio_working_3-way'!AH611</f>
        <v>-0.45563594792363099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1.0422350323221763</v>
      </c>
      <c r="AS611" s="11">
        <f>IF(('OddsRatio_working_3-way'!X611=0),IF(Q611&gt;0,-Q611^(1/3),(-Q611)^(1/3)),'OddsRatio_working_3-way'!AM611-'OddsRatio_working_3-way'!R611/3)</f>
        <v>-0.58659908439854591</v>
      </c>
      <c r="AT611" s="11">
        <f>IF(('OddsRatio_working_3-way'!X611=0),IF(Q611&gt;0,-Q611^(1/3),(-Q611)^(1/3)),'OddsRatio_working_3-way'!AN611-'OddsRatio_working_3-way'!R611/3)</f>
        <v>-0.45563594792363099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9">
        <f t="shared" si="130"/>
        <v>0.72577576373331965</v>
      </c>
      <c r="E612" s="9">
        <f t="shared" si="131"/>
        <v>0.16671582098361087</v>
      </c>
      <c r="F612" s="9">
        <f t="shared" si="132"/>
        <v>0.10750841528306943</v>
      </c>
      <c r="G612" s="9">
        <f t="shared" si="133"/>
        <v>1.0795315262038576</v>
      </c>
      <c r="H612" s="9">
        <f t="shared" si="134"/>
        <v>1.3778360341713503</v>
      </c>
      <c r="I612" s="9">
        <f t="shared" si="135"/>
        <v>5.9982309663238604</v>
      </c>
      <c r="J612" s="9">
        <f t="shared" si="136"/>
        <v>9.3015974365076648</v>
      </c>
      <c r="K612" s="11">
        <f t="shared" si="137"/>
        <v>0.7407407407407407</v>
      </c>
      <c r="L612" s="11">
        <f t="shared" si="138"/>
        <v>0.17761989342806395</v>
      </c>
      <c r="M612" s="11">
        <f t="shared" si="139"/>
        <v>0.11507479861910243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-0.18867459888661853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0.19182918209381325</v>
      </c>
      <c r="Q612" s="11">
        <f>2*'OddsRatio_working_3-way'!K612*'OddsRatio_working_3-way'!L612*'OddsRatio_working_3-way'!M612</f>
        <v>3.0280849580712435E-2</v>
      </c>
      <c r="R612" s="11">
        <f t="shared" si="140"/>
        <v>0</v>
      </c>
      <c r="S612" s="11">
        <f t="shared" si="141"/>
        <v>-1.016719702735875</v>
      </c>
      <c r="T612" s="11">
        <f t="shared" si="142"/>
        <v>-0.16049245504907264</v>
      </c>
      <c r="U612" s="11">
        <f>'OddsRatio_working_3-way'!S612-'OddsRatio_working_3-way'!R612^2/3</f>
        <v>-1.016719702735875</v>
      </c>
      <c r="V612" s="11">
        <f>'OddsRatio_working_3-way'!S612*'OddsRatio_working_3-way'!R612/3-2*'OddsRatio_working_3-way'!R612^3/27-'OddsRatio_working_3-way'!T612</f>
        <v>0.16049245504907264</v>
      </c>
      <c r="W612" s="11">
        <f>'OddsRatio_working_3-way'!V612^2+4*'OddsRatio_working_3-way'!U612^3/27</f>
        <v>-0.12994623521358029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0.19729677097031953</v>
      </c>
      <c r="Y612" s="11">
        <f>IF('OddsRatio_working_3-way'!W612&gt;=0,IF('OddsRatio_working_3-way'!V612+SQRT('OddsRatio_working_3-way'!W612)&gt;0,0,PI()),ACOS('OddsRatio_working_3-way'!V612/(2*'OddsRatio_working_3-way'!X612)))</f>
        <v>1.1519261766574311</v>
      </c>
      <c r="Z612" s="11">
        <f>'OddsRatio_working_3-way'!X612^(1/3)*COS('OddsRatio_working_3-way'!Y612/3)</f>
        <v>0.53976576310192892</v>
      </c>
      <c r="AA612" s="11">
        <f>'OddsRatio_working_3-way'!X612^(1/3)*COS(('OddsRatio_working_3-way'!Y612+2*PI())/3)</f>
        <v>-0.45874689723741824</v>
      </c>
      <c r="AB612" s="11">
        <f>'OddsRatio_working_3-way'!X612^(1/3)*COS(('OddsRatio_working_3-way'!Y612+4*PI())/3)</f>
        <v>-8.1018865864510778E-2</v>
      </c>
      <c r="AC612" s="11">
        <f>'OddsRatio_working_3-way'!X612^(1/3)*SIN('OddsRatio_working_3-way'!Y612/3)</f>
        <v>0.2180813805936157</v>
      </c>
      <c r="AD612" s="11">
        <f>'OddsRatio_working_3-way'!X612^(1/3)*SIN(('OddsRatio_working_3-way'!Y612+2*PI())/3)</f>
        <v>0.35841017264255581</v>
      </c>
      <c r="AE612" s="11">
        <f>'OddsRatio_working_3-way'!X612^(1/3)*SIN(('OddsRatio_working_3-way'!Y612+4*PI())/3)</f>
        <v>-0.57649155323617141</v>
      </c>
      <c r="AF612" s="11">
        <f>-'OddsRatio_working_3-way'!U612/(3*'OddsRatio_working_3-way'!X612^(1/3))*COS(('OddsRatio_working_3-way'!Y612)/3)</f>
        <v>0.53976576310192881</v>
      </c>
      <c r="AG612" s="11">
        <f>-'OddsRatio_working_3-way'!U612/(3*'OddsRatio_working_3-way'!X612^(1/3))*COS(('OddsRatio_working_3-way'!Y612+2*PI())/3)</f>
        <v>-0.45874689723741818</v>
      </c>
      <c r="AH612" s="11">
        <f>-'OddsRatio_working_3-way'!U612/(3*'OddsRatio_working_3-way'!X612^(1/3))*COS(('OddsRatio_working_3-way'!Y612+4*PI())/3)</f>
        <v>-8.1018865864510764E-2</v>
      </c>
      <c r="AI612" s="11">
        <f>'OddsRatio_working_3-way'!U612/(3*'OddsRatio_working_3-way'!X612^(1/3))*SIN(('OddsRatio_working_3-way'!Y612)/3)</f>
        <v>-0.21808138059361568</v>
      </c>
      <c r="AJ612" s="11">
        <f>'OddsRatio_working_3-way'!U612/(3*'OddsRatio_working_3-way'!X612^(1/3))*SIN(('OddsRatio_working_3-way'!Y612+2*PI())/3)</f>
        <v>-0.35841017264255576</v>
      </c>
      <c r="AK612" s="11">
        <f>'OddsRatio_working_3-way'!U612/(3*'OddsRatio_working_3-way'!X612^(1/3))*SIN(('OddsRatio_working_3-way'!Y612+4*PI())/3)</f>
        <v>0.57649155323617129</v>
      </c>
      <c r="AL612" s="11">
        <f>'OddsRatio_working_3-way'!Z612+'OddsRatio_working_3-way'!AF612</f>
        <v>1.0795315262038576</v>
      </c>
      <c r="AM612" s="11">
        <f>'OddsRatio_working_3-way'!AA612+'OddsRatio_working_3-way'!AG612</f>
        <v>-0.91749379447483648</v>
      </c>
      <c r="AN612" s="11">
        <f>'OddsRatio_working_3-way'!AB612+'OddsRatio_working_3-way'!AH612</f>
        <v>-0.16203773172902153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1.0795315262038576</v>
      </c>
      <c r="AS612" s="11">
        <f>IF(('OddsRatio_working_3-way'!X612=0),IF(Q612&gt;0,-Q612^(1/3),(-Q612)^(1/3)),'OddsRatio_working_3-way'!AM612-'OddsRatio_working_3-way'!R612/3)</f>
        <v>-0.91749379447483648</v>
      </c>
      <c r="AT612" s="11">
        <f>IF(('OddsRatio_working_3-way'!X612=0),IF(Q612&gt;0,-Q612^(1/3),(-Q612)^(1/3)),'OddsRatio_working_3-way'!AN612-'OddsRatio_working_3-way'!R612/3)</f>
        <v>-0.16203773172902153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9">
        <f t="shared" si="130"/>
        <v>0.26429578879379895</v>
      </c>
      <c r="E613" s="9">
        <f t="shared" si="131"/>
        <v>0.25444341551444793</v>
      </c>
      <c r="F613" s="9">
        <f t="shared" si="132"/>
        <v>0.48126079569175301</v>
      </c>
      <c r="G613" s="9">
        <f t="shared" si="133"/>
        <v>1.0464810347183873</v>
      </c>
      <c r="H613" s="9">
        <f t="shared" si="134"/>
        <v>3.7836395523509094</v>
      </c>
      <c r="I613" s="9">
        <f t="shared" si="135"/>
        <v>3.9301468972114844</v>
      </c>
      <c r="J613" s="9">
        <f t="shared" si="136"/>
        <v>2.0778754657599388</v>
      </c>
      <c r="K613" s="11">
        <f t="shared" si="137"/>
        <v>0.27322404371584696</v>
      </c>
      <c r="L613" s="11">
        <f t="shared" si="138"/>
        <v>0.26315789473684209</v>
      </c>
      <c r="M613" s="11">
        <f t="shared" si="139"/>
        <v>0.49261083743842371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-0.27171660071603532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0.22987088977389775</v>
      </c>
      <c r="Q613" s="11">
        <f>2*'OddsRatio_working_3-way'!K613*'OddsRatio_working_3-way'!L613*'OddsRatio_working_3-way'!M613</f>
        <v>7.0838486833250461E-2</v>
      </c>
      <c r="R613" s="11">
        <f t="shared" si="140"/>
        <v>0</v>
      </c>
      <c r="S613" s="11">
        <f t="shared" si="141"/>
        <v>-0.84599501527744514</v>
      </c>
      <c r="T613" s="11">
        <f t="shared" si="142"/>
        <v>-0.26070724661862715</v>
      </c>
      <c r="U613" s="11">
        <f>'OddsRatio_working_3-way'!S613-'OddsRatio_working_3-way'!R613^2/3</f>
        <v>-0.84599501527744514</v>
      </c>
      <c r="V613" s="11">
        <f>'OddsRatio_working_3-way'!S613*'OddsRatio_working_3-way'!R613/3-2*'OddsRatio_working_3-way'!R613^3/27-'OddsRatio_working_3-way'!T613</f>
        <v>0.26070724661862715</v>
      </c>
      <c r="W613" s="11">
        <f>'OddsRatio_working_3-way'!V613^2+4*'OddsRatio_working_3-way'!U613^3/27</f>
        <v>-2.1733217949571143E-2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0.14975103204071485</v>
      </c>
      <c r="Y613" s="11">
        <f>IF('OddsRatio_working_3-way'!W613&gt;=0,IF('OddsRatio_working_3-way'!V613+SQRT('OddsRatio_working_3-way'!W613)&gt;0,0,PI()),ACOS('OddsRatio_working_3-way'!V613/(2*'OddsRatio_working_3-way'!X613)))</f>
        <v>0.51464209363131252</v>
      </c>
      <c r="Z613" s="11">
        <f>'OddsRatio_working_3-way'!X613^(1/3)*COS('OddsRatio_working_3-way'!Y613/3)</f>
        <v>0.52324051735919364</v>
      </c>
      <c r="AA613" s="11">
        <f>'OddsRatio_working_3-way'!X613^(1/3)*COS(('OddsRatio_working_3-way'!Y613+2*PI())/3)</f>
        <v>-0.34012678429768689</v>
      </c>
      <c r="AB613" s="11">
        <f>'OddsRatio_working_3-way'!X613^(1/3)*COS(('OddsRatio_working_3-way'!Y613+4*PI())/3)</f>
        <v>-0.18311373306150661</v>
      </c>
      <c r="AC613" s="11">
        <f>'OddsRatio_working_3-way'!X613^(1/3)*SIN('OddsRatio_working_3-way'!Y613/3)</f>
        <v>9.0651527397493131E-2</v>
      </c>
      <c r="AD613" s="11">
        <f>'OddsRatio_working_3-way'!X613^(1/3)*SIN(('OddsRatio_working_3-way'!Y613+2*PI())/3)</f>
        <v>0.40781381662362765</v>
      </c>
      <c r="AE613" s="11">
        <f>'OddsRatio_working_3-way'!X613^(1/3)*SIN(('OddsRatio_working_3-way'!Y613+4*PI())/3)</f>
        <v>-0.49846534402112086</v>
      </c>
      <c r="AF613" s="11">
        <f>-'OddsRatio_working_3-way'!U613/(3*'OddsRatio_working_3-way'!X613^(1/3))*COS(('OddsRatio_working_3-way'!Y613)/3)</f>
        <v>0.52324051735919364</v>
      </c>
      <c r="AG613" s="11">
        <f>-'OddsRatio_working_3-way'!U613/(3*'OddsRatio_working_3-way'!X613^(1/3))*COS(('OddsRatio_working_3-way'!Y613+2*PI())/3)</f>
        <v>-0.34012678429768689</v>
      </c>
      <c r="AH613" s="11">
        <f>-'OddsRatio_working_3-way'!U613/(3*'OddsRatio_working_3-way'!X613^(1/3))*COS(('OddsRatio_working_3-way'!Y613+4*PI())/3)</f>
        <v>-0.18311373306150661</v>
      </c>
      <c r="AI613" s="11">
        <f>'OddsRatio_working_3-way'!U613/(3*'OddsRatio_working_3-way'!X613^(1/3))*SIN(('OddsRatio_working_3-way'!Y613)/3)</f>
        <v>-9.0651527397493131E-2</v>
      </c>
      <c r="AJ613" s="11">
        <f>'OddsRatio_working_3-way'!U613/(3*'OddsRatio_working_3-way'!X613^(1/3))*SIN(('OddsRatio_working_3-way'!Y613+2*PI())/3)</f>
        <v>-0.40781381662362765</v>
      </c>
      <c r="AK613" s="11">
        <f>'OddsRatio_working_3-way'!U613/(3*'OddsRatio_working_3-way'!X613^(1/3))*SIN(('OddsRatio_working_3-way'!Y613+4*PI())/3)</f>
        <v>0.49846534402112086</v>
      </c>
      <c r="AL613" s="11">
        <f>'OddsRatio_working_3-way'!Z613+'OddsRatio_working_3-way'!AF613</f>
        <v>1.0464810347183873</v>
      </c>
      <c r="AM613" s="11">
        <f>'OddsRatio_working_3-way'!AA613+'OddsRatio_working_3-way'!AG613</f>
        <v>-0.68025356859537378</v>
      </c>
      <c r="AN613" s="11">
        <f>'OddsRatio_working_3-way'!AB613+'OddsRatio_working_3-way'!AH613</f>
        <v>-0.36622746612301321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1.0464810347183873</v>
      </c>
      <c r="AS613" s="11">
        <f>IF(('OddsRatio_working_3-way'!X613=0),IF(Q613&gt;0,-Q613^(1/3),(-Q613)^(1/3)),'OddsRatio_working_3-way'!AM613-'OddsRatio_working_3-way'!R613/3)</f>
        <v>-0.68025356859537378</v>
      </c>
      <c r="AT613" s="11">
        <f>IF(('OddsRatio_working_3-way'!X613=0),IF(Q613&gt;0,-Q613^(1/3),(-Q613)^(1/3)),'OddsRatio_working_3-way'!AN613-'OddsRatio_working_3-way'!R613/3)</f>
        <v>-0.36622746612301321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9">
        <f t="shared" si="130"/>
        <v>0.5755416360545077</v>
      </c>
      <c r="E614" s="9">
        <f t="shared" si="131"/>
        <v>0.23383173892204284</v>
      </c>
      <c r="F614" s="9">
        <f t="shared" si="132"/>
        <v>0.19062662502344929</v>
      </c>
      <c r="G614" s="9">
        <f t="shared" si="133"/>
        <v>1.053562511146068</v>
      </c>
      <c r="H614" s="9">
        <f t="shared" si="134"/>
        <v>1.7374937578022474</v>
      </c>
      <c r="I614" s="9">
        <f t="shared" si="135"/>
        <v>4.2765794096642713</v>
      </c>
      <c r="J614" s="9">
        <f t="shared" si="136"/>
        <v>5.245856919918654</v>
      </c>
      <c r="K614" s="11">
        <f t="shared" si="137"/>
        <v>0.58823529411764708</v>
      </c>
      <c r="L614" s="11">
        <f t="shared" si="138"/>
        <v>0.24330900243309</v>
      </c>
      <c r="M614" s="11">
        <f t="shared" si="139"/>
        <v>0.19880715705765406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-0.24963458123450488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0.223078304183771</v>
      </c>
      <c r="Q614" s="11">
        <f>2*'OddsRatio_working_3-way'!K614*'OddsRatio_working_3-way'!L614*'OddsRatio_working_3-way'!M614</f>
        <v>5.6907730659125244E-2</v>
      </c>
      <c r="R614" s="11">
        <f t="shared" si="140"/>
        <v>0</v>
      </c>
      <c r="S614" s="11">
        <f t="shared" si="141"/>
        <v>-0.89361939792393141</v>
      </c>
      <c r="T614" s="11">
        <f t="shared" si="142"/>
        <v>-0.22796413212345185</v>
      </c>
      <c r="U614" s="11">
        <f>'OddsRatio_working_3-way'!S614-'OddsRatio_working_3-way'!R614^2/3</f>
        <v>-0.89361939792393141</v>
      </c>
      <c r="V614" s="11">
        <f>'OddsRatio_working_3-way'!S614*'OddsRatio_working_3-way'!R614/3-2*'OddsRatio_working_3-way'!R614^3/27-'OddsRatio_working_3-way'!T614</f>
        <v>0.22796413212345185</v>
      </c>
      <c r="W614" s="11">
        <f>'OddsRatio_working_3-way'!V614^2+4*'OddsRatio_working_3-way'!U614^3/27</f>
        <v>-5.3751584066868995E-2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0.16257246815010498</v>
      </c>
      <c r="Y614" s="11">
        <f>IF('OddsRatio_working_3-way'!W614&gt;=0,IF('OddsRatio_working_3-way'!V614+SQRT('OddsRatio_working_3-way'!W614)&gt;0,0,PI()),ACOS('OddsRatio_working_3-way'!V614/(2*'OddsRatio_working_3-way'!X614)))</f>
        <v>0.79383571638598183</v>
      </c>
      <c r="Z614" s="11">
        <f>'OddsRatio_working_3-way'!X614^(1/3)*COS('OddsRatio_working_3-way'!Y614/3)</f>
        <v>0.52678125557303401</v>
      </c>
      <c r="AA614" s="11">
        <f>'OddsRatio_working_3-way'!X614^(1/3)*COS(('OddsRatio_working_3-way'!Y614+2*PI())/3)</f>
        <v>-0.38700689315502035</v>
      </c>
      <c r="AB614" s="11">
        <f>'OddsRatio_working_3-way'!X614^(1/3)*COS(('OddsRatio_working_3-way'!Y614+4*PI())/3)</f>
        <v>-0.139774362418014</v>
      </c>
      <c r="AC614" s="11">
        <f>'OddsRatio_working_3-way'!X614^(1/3)*SIN('OddsRatio_working_3-way'!Y614/3)</f>
        <v>0.14273976817344322</v>
      </c>
      <c r="AD614" s="11">
        <f>'OddsRatio_working_3-way'!X614^(1/3)*SIN(('OddsRatio_working_3-way'!Y614+2*PI())/3)</f>
        <v>0.38483606547698868</v>
      </c>
      <c r="AE614" s="11">
        <f>'OddsRatio_working_3-way'!X614^(1/3)*SIN(('OddsRatio_working_3-way'!Y614+4*PI())/3)</f>
        <v>-0.52757583365043181</v>
      </c>
      <c r="AF614" s="11">
        <f>-'OddsRatio_working_3-way'!U614/(3*'OddsRatio_working_3-way'!X614^(1/3))*COS(('OddsRatio_working_3-way'!Y614)/3)</f>
        <v>0.52678125557303401</v>
      </c>
      <c r="AG614" s="11">
        <f>-'OddsRatio_working_3-way'!U614/(3*'OddsRatio_working_3-way'!X614^(1/3))*COS(('OddsRatio_working_3-way'!Y614+2*PI())/3)</f>
        <v>-0.38700689315502035</v>
      </c>
      <c r="AH614" s="11">
        <f>-'OddsRatio_working_3-way'!U614/(3*'OddsRatio_working_3-way'!X614^(1/3))*COS(('OddsRatio_working_3-way'!Y614+4*PI())/3)</f>
        <v>-0.139774362418014</v>
      </c>
      <c r="AI614" s="11">
        <f>'OddsRatio_working_3-way'!U614/(3*'OddsRatio_working_3-way'!X614^(1/3))*SIN(('OddsRatio_working_3-way'!Y614)/3)</f>
        <v>-0.14273976817344322</v>
      </c>
      <c r="AJ614" s="11">
        <f>'OddsRatio_working_3-way'!U614/(3*'OddsRatio_working_3-way'!X614^(1/3))*SIN(('OddsRatio_working_3-way'!Y614+2*PI())/3)</f>
        <v>-0.38483606547698868</v>
      </c>
      <c r="AK614" s="11">
        <f>'OddsRatio_working_3-way'!U614/(3*'OddsRatio_working_3-way'!X614^(1/3))*SIN(('OddsRatio_working_3-way'!Y614+4*PI())/3)</f>
        <v>0.52757583365043181</v>
      </c>
      <c r="AL614" s="11">
        <f>'OddsRatio_working_3-way'!Z614+'OddsRatio_working_3-way'!AF614</f>
        <v>1.053562511146068</v>
      </c>
      <c r="AM614" s="11">
        <f>'OddsRatio_working_3-way'!AA614+'OddsRatio_working_3-way'!AG614</f>
        <v>-0.7740137863100407</v>
      </c>
      <c r="AN614" s="11">
        <f>'OddsRatio_working_3-way'!AB614+'OddsRatio_working_3-way'!AH614</f>
        <v>-0.279548724836028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1.053562511146068</v>
      </c>
      <c r="AS614" s="11">
        <f>IF(('OddsRatio_working_3-way'!X614=0),IF(Q614&gt;0,-Q614^(1/3),(-Q614)^(1/3)),'OddsRatio_working_3-way'!AM614-'OddsRatio_working_3-way'!R614/3)</f>
        <v>-0.7740137863100407</v>
      </c>
      <c r="AT614" s="11">
        <f>IF(('OddsRatio_working_3-way'!X614=0),IF(Q614&gt;0,-Q614^(1/3),(-Q614)^(1/3)),'OddsRatio_working_3-way'!AN614-'OddsRatio_working_3-way'!R614/3)</f>
        <v>-0.279548724836028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9">
        <f t="shared" si="130"/>
        <v>0.29950004284073983</v>
      </c>
      <c r="E615" s="9">
        <f t="shared" si="131"/>
        <v>0.24825987314013373</v>
      </c>
      <c r="F615" s="9">
        <f t="shared" si="132"/>
        <v>0.45224008401912652</v>
      </c>
      <c r="G615" s="9">
        <f t="shared" si="133"/>
        <v>1.0441507526817804</v>
      </c>
      <c r="H615" s="9">
        <f t="shared" si="134"/>
        <v>3.3388976860071882</v>
      </c>
      <c r="I615" s="9">
        <f t="shared" si="135"/>
        <v>4.0280371827771626</v>
      </c>
      <c r="J615" s="9">
        <f t="shared" si="136"/>
        <v>2.2112148731108654</v>
      </c>
      <c r="K615" s="11">
        <f t="shared" si="137"/>
        <v>0.30864197530864196</v>
      </c>
      <c r="L615" s="11">
        <f t="shared" si="138"/>
        <v>0.25641025641025644</v>
      </c>
      <c r="M615" s="11">
        <f t="shared" si="139"/>
        <v>0.46296296296296291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-0.27608361764740386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0.23082199008124937</v>
      </c>
      <c r="Q615" s="11">
        <f>2*'OddsRatio_working_3-way'!K615*'OddsRatio_working_3-way'!L615*'OddsRatio_working_3-way'!M615</f>
        <v>7.3276822248015669E-2</v>
      </c>
      <c r="R615" s="11">
        <f t="shared" si="140"/>
        <v>0</v>
      </c>
      <c r="S615" s="11">
        <f t="shared" si="141"/>
        <v>-0.8360582639714621</v>
      </c>
      <c r="T615" s="11">
        <f t="shared" si="142"/>
        <v>-0.26541532189570222</v>
      </c>
      <c r="U615" s="11">
        <f>'OddsRatio_working_3-way'!S615-'OddsRatio_working_3-way'!R615^2/3</f>
        <v>-0.8360582639714621</v>
      </c>
      <c r="V615" s="11">
        <f>'OddsRatio_working_3-way'!S615*'OddsRatio_working_3-way'!R615/3-2*'OddsRatio_working_3-way'!R615^3/27-'OddsRatio_working_3-way'!T615</f>
        <v>0.26541532189570222</v>
      </c>
      <c r="W615" s="11">
        <f>'OddsRatio_working_3-way'!V615^2+4*'OddsRatio_working_3-way'!U615^3/27</f>
        <v>-1.613236999690866E-2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0.14712041249764415</v>
      </c>
      <c r="Y615" s="11">
        <f>IF('OddsRatio_working_3-way'!W615&gt;=0,IF('OddsRatio_working_3-way'!V615+SQRT('OddsRatio_working_3-way'!W615)&gt;0,0,PI()),ACOS('OddsRatio_working_3-way'!V615/(2*'OddsRatio_working_3-way'!X615)))</f>
        <v>0.44633704323969892</v>
      </c>
      <c r="Z615" s="11">
        <f>'OddsRatio_working_3-way'!X615^(1/3)*COS('OddsRatio_working_3-way'!Y615/3)</f>
        <v>0.52207537634089018</v>
      </c>
      <c r="AA615" s="11">
        <f>'OddsRatio_working_3-way'!X615^(1/3)*COS(('OddsRatio_working_3-way'!Y615+2*PI())/3)</f>
        <v>-0.32880598501162261</v>
      </c>
      <c r="AB615" s="11">
        <f>'OddsRatio_working_3-way'!X615^(1/3)*COS(('OddsRatio_working_3-way'!Y615+4*PI())/3)</f>
        <v>-0.19326939132926743</v>
      </c>
      <c r="AC615" s="11">
        <f>'OddsRatio_working_3-way'!X615^(1/3)*SIN('OddsRatio_working_3-way'!Y615/3)</f>
        <v>7.8252088847552706E-2</v>
      </c>
      <c r="AD615" s="11">
        <f>'OddsRatio_working_3-way'!X615^(1/3)*SIN(('OddsRatio_working_3-way'!Y615+2*PI())/3)</f>
        <v>0.41300449417775587</v>
      </c>
      <c r="AE615" s="11">
        <f>'OddsRatio_working_3-way'!X615^(1/3)*SIN(('OddsRatio_working_3-way'!Y615+4*PI())/3)</f>
        <v>-0.4912565830253085</v>
      </c>
      <c r="AF615" s="11">
        <f>-'OddsRatio_working_3-way'!U615/(3*'OddsRatio_working_3-way'!X615^(1/3))*COS(('OddsRatio_working_3-way'!Y615)/3)</f>
        <v>0.52207537634089018</v>
      </c>
      <c r="AG615" s="11">
        <f>-'OddsRatio_working_3-way'!U615/(3*'OddsRatio_working_3-way'!X615^(1/3))*COS(('OddsRatio_working_3-way'!Y615+2*PI())/3)</f>
        <v>-0.32880598501162261</v>
      </c>
      <c r="AH615" s="11">
        <f>-'OddsRatio_working_3-way'!U615/(3*'OddsRatio_working_3-way'!X615^(1/3))*COS(('OddsRatio_working_3-way'!Y615+4*PI())/3)</f>
        <v>-0.19326939132926743</v>
      </c>
      <c r="AI615" s="11">
        <f>'OddsRatio_working_3-way'!U615/(3*'OddsRatio_working_3-way'!X615^(1/3))*SIN(('OddsRatio_working_3-way'!Y615)/3)</f>
        <v>-7.8252088847552706E-2</v>
      </c>
      <c r="AJ615" s="11">
        <f>'OddsRatio_working_3-way'!U615/(3*'OddsRatio_working_3-way'!X615^(1/3))*SIN(('OddsRatio_working_3-way'!Y615+2*PI())/3)</f>
        <v>-0.41300449417775587</v>
      </c>
      <c r="AK615" s="11">
        <f>'OddsRatio_working_3-way'!U615/(3*'OddsRatio_working_3-way'!X615^(1/3))*SIN(('OddsRatio_working_3-way'!Y615+4*PI())/3)</f>
        <v>0.4912565830253085</v>
      </c>
      <c r="AL615" s="11">
        <f>'OddsRatio_working_3-way'!Z615+'OddsRatio_working_3-way'!AF615</f>
        <v>1.0441507526817804</v>
      </c>
      <c r="AM615" s="11">
        <f>'OddsRatio_working_3-way'!AA615+'OddsRatio_working_3-way'!AG615</f>
        <v>-0.65761197002324523</v>
      </c>
      <c r="AN615" s="11">
        <f>'OddsRatio_working_3-way'!AB615+'OddsRatio_working_3-way'!AH615</f>
        <v>-0.38653878265853486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1.0441507526817804</v>
      </c>
      <c r="AS615" s="11">
        <f>IF(('OddsRatio_working_3-way'!X615=0),IF(Q615&gt;0,-Q615^(1/3),(-Q615)^(1/3)),'OddsRatio_working_3-way'!AM615-'OddsRatio_working_3-way'!R615/3)</f>
        <v>-0.65761197002324523</v>
      </c>
      <c r="AT615" s="11">
        <f>IF(('OddsRatio_working_3-way'!X615=0),IF(Q615&gt;0,-Q615^(1/3),(-Q615)^(1/3)),'OddsRatio_working_3-way'!AN615-'OddsRatio_working_3-way'!R615/3)</f>
        <v>-0.38653878265853486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9">
        <f t="shared" si="130"/>
        <v>0.32247526959727596</v>
      </c>
      <c r="E616" s="9">
        <f t="shared" si="131"/>
        <v>0.27105437730333776</v>
      </c>
      <c r="F616" s="9">
        <f t="shared" si="132"/>
        <v>0.40647035309938628</v>
      </c>
      <c r="G616" s="9">
        <f t="shared" si="133"/>
        <v>1.0505064950389102</v>
      </c>
      <c r="H616" s="9">
        <f t="shared" si="134"/>
        <v>3.1010129900778205</v>
      </c>
      <c r="I616" s="9">
        <f t="shared" si="135"/>
        <v>3.6892966272996102</v>
      </c>
      <c r="J616" s="9">
        <f t="shared" si="136"/>
        <v>2.4602040281040853</v>
      </c>
      <c r="K616" s="11">
        <f t="shared" si="137"/>
        <v>0.33333333333333331</v>
      </c>
      <c r="L616" s="11">
        <f t="shared" si="138"/>
        <v>0.2808988764044944</v>
      </c>
      <c r="M616" s="11">
        <f t="shared" si="139"/>
        <v>0.41841004184100417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-0.27881466158933121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0.2331029727484995</v>
      </c>
      <c r="Q616" s="11">
        <f>2*'OddsRatio_working_3-way'!K616*'OddsRatio_working_3-way'!L616*'OddsRatio_working_3-way'!M616</f>
        <v>7.8353940419663703E-2</v>
      </c>
      <c r="R616" s="11">
        <f t="shared" si="140"/>
        <v>0</v>
      </c>
      <c r="S616" s="11">
        <f t="shared" si="141"/>
        <v>-0.83604991007194274</v>
      </c>
      <c r="T616" s="11">
        <f t="shared" si="142"/>
        <v>-0.28102517985611519</v>
      </c>
      <c r="U616" s="11">
        <f>'OddsRatio_working_3-way'!S616-'OddsRatio_working_3-way'!R616^2/3</f>
        <v>-0.83604991007194274</v>
      </c>
      <c r="V616" s="11">
        <f>'OddsRatio_working_3-way'!S616*'OddsRatio_working_3-way'!R616/3-2*'OddsRatio_working_3-way'!R616^3/27-'OddsRatio_working_3-way'!T616</f>
        <v>0.28102517985611519</v>
      </c>
      <c r="W616" s="11">
        <f>'OddsRatio_working_3-way'!V616^2+4*'OddsRatio_working_3-way'!U616^3/27</f>
        <v>-7.599916152988051E-3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0.14711820746099882</v>
      </c>
      <c r="Y616" s="11">
        <f>IF('OddsRatio_working_3-way'!W616&gt;=0,IF('OddsRatio_working_3-way'!V616+SQRT('OddsRatio_working_3-way'!W616)&gt;0,0,PI()),ACOS('OddsRatio_working_3-way'!V616/(2*'OddsRatio_working_3-way'!X616)))</f>
        <v>0.30079944435882355</v>
      </c>
      <c r="Z616" s="11">
        <f>'OddsRatio_working_3-way'!X616^(1/3)*COS('OddsRatio_working_3-way'!Y616/3)</f>
        <v>0.52525324751945524</v>
      </c>
      <c r="AA616" s="11">
        <f>'OddsRatio_working_3-way'!X616^(1/3)*COS(('OddsRatio_working_3-way'!Y616+2*PI())/3)</f>
        <v>-0.30838956723679339</v>
      </c>
      <c r="AB616" s="11">
        <f>'OddsRatio_working_3-way'!X616^(1/3)*COS(('OddsRatio_working_3-way'!Y616+4*PI())/3)</f>
        <v>-0.21686368028266201</v>
      </c>
      <c r="AC616" s="11">
        <f>'OddsRatio_working_3-way'!X616^(1/3)*SIN('OddsRatio_working_3-way'!Y616/3)</f>
        <v>5.284249547078728E-2</v>
      </c>
      <c r="AD616" s="11">
        <f>'OddsRatio_working_3-way'!X616^(1/3)*SIN(('OddsRatio_working_3-way'!Y616+2*PI())/3)</f>
        <v>0.42846140803673038</v>
      </c>
      <c r="AE616" s="11">
        <f>'OddsRatio_working_3-way'!X616^(1/3)*SIN(('OddsRatio_working_3-way'!Y616+4*PI())/3)</f>
        <v>-0.48130390350751745</v>
      </c>
      <c r="AF616" s="11">
        <f>-'OddsRatio_working_3-way'!U616/(3*'OddsRatio_working_3-way'!X616^(1/3))*COS(('OddsRatio_working_3-way'!Y616)/3)</f>
        <v>0.52525324751945512</v>
      </c>
      <c r="AG616" s="11">
        <f>-'OddsRatio_working_3-way'!U616/(3*'OddsRatio_working_3-way'!X616^(1/3))*COS(('OddsRatio_working_3-way'!Y616+2*PI())/3)</f>
        <v>-0.30838956723679328</v>
      </c>
      <c r="AH616" s="11">
        <f>-'OddsRatio_working_3-way'!U616/(3*'OddsRatio_working_3-way'!X616^(1/3))*COS(('OddsRatio_working_3-way'!Y616+4*PI())/3)</f>
        <v>-0.21686368028266198</v>
      </c>
      <c r="AI616" s="11">
        <f>'OddsRatio_working_3-way'!U616/(3*'OddsRatio_working_3-way'!X616^(1/3))*SIN(('OddsRatio_working_3-way'!Y616)/3)</f>
        <v>-5.2842495470787267E-2</v>
      </c>
      <c r="AJ616" s="11">
        <f>'OddsRatio_working_3-way'!U616/(3*'OddsRatio_working_3-way'!X616^(1/3))*SIN(('OddsRatio_working_3-way'!Y616+2*PI())/3)</f>
        <v>-0.42846140803673033</v>
      </c>
      <c r="AK616" s="11">
        <f>'OddsRatio_working_3-way'!U616/(3*'OddsRatio_working_3-way'!X616^(1/3))*SIN(('OddsRatio_working_3-way'!Y616+4*PI())/3)</f>
        <v>0.48130390350751734</v>
      </c>
      <c r="AL616" s="11">
        <f>'OddsRatio_working_3-way'!Z616+'OddsRatio_working_3-way'!AF616</f>
        <v>1.0505064950389102</v>
      </c>
      <c r="AM616" s="11">
        <f>'OddsRatio_working_3-way'!AA616+'OddsRatio_working_3-way'!AG616</f>
        <v>-0.61677913447358668</v>
      </c>
      <c r="AN616" s="11">
        <f>'OddsRatio_working_3-way'!AB616+'OddsRatio_working_3-way'!AH616</f>
        <v>-0.43372736056532402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1.0505064950389102</v>
      </c>
      <c r="AS616" s="11">
        <f>IF(('OddsRatio_working_3-way'!X616=0),IF(Q616&gt;0,-Q616^(1/3),(-Q616)^(1/3)),'OddsRatio_working_3-way'!AM616-'OddsRatio_working_3-way'!R616/3)</f>
        <v>-0.61677913447358668</v>
      </c>
      <c r="AT616" s="11">
        <f>IF(('OddsRatio_working_3-way'!X616=0),IF(Q616&gt;0,-Q616^(1/3),(-Q616)^(1/3)),'OddsRatio_working_3-way'!AN616-'OddsRatio_working_3-way'!R616/3)</f>
        <v>-0.43372736056532402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9">
        <f t="shared" si="130"/>
        <v>3.7158568438464039E-2</v>
      </c>
      <c r="E617" s="9">
        <f t="shared" si="131"/>
        <v>9.3766961688086611E-2</v>
      </c>
      <c r="F617" s="9">
        <f t="shared" si="132"/>
        <v>0.86907446987344916</v>
      </c>
      <c r="G617" s="9">
        <f t="shared" si="133"/>
        <v>1.1588413852021002</v>
      </c>
      <c r="H617" s="9">
        <f t="shared" si="134"/>
        <v>26.911693373118961</v>
      </c>
      <c r="I617" s="9">
        <f t="shared" si="135"/>
        <v>10.664737152585516</v>
      </c>
      <c r="J617" s="9">
        <f t="shared" si="136"/>
        <v>1.1506493800762732</v>
      </c>
      <c r="K617" s="11">
        <f t="shared" si="137"/>
        <v>4.2808219178082189E-2</v>
      </c>
      <c r="L617" s="11">
        <f t="shared" si="138"/>
        <v>0.10706638115631692</v>
      </c>
      <c r="M617" s="11">
        <f t="shared" si="139"/>
        <v>0.88495575221238942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-9.8329321859271457E-2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0.12504760164297379</v>
      </c>
      <c r="Q617" s="11">
        <f>2*'OddsRatio_working_3-way'!K617*'OddsRatio_working_3-way'!L617*'OddsRatio_working_3-way'!M617</f>
        <v>8.1120727630862016E-3</v>
      </c>
      <c r="R617" s="11">
        <f t="shared" si="140"/>
        <v>0</v>
      </c>
      <c r="S617" s="11">
        <f t="shared" si="141"/>
        <v>-1.2717224046550573</v>
      </c>
      <c r="T617" s="11">
        <f t="shared" si="142"/>
        <v>-8.2499020736623893E-2</v>
      </c>
      <c r="U617" s="11">
        <f>'OddsRatio_working_3-way'!S617-'OddsRatio_working_3-way'!R617^2/3</f>
        <v>-1.2717224046550573</v>
      </c>
      <c r="V617" s="11">
        <f>'OddsRatio_working_3-way'!S617*'OddsRatio_working_3-way'!R617/3-2*'OddsRatio_working_3-way'!R617^3/27-'OddsRatio_working_3-way'!T617</f>
        <v>8.2499020736623893E-2</v>
      </c>
      <c r="W617" s="11">
        <f>'OddsRatio_working_3-way'!V617^2+4*'OddsRatio_working_3-way'!U617^3/27</f>
        <v>-0.29789443121551989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0.27599842374460304</v>
      </c>
      <c r="Y617" s="11">
        <f>IF('OddsRatio_working_3-way'!W617&gt;=0,IF('OddsRatio_working_3-way'!V617+SQRT('OddsRatio_working_3-way'!W617)&gt;0,0,PI()),ACOS('OddsRatio_working_3-way'!V617/(2*'OddsRatio_working_3-way'!X617)))</f>
        <v>1.4207786595988883</v>
      </c>
      <c r="Z617" s="11">
        <f>'OddsRatio_working_3-way'!X617^(1/3)*COS('OddsRatio_working_3-way'!Y617/3)</f>
        <v>0.57942069260105</v>
      </c>
      <c r="AA617" s="11">
        <f>'OddsRatio_working_3-way'!X617^(1/3)*COS(('OddsRatio_working_3-way'!Y617+2*PI())/3)</f>
        <v>-0.5468763372539438</v>
      </c>
      <c r="AB617" s="11">
        <f>'OddsRatio_working_3-way'!X617^(1/3)*COS(('OddsRatio_working_3-way'!Y617+4*PI())/3)</f>
        <v>-3.2544355347106403E-2</v>
      </c>
      <c r="AC617" s="11">
        <f>'OddsRatio_working_3-way'!X617^(1/3)*SIN('OddsRatio_working_3-way'!Y617/3)</f>
        <v>0.2969497082067466</v>
      </c>
      <c r="AD617" s="11">
        <f>'OddsRatio_working_3-way'!X617^(1/3)*SIN(('OddsRatio_working_3-way'!Y617+2*PI())/3)</f>
        <v>0.35331818516751029</v>
      </c>
      <c r="AE617" s="11">
        <f>'OddsRatio_working_3-way'!X617^(1/3)*SIN(('OddsRatio_working_3-way'!Y617+4*PI())/3)</f>
        <v>-0.65026789337425661</v>
      </c>
      <c r="AF617" s="11">
        <f>-'OddsRatio_working_3-way'!U617/(3*'OddsRatio_working_3-way'!X617^(1/3))*COS(('OddsRatio_working_3-way'!Y617)/3)</f>
        <v>0.57942069260105011</v>
      </c>
      <c r="AG617" s="11">
        <f>-'OddsRatio_working_3-way'!U617/(3*'OddsRatio_working_3-way'!X617^(1/3))*COS(('OddsRatio_working_3-way'!Y617+2*PI())/3)</f>
        <v>-0.54687633725394391</v>
      </c>
      <c r="AH617" s="11">
        <f>-'OddsRatio_working_3-way'!U617/(3*'OddsRatio_working_3-way'!X617^(1/3))*COS(('OddsRatio_working_3-way'!Y617+4*PI())/3)</f>
        <v>-3.254435534710641E-2</v>
      </c>
      <c r="AI617" s="11">
        <f>'OddsRatio_working_3-way'!U617/(3*'OddsRatio_working_3-way'!X617^(1/3))*SIN(('OddsRatio_working_3-way'!Y617)/3)</f>
        <v>-0.29694970820674665</v>
      </c>
      <c r="AJ617" s="11">
        <f>'OddsRatio_working_3-way'!U617/(3*'OddsRatio_working_3-way'!X617^(1/3))*SIN(('OddsRatio_working_3-way'!Y617+2*PI())/3)</f>
        <v>-0.35331818516751035</v>
      </c>
      <c r="AK617" s="11">
        <f>'OddsRatio_working_3-way'!U617/(3*'OddsRatio_working_3-way'!X617^(1/3))*SIN(('OddsRatio_working_3-way'!Y617+4*PI())/3)</f>
        <v>0.65026789337425672</v>
      </c>
      <c r="AL617" s="11">
        <f>'OddsRatio_working_3-way'!Z617+'OddsRatio_working_3-way'!AF617</f>
        <v>1.1588413852021002</v>
      </c>
      <c r="AM617" s="11">
        <f>'OddsRatio_working_3-way'!AA617+'OddsRatio_working_3-way'!AG617</f>
        <v>-1.0937526745078876</v>
      </c>
      <c r="AN617" s="11">
        <f>'OddsRatio_working_3-way'!AB617+'OddsRatio_working_3-way'!AH617</f>
        <v>-6.508871069421282E-2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1.1588413852021002</v>
      </c>
      <c r="AS617" s="11">
        <f>IF(('OddsRatio_working_3-way'!X617=0),IF(Q617&gt;0,-Q617^(1/3),(-Q617)^(1/3)),'OddsRatio_working_3-way'!AM617-'OddsRatio_working_3-way'!R617/3)</f>
        <v>-1.0937526745078876</v>
      </c>
      <c r="AT617" s="11">
        <f>IF(('OddsRatio_working_3-way'!X617=0),IF(Q617&gt;0,-Q617^(1/3),(-Q617)^(1/3)),'OddsRatio_working_3-way'!AN617-'OddsRatio_working_3-way'!R617/3)</f>
        <v>-6.508871069421282E-2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9">
        <f t="shared" si="130"/>
        <v>0.65173341634442361</v>
      </c>
      <c r="E618" s="9">
        <f t="shared" si="131"/>
        <v>0.22276082122657045</v>
      </c>
      <c r="F618" s="9">
        <f t="shared" si="132"/>
        <v>0.12550576242900585</v>
      </c>
      <c r="G618" s="9">
        <f t="shared" si="133"/>
        <v>1.047783705885259</v>
      </c>
      <c r="H618" s="9">
        <f t="shared" si="134"/>
        <v>1.5343696900014818</v>
      </c>
      <c r="I618" s="9">
        <f t="shared" si="135"/>
        <v>4.4891197405979133</v>
      </c>
      <c r="J618" s="9">
        <f t="shared" si="136"/>
        <v>7.9677616441369734</v>
      </c>
      <c r="K618" s="11">
        <f t="shared" si="137"/>
        <v>0.66225165562913912</v>
      </c>
      <c r="L618" s="11">
        <f t="shared" si="138"/>
        <v>0.23094688221709006</v>
      </c>
      <c r="M618" s="11">
        <f t="shared" si="139"/>
        <v>0.13071895424836602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-0.22579263722986087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0.20972452014519977</v>
      </c>
      <c r="Q618" s="11">
        <f>2*'OddsRatio_working_3-way'!K618*'OddsRatio_working_3-way'!L618*'OddsRatio_working_3-way'!M618</f>
        <v>3.9985609179256386E-2</v>
      </c>
      <c r="R618" s="11">
        <f t="shared" si="140"/>
        <v>0</v>
      </c>
      <c r="S618" s="11">
        <f t="shared" si="141"/>
        <v>-0.92883684214953621</v>
      </c>
      <c r="T618" s="11">
        <f t="shared" si="142"/>
        <v>-0.17708996037169419</v>
      </c>
      <c r="U618" s="11">
        <f>'OddsRatio_working_3-way'!S618-'OddsRatio_working_3-way'!R618^2/3</f>
        <v>-0.92883684214953621</v>
      </c>
      <c r="V618" s="11">
        <f>'OddsRatio_working_3-way'!S618*'OddsRatio_working_3-way'!R618/3-2*'OddsRatio_working_3-way'!R618^3/27-'OddsRatio_working_3-way'!T618</f>
        <v>0.17708996037169419</v>
      </c>
      <c r="W618" s="11">
        <f>'OddsRatio_working_3-way'!V618^2+4*'OddsRatio_working_3-way'!U618^3/27</f>
        <v>-8.7356587038319139E-2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0.17227698707515127</v>
      </c>
      <c r="Y618" s="11">
        <f>IF('OddsRatio_working_3-way'!W618&gt;=0,IF('OddsRatio_working_3-way'!V618+SQRT('OddsRatio_working_3-way'!W618)&gt;0,0,PI()),ACOS('OddsRatio_working_3-way'!V618/(2*'OddsRatio_working_3-way'!X618)))</f>
        <v>1.0309913528001393</v>
      </c>
      <c r="Z618" s="11">
        <f>'OddsRatio_working_3-way'!X618^(1/3)*COS('OddsRatio_working_3-way'!Y618/3)</f>
        <v>0.52389185294262952</v>
      </c>
      <c r="AA618" s="11">
        <f>'OddsRatio_working_3-way'!X618^(1/3)*COS(('OddsRatio_working_3-way'!Y618+2*PI())/3)</f>
        <v>-0.42431034792083594</v>
      </c>
      <c r="AB618" s="11">
        <f>'OddsRatio_working_3-way'!X618^(1/3)*COS(('OddsRatio_working_3-way'!Y618+4*PI())/3)</f>
        <v>-9.9581505021793762E-2</v>
      </c>
      <c r="AC618" s="11">
        <f>'OddsRatio_working_3-way'!X618^(1/3)*SIN('OddsRatio_working_3-way'!Y618/3)</f>
        <v>0.18748228486139787</v>
      </c>
      <c r="AD618" s="11">
        <f>'OddsRatio_working_3-way'!X618^(1/3)*SIN(('OddsRatio_working_3-way'!Y618+2*PI())/3)</f>
        <v>0.35996251105331967</v>
      </c>
      <c r="AE618" s="11">
        <f>'OddsRatio_working_3-way'!X618^(1/3)*SIN(('OddsRatio_working_3-way'!Y618+4*PI())/3)</f>
        <v>-0.5474447959147174</v>
      </c>
      <c r="AF618" s="11">
        <f>-'OddsRatio_working_3-way'!U618/(3*'OddsRatio_working_3-way'!X618^(1/3))*COS(('OddsRatio_working_3-way'!Y618)/3)</f>
        <v>0.52389185294262941</v>
      </c>
      <c r="AG618" s="11">
        <f>-'OddsRatio_working_3-way'!U618/(3*'OddsRatio_working_3-way'!X618^(1/3))*COS(('OddsRatio_working_3-way'!Y618+2*PI())/3)</f>
        <v>-0.42431034792083588</v>
      </c>
      <c r="AH618" s="11">
        <f>-'OddsRatio_working_3-way'!U618/(3*'OddsRatio_working_3-way'!X618^(1/3))*COS(('OddsRatio_working_3-way'!Y618+4*PI())/3)</f>
        <v>-9.9581505021793748E-2</v>
      </c>
      <c r="AI618" s="11">
        <f>'OddsRatio_working_3-way'!U618/(3*'OddsRatio_working_3-way'!X618^(1/3))*SIN(('OddsRatio_working_3-way'!Y618)/3)</f>
        <v>-0.18748228486139784</v>
      </c>
      <c r="AJ618" s="11">
        <f>'OddsRatio_working_3-way'!U618/(3*'OddsRatio_working_3-way'!X618^(1/3))*SIN(('OddsRatio_working_3-way'!Y618+2*PI())/3)</f>
        <v>-0.35996251105331961</v>
      </c>
      <c r="AK618" s="11">
        <f>'OddsRatio_working_3-way'!U618/(3*'OddsRatio_working_3-way'!X618^(1/3))*SIN(('OddsRatio_working_3-way'!Y618+4*PI())/3)</f>
        <v>0.54744479591471729</v>
      </c>
      <c r="AL618" s="11">
        <f>'OddsRatio_working_3-way'!Z618+'OddsRatio_working_3-way'!AF618</f>
        <v>1.047783705885259</v>
      </c>
      <c r="AM618" s="11">
        <f>'OddsRatio_working_3-way'!AA618+'OddsRatio_working_3-way'!AG618</f>
        <v>-0.84862069584167177</v>
      </c>
      <c r="AN618" s="11">
        <f>'OddsRatio_working_3-way'!AB618+'OddsRatio_working_3-way'!AH618</f>
        <v>-0.1991630100435875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1.047783705885259</v>
      </c>
      <c r="AS618" s="11">
        <f>IF(('OddsRatio_working_3-way'!X618=0),IF(Q618&gt;0,-Q618^(1/3),(-Q618)^(1/3)),'OddsRatio_working_3-way'!AM618-'OddsRatio_working_3-way'!R618/3)</f>
        <v>-0.84862069584167177</v>
      </c>
      <c r="AT618" s="11">
        <f>IF(('OddsRatio_working_3-way'!X618=0),IF(Q618&gt;0,-Q618^(1/3),(-Q618)^(1/3)),'OddsRatio_working_3-way'!AN618-'OddsRatio_working_3-way'!R618/3)</f>
        <v>-0.1991630100435875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9">
        <f t="shared" si="130"/>
        <v>0.42683285112690522</v>
      </c>
      <c r="E619" s="9">
        <f t="shared" si="131"/>
        <v>0.2874319319013196</v>
      </c>
      <c r="F619" s="9">
        <f t="shared" si="132"/>
        <v>0.28573521697177517</v>
      </c>
      <c r="G619" s="9">
        <f t="shared" si="133"/>
        <v>1.0329519053217635</v>
      </c>
      <c r="H619" s="9">
        <f t="shared" si="134"/>
        <v>2.3428374769182931</v>
      </c>
      <c r="I619" s="9">
        <f t="shared" si="135"/>
        <v>3.4790845727722326</v>
      </c>
      <c r="J619" s="9">
        <f t="shared" si="136"/>
        <v>3.4997436108786677</v>
      </c>
      <c r="K619" s="11">
        <f t="shared" si="137"/>
        <v>0.43478260869565222</v>
      </c>
      <c r="L619" s="11">
        <f t="shared" si="138"/>
        <v>0.29411764705882354</v>
      </c>
      <c r="M619" s="11">
        <f t="shared" si="139"/>
        <v>0.29239766081871343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-0.28231704581145967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0.22883295194508005</v>
      </c>
      <c r="Q619" s="11">
        <f>2*'OddsRatio_working_3-way'!K619*'OddsRatio_working_3-way'!L619*'OddsRatio_working_3-way'!M619</f>
        <v>7.4782010439568655E-2</v>
      </c>
      <c r="R619" s="11">
        <f t="shared" si="140"/>
        <v>0</v>
      </c>
      <c r="S619" s="11">
        <f t="shared" si="141"/>
        <v>-0.81055308328035569</v>
      </c>
      <c r="T619" s="11">
        <f t="shared" si="142"/>
        <v>-0.26488662852299211</v>
      </c>
      <c r="U619" s="11">
        <f>'OddsRatio_working_3-way'!S619-'OddsRatio_working_3-way'!R619^2/3</f>
        <v>-0.81055308328035569</v>
      </c>
      <c r="V619" s="11">
        <f>'OddsRatio_working_3-way'!S619*'OddsRatio_working_3-way'!R619/3-2*'OddsRatio_working_3-way'!R619^3/27-'OddsRatio_working_3-way'!T619</f>
        <v>0.26488662852299211</v>
      </c>
      <c r="W619" s="11">
        <f>'OddsRatio_working_3-way'!V619^2+4*'OddsRatio_working_3-way'!U619^3/27</f>
        <v>-8.7284632637405213E-3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0.14043983519110428</v>
      </c>
      <c r="Y619" s="11">
        <f>IF('OddsRatio_working_3-way'!W619&gt;=0,IF('OddsRatio_working_3-way'!V619+SQRT('OddsRatio_working_3-way'!W619)&gt;0,0,PI()),ACOS('OddsRatio_working_3-way'!V619/(2*'OddsRatio_working_3-way'!X619)))</f>
        <v>0.33908059160175297</v>
      </c>
      <c r="Z619" s="11">
        <f>'OddsRatio_working_3-way'!X619^(1/3)*COS('OddsRatio_working_3-way'!Y619/3)</f>
        <v>0.51647595266088175</v>
      </c>
      <c r="AA619" s="11">
        <f>'OddsRatio_working_3-way'!X619^(1/3)*COS(('OddsRatio_working_3-way'!Y619+2*PI())/3)</f>
        <v>-0.30900916464000183</v>
      </c>
      <c r="AB619" s="11">
        <f>'OddsRatio_working_3-way'!X619^(1/3)*COS(('OddsRatio_working_3-way'!Y619+4*PI())/3)</f>
        <v>-0.20746678802088006</v>
      </c>
      <c r="AC619" s="11">
        <f>'OddsRatio_working_3-way'!X619^(1/3)*SIN('OddsRatio_working_3-way'!Y619/3)</f>
        <v>5.8625518475204398E-2</v>
      </c>
      <c r="AD619" s="11">
        <f>'OddsRatio_working_3-way'!X619^(1/3)*SIN(('OddsRatio_working_3-way'!Y619+2*PI())/3)</f>
        <v>0.41796853621049057</v>
      </c>
      <c r="AE619" s="11">
        <f>'OddsRatio_working_3-way'!X619^(1/3)*SIN(('OddsRatio_working_3-way'!Y619+4*PI())/3)</f>
        <v>-0.47659405468569488</v>
      </c>
      <c r="AF619" s="11">
        <f>-'OddsRatio_working_3-way'!U619/(3*'OddsRatio_working_3-way'!X619^(1/3))*COS(('OddsRatio_working_3-way'!Y619)/3)</f>
        <v>0.51647595266088175</v>
      </c>
      <c r="AG619" s="11">
        <f>-'OddsRatio_working_3-way'!U619/(3*'OddsRatio_working_3-way'!X619^(1/3))*COS(('OddsRatio_working_3-way'!Y619+2*PI())/3)</f>
        <v>-0.30900916464000183</v>
      </c>
      <c r="AH619" s="11">
        <f>-'OddsRatio_working_3-way'!U619/(3*'OddsRatio_working_3-way'!X619^(1/3))*COS(('OddsRatio_working_3-way'!Y619+4*PI())/3)</f>
        <v>-0.20746678802088006</v>
      </c>
      <c r="AI619" s="11">
        <f>'OddsRatio_working_3-way'!U619/(3*'OddsRatio_working_3-way'!X619^(1/3))*SIN(('OddsRatio_working_3-way'!Y619)/3)</f>
        <v>-5.8625518475204398E-2</v>
      </c>
      <c r="AJ619" s="11">
        <f>'OddsRatio_working_3-way'!U619/(3*'OddsRatio_working_3-way'!X619^(1/3))*SIN(('OddsRatio_working_3-way'!Y619+2*PI())/3)</f>
        <v>-0.41796853621049057</v>
      </c>
      <c r="AK619" s="11">
        <f>'OddsRatio_working_3-way'!U619/(3*'OddsRatio_working_3-way'!X619^(1/3))*SIN(('OddsRatio_working_3-way'!Y619+4*PI())/3)</f>
        <v>0.47659405468569488</v>
      </c>
      <c r="AL619" s="11">
        <f>'OddsRatio_working_3-way'!Z619+'OddsRatio_working_3-way'!AF619</f>
        <v>1.0329519053217635</v>
      </c>
      <c r="AM619" s="11">
        <f>'OddsRatio_working_3-way'!AA619+'OddsRatio_working_3-way'!AG619</f>
        <v>-0.61801832928000366</v>
      </c>
      <c r="AN619" s="11">
        <f>'OddsRatio_working_3-way'!AB619+'OddsRatio_working_3-way'!AH619</f>
        <v>-0.41493357604176012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1.0329519053217635</v>
      </c>
      <c r="AS619" s="11">
        <f>IF(('OddsRatio_working_3-way'!X619=0),IF(Q619&gt;0,-Q619^(1/3),(-Q619)^(1/3)),'OddsRatio_working_3-way'!AM619-'OddsRatio_working_3-way'!R619/3)</f>
        <v>-0.61801832928000366</v>
      </c>
      <c r="AT619" s="11">
        <f>IF(('OddsRatio_working_3-way'!X619=0),IF(Q619&gt;0,-Q619^(1/3),(-Q619)^(1/3)),'OddsRatio_working_3-way'!AN619-'OddsRatio_working_3-way'!R619/3)</f>
        <v>-0.41493357604176012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9">
        <f t="shared" si="130"/>
        <v>0.36681537514531903</v>
      </c>
      <c r="E620" s="9">
        <f t="shared" si="131"/>
        <v>0.32384063351865761</v>
      </c>
      <c r="F620" s="9">
        <f t="shared" si="132"/>
        <v>0.30934399133602353</v>
      </c>
      <c r="G620" s="9">
        <f t="shared" si="133"/>
        <v>1.0336329817763401</v>
      </c>
      <c r="H620" s="9">
        <f t="shared" si="134"/>
        <v>2.7261670795664878</v>
      </c>
      <c r="I620" s="9">
        <f t="shared" si="135"/>
        <v>3.0879386231882062</v>
      </c>
      <c r="J620" s="9">
        <f t="shared" si="136"/>
        <v>3.2326472406368949</v>
      </c>
      <c r="K620" s="11">
        <f t="shared" si="137"/>
        <v>0.37453183520599254</v>
      </c>
      <c r="L620" s="11">
        <f t="shared" si="138"/>
        <v>0.33112582781456956</v>
      </c>
      <c r="M620" s="11">
        <f t="shared" si="139"/>
        <v>0.31645569620253161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-0.28596725381729537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0.22958873710653199</v>
      </c>
      <c r="Q620" s="11">
        <f>2*'OddsRatio_working_3-way'!K620*'OddsRatio_working_3-way'!L620*'OddsRatio_working_3-way'!M620</f>
        <v>7.8491875933857091E-2</v>
      </c>
      <c r="R620" s="11">
        <f t="shared" si="140"/>
        <v>0</v>
      </c>
      <c r="S620" s="11">
        <f t="shared" si="141"/>
        <v>-0.80284974605244963</v>
      </c>
      <c r="T620" s="11">
        <f t="shared" si="142"/>
        <v>-0.27447854565895713</v>
      </c>
      <c r="U620" s="11">
        <f>'OddsRatio_working_3-way'!S620-'OddsRatio_working_3-way'!R620^2/3</f>
        <v>-0.80284974605244963</v>
      </c>
      <c r="V620" s="11">
        <f>'OddsRatio_working_3-way'!S620*'OddsRatio_working_3-way'!R620/3-2*'OddsRatio_working_3-way'!R620^3/27-'OddsRatio_working_3-way'!T620</f>
        <v>0.27447854565895713</v>
      </c>
      <c r="W620" s="11">
        <f>'OddsRatio_working_3-way'!V620^2+4*'OddsRatio_working_3-way'!U620^3/27</f>
        <v>-1.3268651714316709E-3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0.13844253067472426</v>
      </c>
      <c r="Y620" s="11">
        <f>IF('OddsRatio_working_3-way'!W620&gt;=0,IF('OddsRatio_working_3-way'!V620+SQRT('OddsRatio_working_3-way'!W620)&gt;0,0,PI()),ACOS('OddsRatio_working_3-way'!V620/(2*'OddsRatio_working_3-way'!X620)))</f>
        <v>0.13193944058366291</v>
      </c>
      <c r="Z620" s="11">
        <f>'OddsRatio_working_3-way'!X620^(1/3)*COS('OddsRatio_working_3-way'!Y620/3)</f>
        <v>0.51681649088817005</v>
      </c>
      <c r="AA620" s="11">
        <f>'OddsRatio_working_3-way'!X620^(1/3)*COS(('OddsRatio_working_3-way'!Y620+2*PI())/3)</f>
        <v>-0.27810526482877579</v>
      </c>
      <c r="AB620" s="11">
        <f>'OddsRatio_working_3-way'!X620^(1/3)*COS(('OddsRatio_working_3-way'!Y620+4*PI())/3)</f>
        <v>-0.23871122605939438</v>
      </c>
      <c r="AC620" s="11">
        <f>'OddsRatio_working_3-way'!X620^(1/3)*SIN('OddsRatio_working_3-way'!Y620/3)</f>
        <v>2.2744158887968956E-2</v>
      </c>
      <c r="AD620" s="11">
        <f>'OddsRatio_working_3-way'!X620^(1/3)*SIN(('OddsRatio_working_3-way'!Y620+2*PI())/3)</f>
        <v>0.43620413075989967</v>
      </c>
      <c r="AE620" s="11">
        <f>'OddsRatio_working_3-way'!X620^(1/3)*SIN(('OddsRatio_working_3-way'!Y620+4*PI())/3)</f>
        <v>-0.45894828964786866</v>
      </c>
      <c r="AF620" s="11">
        <f>-'OddsRatio_working_3-way'!U620/(3*'OddsRatio_working_3-way'!X620^(1/3))*COS(('OddsRatio_working_3-way'!Y620)/3)</f>
        <v>0.51681649088817017</v>
      </c>
      <c r="AG620" s="11">
        <f>-'OddsRatio_working_3-way'!U620/(3*'OddsRatio_working_3-way'!X620^(1/3))*COS(('OddsRatio_working_3-way'!Y620+2*PI())/3)</f>
        <v>-0.27810526482877584</v>
      </c>
      <c r="AH620" s="11">
        <f>-'OddsRatio_working_3-way'!U620/(3*'OddsRatio_working_3-way'!X620^(1/3))*COS(('OddsRatio_working_3-way'!Y620+4*PI())/3)</f>
        <v>-0.23871122605939443</v>
      </c>
      <c r="AI620" s="11">
        <f>'OddsRatio_working_3-way'!U620/(3*'OddsRatio_working_3-way'!X620^(1/3))*SIN(('OddsRatio_working_3-way'!Y620)/3)</f>
        <v>-2.2744158887968963E-2</v>
      </c>
      <c r="AJ620" s="11">
        <f>'OddsRatio_working_3-way'!U620/(3*'OddsRatio_working_3-way'!X620^(1/3))*SIN(('OddsRatio_working_3-way'!Y620+2*PI())/3)</f>
        <v>-0.43620413075989978</v>
      </c>
      <c r="AK620" s="11">
        <f>'OddsRatio_working_3-way'!U620/(3*'OddsRatio_working_3-way'!X620^(1/3))*SIN(('OddsRatio_working_3-way'!Y620+4*PI())/3)</f>
        <v>0.45894828964786871</v>
      </c>
      <c r="AL620" s="11">
        <f>'OddsRatio_working_3-way'!Z620+'OddsRatio_working_3-way'!AF620</f>
        <v>1.0336329817763401</v>
      </c>
      <c r="AM620" s="11">
        <f>'OddsRatio_working_3-way'!AA620+'OddsRatio_working_3-way'!AG620</f>
        <v>-0.55621052965755169</v>
      </c>
      <c r="AN620" s="11">
        <f>'OddsRatio_working_3-way'!AB620+'OddsRatio_working_3-way'!AH620</f>
        <v>-0.47742245211878881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1.0336329817763401</v>
      </c>
      <c r="AS620" s="11">
        <f>IF(('OddsRatio_working_3-way'!X620=0),IF(Q620&gt;0,-Q620^(1/3),(-Q620)^(1/3)),'OddsRatio_working_3-way'!AM620-'OddsRatio_working_3-way'!R620/3)</f>
        <v>-0.55621052965755169</v>
      </c>
      <c r="AT620" s="11">
        <f>IF(('OddsRatio_working_3-way'!X620=0),IF(Q620&gt;0,-Q620^(1/3),(-Q620)^(1/3)),'OddsRatio_working_3-way'!AN620-'OddsRatio_working_3-way'!R620/3)</f>
        <v>-0.47742245211878881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9">
        <f t="shared" si="130"/>
        <v>0.15856222003280601</v>
      </c>
      <c r="E621" s="9">
        <f t="shared" si="131"/>
        <v>0.20770591969523128</v>
      </c>
      <c r="F621" s="9">
        <f t="shared" si="132"/>
        <v>0.63373186027196249</v>
      </c>
      <c r="G621" s="9">
        <f t="shared" si="133"/>
        <v>1.0508262468404375</v>
      </c>
      <c r="H621" s="9">
        <f t="shared" si="134"/>
        <v>6.3066725465442097</v>
      </c>
      <c r="I621" s="9">
        <f t="shared" si="135"/>
        <v>4.8144992760307881</v>
      </c>
      <c r="J621" s="9">
        <f t="shared" si="136"/>
        <v>1.577954435762241</v>
      </c>
      <c r="K621" s="11">
        <f t="shared" si="137"/>
        <v>0.16528925619834711</v>
      </c>
      <c r="L621" s="11">
        <f t="shared" si="138"/>
        <v>0.21598272138228941</v>
      </c>
      <c r="M621" s="11">
        <f t="shared" si="139"/>
        <v>0.64516129032258063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-0.23221626140876472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0.21258549915846772</v>
      </c>
      <c r="Q621" s="11">
        <f>2*'OddsRatio_working_3-way'!K621*'OddsRatio_working_3-way'!L621*'OddsRatio_working_3-way'!M621</f>
        <v>4.6064030153514138E-2</v>
      </c>
      <c r="R621" s="11">
        <f t="shared" si="140"/>
        <v>0</v>
      </c>
      <c r="S621" s="11">
        <f t="shared" si="141"/>
        <v>-0.91546344717116324</v>
      </c>
      <c r="T621" s="11">
        <f t="shared" si="142"/>
        <v>-0.19836694413242975</v>
      </c>
      <c r="U621" s="11">
        <f>'OddsRatio_working_3-way'!S621-'OddsRatio_working_3-way'!R621^2/3</f>
        <v>-0.91546344717116324</v>
      </c>
      <c r="V621" s="11">
        <f>'OddsRatio_working_3-way'!S621*'OddsRatio_working_3-way'!R621/3-2*'OddsRatio_working_3-way'!R621^3/27-'OddsRatio_working_3-way'!T621</f>
        <v>0.19836694413242975</v>
      </c>
      <c r="W621" s="11">
        <f>'OddsRatio_working_3-way'!V621^2+4*'OddsRatio_working_3-way'!U621^3/27</f>
        <v>-7.431359152789882E-2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0.16856974524832247</v>
      </c>
      <c r="Y621" s="11">
        <f>IF('OddsRatio_working_3-way'!W621&gt;=0,IF('OddsRatio_working_3-way'!V621+SQRT('OddsRatio_working_3-way'!W621)&gt;0,0,PI()),ACOS('OddsRatio_working_3-way'!V621/(2*'OddsRatio_working_3-way'!X621)))</f>
        <v>0.94173947703612182</v>
      </c>
      <c r="Z621" s="11">
        <f>'OddsRatio_working_3-way'!X621^(1/3)*COS('OddsRatio_working_3-way'!Y621/3)</f>
        <v>0.52541312342021873</v>
      </c>
      <c r="AA621" s="11">
        <f>'OddsRatio_working_3-way'!X621^(1/3)*COS(('OddsRatio_working_3-way'!Y621+2*PI())/3)</f>
        <v>-0.41042808721045176</v>
      </c>
      <c r="AB621" s="11">
        <f>'OddsRatio_working_3-way'!X621^(1/3)*COS(('OddsRatio_working_3-way'!Y621+4*PI())/3)</f>
        <v>-0.11498503620976681</v>
      </c>
      <c r="AC621" s="11">
        <f>'OddsRatio_working_3-way'!X621^(1/3)*SIN('OddsRatio_working_3-way'!Y621/3)</f>
        <v>0.17057412502544977</v>
      </c>
      <c r="AD621" s="11">
        <f>'OddsRatio_working_3-way'!X621^(1/3)*SIN(('OddsRatio_working_3-way'!Y621+2*PI())/3)</f>
        <v>0.36973404985091313</v>
      </c>
      <c r="AE621" s="11">
        <f>'OddsRatio_working_3-way'!X621^(1/3)*SIN(('OddsRatio_working_3-way'!Y621+4*PI())/3)</f>
        <v>-0.54030817487636285</v>
      </c>
      <c r="AF621" s="11">
        <f>-'OddsRatio_working_3-way'!U621/(3*'OddsRatio_working_3-way'!X621^(1/3))*COS(('OddsRatio_working_3-way'!Y621)/3)</f>
        <v>0.52541312342021873</v>
      </c>
      <c r="AG621" s="11">
        <f>-'OddsRatio_working_3-way'!U621/(3*'OddsRatio_working_3-way'!X621^(1/3))*COS(('OddsRatio_working_3-way'!Y621+2*PI())/3)</f>
        <v>-0.41042808721045176</v>
      </c>
      <c r="AH621" s="11">
        <f>-'OddsRatio_working_3-way'!U621/(3*'OddsRatio_working_3-way'!X621^(1/3))*COS(('OddsRatio_working_3-way'!Y621+4*PI())/3)</f>
        <v>-0.11498503620976681</v>
      </c>
      <c r="AI621" s="11">
        <f>'OddsRatio_working_3-way'!U621/(3*'OddsRatio_working_3-way'!X621^(1/3))*SIN(('OddsRatio_working_3-way'!Y621)/3)</f>
        <v>-0.17057412502544977</v>
      </c>
      <c r="AJ621" s="11">
        <f>'OddsRatio_working_3-way'!U621/(3*'OddsRatio_working_3-way'!X621^(1/3))*SIN(('OddsRatio_working_3-way'!Y621+2*PI())/3)</f>
        <v>-0.36973404985091313</v>
      </c>
      <c r="AK621" s="11">
        <f>'OddsRatio_working_3-way'!U621/(3*'OddsRatio_working_3-way'!X621^(1/3))*SIN(('OddsRatio_working_3-way'!Y621+4*PI())/3)</f>
        <v>0.54030817487636285</v>
      </c>
      <c r="AL621" s="11">
        <f>'OddsRatio_working_3-way'!Z621+'OddsRatio_working_3-way'!AF621</f>
        <v>1.0508262468404375</v>
      </c>
      <c r="AM621" s="11">
        <f>'OddsRatio_working_3-way'!AA621+'OddsRatio_working_3-way'!AG621</f>
        <v>-0.82085617442090353</v>
      </c>
      <c r="AN621" s="11">
        <f>'OddsRatio_working_3-way'!AB621+'OddsRatio_working_3-way'!AH621</f>
        <v>-0.22997007241953363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1.0508262468404375</v>
      </c>
      <c r="AS621" s="11">
        <f>IF(('OddsRatio_working_3-way'!X621=0),IF(Q621&gt;0,-Q621^(1/3),(-Q621)^(1/3)),'OddsRatio_working_3-way'!AM621-'OddsRatio_working_3-way'!R621/3)</f>
        <v>-0.82085617442090353</v>
      </c>
      <c r="AT621" s="11">
        <f>IF(('OddsRatio_working_3-way'!X621=0),IF(Q621&gt;0,-Q621^(1/3),(-Q621)^(1/3)),'OddsRatio_working_3-way'!AN621-'OddsRatio_working_3-way'!R621/3)</f>
        <v>-0.22997007241953363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9">
        <f t="shared" si="130"/>
        <v>0.34972772915267475</v>
      </c>
      <c r="E622" s="9">
        <f t="shared" si="131"/>
        <v>0.31293772263811198</v>
      </c>
      <c r="F622" s="9">
        <f t="shared" si="132"/>
        <v>0.33733454820921344</v>
      </c>
      <c r="G622" s="9">
        <f t="shared" si="133"/>
        <v>1.0504899472674294</v>
      </c>
      <c r="H622" s="9">
        <f t="shared" si="134"/>
        <v>2.8593672066633493</v>
      </c>
      <c r="I622" s="9">
        <f t="shared" si="135"/>
        <v>3.1955239897889265</v>
      </c>
      <c r="J622" s="9">
        <f t="shared" si="136"/>
        <v>2.9644162013900939</v>
      </c>
      <c r="K622" s="11">
        <f t="shared" si="137"/>
        <v>0.36101083032490977</v>
      </c>
      <c r="L622" s="11">
        <f t="shared" si="138"/>
        <v>0.3236245954692557</v>
      </c>
      <c r="M622" s="11">
        <f t="shared" si="139"/>
        <v>0.34843205574912889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-0.28160542289290569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0.23325688776447942</v>
      </c>
      <c r="Q622" s="11">
        <f>2*'OddsRatio_working_3-way'!K622*'OddsRatio_working_3-way'!L622*'OddsRatio_working_3-way'!M622</f>
        <v>8.1416016671720576E-2</v>
      </c>
      <c r="R622" s="11">
        <f t="shared" si="140"/>
        <v>0</v>
      </c>
      <c r="S622" s="11">
        <f t="shared" si="141"/>
        <v>-0.82831106506491825</v>
      </c>
      <c r="T622" s="11">
        <f t="shared" si="142"/>
        <v>-0.28911380979578299</v>
      </c>
      <c r="U622" s="11">
        <f>'OddsRatio_working_3-way'!S622-'OddsRatio_working_3-way'!R622^2/3</f>
        <v>-0.82831106506491825</v>
      </c>
      <c r="V622" s="11">
        <f>'OddsRatio_working_3-way'!S622*'OddsRatio_working_3-way'!R622/3-2*'OddsRatio_working_3-way'!R622^3/27-'OddsRatio_working_3-way'!T622</f>
        <v>0.28911380979578299</v>
      </c>
      <c r="W622" s="11">
        <f>'OddsRatio_working_3-way'!V622^2+4*'OddsRatio_working_3-way'!U622^3/27</f>
        <v>-6.0632736759044792E-4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0.14508025570543934</v>
      </c>
      <c r="Y622" s="11">
        <f>IF('OddsRatio_working_3-way'!W622&gt;=0,IF('OddsRatio_working_3-way'!V622+SQRT('OddsRatio_working_3-way'!W622)&gt;0,0,PI()),ACOS('OddsRatio_working_3-way'!V622/(2*'OddsRatio_working_3-way'!X622)))</f>
        <v>8.4964583072300481E-2</v>
      </c>
      <c r="Z622" s="11">
        <f>'OddsRatio_working_3-way'!X622^(1/3)*COS('OddsRatio_working_3-way'!Y622/3)</f>
        <v>0.52524497363371481</v>
      </c>
      <c r="AA622" s="11">
        <f>'OddsRatio_working_3-way'!X622^(1/3)*COS(('OddsRatio_working_3-way'!Y622+2*PI())/3)</f>
        <v>-0.27550870118021115</v>
      </c>
      <c r="AB622" s="11">
        <f>'OddsRatio_working_3-way'!X622^(1/3)*COS(('OddsRatio_working_3-way'!Y622+4*PI())/3)</f>
        <v>-0.24973627245350355</v>
      </c>
      <c r="AC622" s="11">
        <f>'OddsRatio_working_3-way'!X622^(1/3)*SIN('OddsRatio_working_3-way'!Y622/3)</f>
        <v>1.4879718663034979E-2</v>
      </c>
      <c r="AD622" s="11">
        <f>'OddsRatio_working_3-way'!X622^(1/3)*SIN(('OddsRatio_working_3-way'!Y622+2*PI())/3)</f>
        <v>0.44743563104536721</v>
      </c>
      <c r="AE622" s="11">
        <f>'OddsRatio_working_3-way'!X622^(1/3)*SIN(('OddsRatio_working_3-way'!Y622+4*PI())/3)</f>
        <v>-0.46231534970840227</v>
      </c>
      <c r="AF622" s="11">
        <f>-'OddsRatio_working_3-way'!U622/(3*'OddsRatio_working_3-way'!X622^(1/3))*COS(('OddsRatio_working_3-way'!Y622)/3)</f>
        <v>0.52524497363371458</v>
      </c>
      <c r="AG622" s="11">
        <f>-'OddsRatio_working_3-way'!U622/(3*'OddsRatio_working_3-way'!X622^(1/3))*COS(('OddsRatio_working_3-way'!Y622+2*PI())/3)</f>
        <v>-0.27550870118021104</v>
      </c>
      <c r="AH622" s="11">
        <f>-'OddsRatio_working_3-way'!U622/(3*'OddsRatio_working_3-way'!X622^(1/3))*COS(('OddsRatio_working_3-way'!Y622+4*PI())/3)</f>
        <v>-0.24973627245350344</v>
      </c>
      <c r="AI622" s="11">
        <f>'OddsRatio_working_3-way'!U622/(3*'OddsRatio_working_3-way'!X622^(1/3))*SIN(('OddsRatio_working_3-way'!Y622)/3)</f>
        <v>-1.4879718663034974E-2</v>
      </c>
      <c r="AJ622" s="11">
        <f>'OddsRatio_working_3-way'!U622/(3*'OddsRatio_working_3-way'!X622^(1/3))*SIN(('OddsRatio_working_3-way'!Y622+2*PI())/3)</f>
        <v>-0.44743563104536699</v>
      </c>
      <c r="AK622" s="11">
        <f>'OddsRatio_working_3-way'!U622/(3*'OddsRatio_working_3-way'!X622^(1/3))*SIN(('OddsRatio_working_3-way'!Y622+4*PI())/3)</f>
        <v>0.4623153497084021</v>
      </c>
      <c r="AL622" s="11">
        <f>'OddsRatio_working_3-way'!Z622+'OddsRatio_working_3-way'!AF622</f>
        <v>1.0504899472674294</v>
      </c>
      <c r="AM622" s="11">
        <f>'OddsRatio_working_3-way'!AA622+'OddsRatio_working_3-way'!AG622</f>
        <v>-0.55101740236042218</v>
      </c>
      <c r="AN622" s="11">
        <f>'OddsRatio_working_3-way'!AB622+'OddsRatio_working_3-way'!AH622</f>
        <v>-0.49947254490700699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1.0504899472674294</v>
      </c>
      <c r="AS622" s="11">
        <f>IF(('OddsRatio_working_3-way'!X622=0),IF(Q622&gt;0,-Q622^(1/3),(-Q622)^(1/3)),'OddsRatio_working_3-way'!AM622-'OddsRatio_working_3-way'!R622/3)</f>
        <v>-0.55101740236042218</v>
      </c>
      <c r="AT622" s="11">
        <f>IF(('OddsRatio_working_3-way'!X622=0),IF(Q622&gt;0,-Q622^(1/3),(-Q622)^(1/3)),'OddsRatio_working_3-way'!AN622-'OddsRatio_working_3-way'!R622/3)</f>
        <v>-0.49947254490700699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9">
        <f t="shared" si="130"/>
        <v>0.32831544481978936</v>
      </c>
      <c r="E623" s="9">
        <f t="shared" si="131"/>
        <v>0.3500170818599011</v>
      </c>
      <c r="F623" s="9">
        <f t="shared" si="132"/>
        <v>0.32166747332030959</v>
      </c>
      <c r="G623" s="9">
        <f t="shared" si="133"/>
        <v>1.0491544746857779</v>
      </c>
      <c r="H623" s="9">
        <f t="shared" si="134"/>
        <v>3.0458512256372674</v>
      </c>
      <c r="I623" s="9">
        <f t="shared" si="135"/>
        <v>2.8570034201938266</v>
      </c>
      <c r="J623" s="9">
        <f t="shared" si="136"/>
        <v>3.1088004941184133</v>
      </c>
      <c r="K623" s="11">
        <f t="shared" si="137"/>
        <v>0.33898305084745761</v>
      </c>
      <c r="L623" s="11">
        <f t="shared" si="138"/>
        <v>0.36101083032490977</v>
      </c>
      <c r="M623" s="11">
        <f t="shared" si="139"/>
        <v>0.33222591362126247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-0.28205620254986385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0.23296267332189119</v>
      </c>
      <c r="Q623" s="11">
        <f>2*'OddsRatio_working_3-way'!K623*'OddsRatio_working_3-way'!L623*'OddsRatio_working_3-way'!M623</f>
        <v>8.1313324021602518E-2</v>
      </c>
      <c r="R623" s="11">
        <f t="shared" si="140"/>
        <v>0</v>
      </c>
      <c r="S623" s="11">
        <f t="shared" si="141"/>
        <v>-0.8259441601207349</v>
      </c>
      <c r="T623" s="11">
        <f t="shared" si="142"/>
        <v>-0.2882876649636073</v>
      </c>
      <c r="U623" s="11">
        <f>'OddsRatio_working_3-way'!S623-'OddsRatio_working_3-way'!R623^2/3</f>
        <v>-0.8259441601207349</v>
      </c>
      <c r="V623" s="11">
        <f>'OddsRatio_working_3-way'!S623*'OddsRatio_working_3-way'!R623/3-2*'OddsRatio_working_3-way'!R623^3/27-'OddsRatio_working_3-way'!T623</f>
        <v>0.2882876649636073</v>
      </c>
      <c r="W623" s="11">
        <f>'OddsRatio_working_3-way'!V623^2+4*'OddsRatio_working_3-way'!U623^3/27</f>
        <v>-3.6365765176597786E-4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0.14445884831149586</v>
      </c>
      <c r="Y623" s="11">
        <f>IF('OddsRatio_working_3-way'!W623&gt;=0,IF('OddsRatio_working_3-way'!V623+SQRT('OddsRatio_working_3-way'!W623)&gt;0,0,PI()),ACOS('OddsRatio_working_3-way'!V623/(2*'OddsRatio_working_3-way'!X623)))</f>
        <v>6.6052318292881163E-2</v>
      </c>
      <c r="Z623" s="11">
        <f>'OddsRatio_working_3-way'!X623^(1/3)*COS('OddsRatio_working_3-way'!Y623/3)</f>
        <v>0.52457723734288897</v>
      </c>
      <c r="AA623" s="11">
        <f>'OddsRatio_working_3-way'!X623^(1/3)*COS(('OddsRatio_working_3-way'!Y623+2*PI())/3)</f>
        <v>-0.27229269666296735</v>
      </c>
      <c r="AB623" s="11">
        <f>'OddsRatio_working_3-way'!X623^(1/3)*COS(('OddsRatio_working_3-way'!Y623+4*PI())/3)</f>
        <v>-0.25228454067992151</v>
      </c>
      <c r="AC623" s="11">
        <f>'OddsRatio_working_3-way'!X623^(1/3)*SIN('OddsRatio_working_3-way'!Y623/3)</f>
        <v>1.1551714242799573E-2</v>
      </c>
      <c r="AD623" s="11">
        <f>'OddsRatio_working_3-way'!X623^(1/3)*SIN(('OddsRatio_working_3-way'!Y623+2*PI())/3)</f>
        <v>0.44852135666460102</v>
      </c>
      <c r="AE623" s="11">
        <f>'OddsRatio_working_3-way'!X623^(1/3)*SIN(('OddsRatio_working_3-way'!Y623+4*PI())/3)</f>
        <v>-0.46007307090740057</v>
      </c>
      <c r="AF623" s="11">
        <f>-'OddsRatio_working_3-way'!U623/(3*'OddsRatio_working_3-way'!X623^(1/3))*COS(('OddsRatio_working_3-way'!Y623)/3)</f>
        <v>0.52457723734288897</v>
      </c>
      <c r="AG623" s="11">
        <f>-'OddsRatio_working_3-way'!U623/(3*'OddsRatio_working_3-way'!X623^(1/3))*COS(('OddsRatio_working_3-way'!Y623+2*PI())/3)</f>
        <v>-0.27229269666296735</v>
      </c>
      <c r="AH623" s="11">
        <f>-'OddsRatio_working_3-way'!U623/(3*'OddsRatio_working_3-way'!X623^(1/3))*COS(('OddsRatio_working_3-way'!Y623+4*PI())/3)</f>
        <v>-0.25228454067992151</v>
      </c>
      <c r="AI623" s="11">
        <f>'OddsRatio_working_3-way'!U623/(3*'OddsRatio_working_3-way'!X623^(1/3))*SIN(('OddsRatio_working_3-way'!Y623)/3)</f>
        <v>-1.1551714242799573E-2</v>
      </c>
      <c r="AJ623" s="11">
        <f>'OddsRatio_working_3-way'!U623/(3*'OddsRatio_working_3-way'!X623^(1/3))*SIN(('OddsRatio_working_3-way'!Y623+2*PI())/3)</f>
        <v>-0.44852135666460102</v>
      </c>
      <c r="AK623" s="11">
        <f>'OddsRatio_working_3-way'!U623/(3*'OddsRatio_working_3-way'!X623^(1/3))*SIN(('OddsRatio_working_3-way'!Y623+4*PI())/3)</f>
        <v>0.46007307090740057</v>
      </c>
      <c r="AL623" s="11">
        <f>'OddsRatio_working_3-way'!Z623+'OddsRatio_working_3-way'!AF623</f>
        <v>1.0491544746857779</v>
      </c>
      <c r="AM623" s="11">
        <f>'OddsRatio_working_3-way'!AA623+'OddsRatio_working_3-way'!AG623</f>
        <v>-0.5445853933259347</v>
      </c>
      <c r="AN623" s="11">
        <f>'OddsRatio_working_3-way'!AB623+'OddsRatio_working_3-way'!AH623</f>
        <v>-0.50456908135984302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1.0491544746857779</v>
      </c>
      <c r="AS623" s="11">
        <f>IF(('OddsRatio_working_3-way'!X623=0),IF(Q623&gt;0,-Q623^(1/3),(-Q623)^(1/3)),'OddsRatio_working_3-way'!AM623-'OddsRatio_working_3-way'!R623/3)</f>
        <v>-0.5445853933259347</v>
      </c>
      <c r="AT623" s="11">
        <f>IF(('OddsRatio_working_3-way'!X623=0),IF(Q623&gt;0,-Q623^(1/3),(-Q623)^(1/3)),'OddsRatio_working_3-way'!AN623-'OddsRatio_working_3-way'!R623/3)</f>
        <v>-0.50456908135984302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9">
        <f t="shared" si="130"/>
        <v>0.29071689443132193</v>
      </c>
      <c r="E624" s="9">
        <f t="shared" si="131"/>
        <v>0.32444150600193705</v>
      </c>
      <c r="F624" s="9">
        <f t="shared" si="132"/>
        <v>0.38484159956674108</v>
      </c>
      <c r="G624" s="9">
        <f t="shared" si="133"/>
        <v>1.0516261090923529</v>
      </c>
      <c r="H624" s="9">
        <f t="shared" si="134"/>
        <v>3.4397725730942579</v>
      </c>
      <c r="I624" s="9">
        <f t="shared" si="135"/>
        <v>3.0822196960028583</v>
      </c>
      <c r="J624" s="9">
        <f t="shared" si="136"/>
        <v>2.5984716858203765</v>
      </c>
      <c r="K624" s="11">
        <f t="shared" si="137"/>
        <v>0.30120481927710846</v>
      </c>
      <c r="L624" s="11">
        <f t="shared" si="138"/>
        <v>0.33557046979865773</v>
      </c>
      <c r="M624" s="11">
        <f t="shared" si="139"/>
        <v>0.3968253968253968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-0.28005406092250118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0.2334361414979188</v>
      </c>
      <c r="Q624" s="11">
        <f>2*'OddsRatio_working_3-way'!K624*'OddsRatio_working_3-way'!L624*'OddsRatio_working_3-way'!M624</f>
        <v>8.0218605325745304E-2</v>
      </c>
      <c r="R624" s="11">
        <f t="shared" si="140"/>
        <v>0</v>
      </c>
      <c r="S624" s="11">
        <f t="shared" si="141"/>
        <v>-0.83353956992795453</v>
      </c>
      <c r="T624" s="11">
        <f t="shared" si="142"/>
        <v>-0.28643971475187446</v>
      </c>
      <c r="U624" s="11">
        <f>'OddsRatio_working_3-way'!S624-'OddsRatio_working_3-way'!R624^2/3</f>
        <v>-0.83353956992795453</v>
      </c>
      <c r="V624" s="11">
        <f>'OddsRatio_working_3-way'!S624*'OddsRatio_working_3-way'!R624/3-2*'OddsRatio_working_3-way'!R624^3/27-'OddsRatio_working_3-way'!T624</f>
        <v>0.28643971475187446</v>
      </c>
      <c r="W624" s="11">
        <f>'OddsRatio_working_3-way'!V624^2+4*'OddsRatio_working_3-way'!U624^3/27</f>
        <v>-3.7498408674478401E-3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0.14645609500340284</v>
      </c>
      <c r="Y624" s="11">
        <f>IF('OddsRatio_working_3-way'!W624&gt;=0,IF('OddsRatio_working_3-way'!V624+SQRT('OddsRatio_working_3-way'!W624)&gt;0,0,PI()),ACOS('OddsRatio_working_3-way'!V624/(2*'OddsRatio_working_3-way'!X624)))</f>
        <v>0.2106126488795339</v>
      </c>
      <c r="Z624" s="11">
        <f>'OddsRatio_working_3-way'!X624^(1/3)*COS('OddsRatio_working_3-way'!Y624/3)</f>
        <v>0.52581305454617644</v>
      </c>
      <c r="AA624" s="11">
        <f>'OddsRatio_working_3-way'!X624^(1/3)*COS(('OddsRatio_working_3-way'!Y624+2*PI())/3)</f>
        <v>-0.29492786755739564</v>
      </c>
      <c r="AB624" s="11">
        <f>'OddsRatio_working_3-way'!X624^(1/3)*COS(('OddsRatio_working_3-way'!Y624+4*PI())/3)</f>
        <v>-0.23088518698878085</v>
      </c>
      <c r="AC624" s="11">
        <f>'OddsRatio_working_3-way'!X624^(1/3)*SIN('OddsRatio_working_3-way'!Y624/3)</f>
        <v>3.6975058865914935E-2</v>
      </c>
      <c r="AD624" s="11">
        <f>'OddsRatio_working_3-way'!X624^(1/3)*SIN(('OddsRatio_working_3-way'!Y624+2*PI())/3)</f>
        <v>0.436879933445524</v>
      </c>
      <c r="AE624" s="11">
        <f>'OddsRatio_working_3-way'!X624^(1/3)*SIN(('OddsRatio_working_3-way'!Y624+4*PI())/3)</f>
        <v>-0.47385499231143896</v>
      </c>
      <c r="AF624" s="11">
        <f>-'OddsRatio_working_3-way'!U624/(3*'OddsRatio_working_3-way'!X624^(1/3))*COS(('OddsRatio_working_3-way'!Y624)/3)</f>
        <v>0.52581305454617644</v>
      </c>
      <c r="AG624" s="11">
        <f>-'OddsRatio_working_3-way'!U624/(3*'OddsRatio_working_3-way'!X624^(1/3))*COS(('OddsRatio_working_3-way'!Y624+2*PI())/3)</f>
        <v>-0.29492786755739564</v>
      </c>
      <c r="AH624" s="11">
        <f>-'OddsRatio_working_3-way'!U624/(3*'OddsRatio_working_3-way'!X624^(1/3))*COS(('OddsRatio_working_3-way'!Y624+4*PI())/3)</f>
        <v>-0.23088518698878085</v>
      </c>
      <c r="AI624" s="11">
        <f>'OddsRatio_working_3-way'!U624/(3*'OddsRatio_working_3-way'!X624^(1/3))*SIN(('OddsRatio_working_3-way'!Y624)/3)</f>
        <v>-3.6975058865914935E-2</v>
      </c>
      <c r="AJ624" s="11">
        <f>'OddsRatio_working_3-way'!U624/(3*'OddsRatio_working_3-way'!X624^(1/3))*SIN(('OddsRatio_working_3-way'!Y624+2*PI())/3)</f>
        <v>-0.436879933445524</v>
      </c>
      <c r="AK624" s="11">
        <f>'OddsRatio_working_3-way'!U624/(3*'OddsRatio_working_3-way'!X624^(1/3))*SIN(('OddsRatio_working_3-way'!Y624+4*PI())/3)</f>
        <v>0.47385499231143896</v>
      </c>
      <c r="AL624" s="11">
        <f>'OddsRatio_working_3-way'!Z624+'OddsRatio_working_3-way'!AF624</f>
        <v>1.0516261090923529</v>
      </c>
      <c r="AM624" s="11">
        <f>'OddsRatio_working_3-way'!AA624+'OddsRatio_working_3-way'!AG624</f>
        <v>-0.58985573511479128</v>
      </c>
      <c r="AN624" s="11">
        <f>'OddsRatio_working_3-way'!AB624+'OddsRatio_working_3-way'!AH624</f>
        <v>-0.46177037397756171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1.0516261090923529</v>
      </c>
      <c r="AS624" s="11">
        <f>IF(('OddsRatio_working_3-way'!X624=0),IF(Q624&gt;0,-Q624^(1/3),(-Q624)^(1/3)),'OddsRatio_working_3-way'!AM624-'OddsRatio_working_3-way'!R624/3)</f>
        <v>-0.58985573511479128</v>
      </c>
      <c r="AT624" s="11">
        <f>IF(('OddsRatio_working_3-way'!X624=0),IF(Q624&gt;0,-Q624^(1/3),(-Q624)^(1/3)),'OddsRatio_working_3-way'!AN624-'OddsRatio_working_3-way'!R624/3)</f>
        <v>-0.46177037397756171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9">
        <f t="shared" si="130"/>
        <v>0.53804639885085104</v>
      </c>
      <c r="E625" s="9">
        <f t="shared" si="131"/>
        <v>0.29358814391981319</v>
      </c>
      <c r="F625" s="9">
        <f t="shared" si="132"/>
        <v>0.16836545722933605</v>
      </c>
      <c r="G625" s="9">
        <f t="shared" si="133"/>
        <v>1.0599700863280925</v>
      </c>
      <c r="H625" s="9">
        <f t="shared" si="134"/>
        <v>1.8585757699257544</v>
      </c>
      <c r="I625" s="9">
        <f t="shared" si="135"/>
        <v>3.4061320959647703</v>
      </c>
      <c r="J625" s="9">
        <f t="shared" si="136"/>
        <v>5.9394606022889098</v>
      </c>
      <c r="K625" s="11">
        <f t="shared" si="137"/>
        <v>0.5524861878453039</v>
      </c>
      <c r="L625" s="11">
        <f t="shared" si="138"/>
        <v>0.3058103975535168</v>
      </c>
      <c r="M625" s="11">
        <f t="shared" si="139"/>
        <v>0.17667844522968199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-0.25577260931559032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0.23104586582826267</v>
      </c>
      <c r="Q625" s="11">
        <f>2*'OddsRatio_working_3-way'!K625*'OddsRatio_working_3-way'!L625*'OddsRatio_working_3-way'!M625</f>
        <v>5.9701774115830157E-2</v>
      </c>
      <c r="R625" s="11">
        <f t="shared" si="140"/>
        <v>0</v>
      </c>
      <c r="S625" s="11">
        <f t="shared" si="141"/>
        <v>-0.90332528743600515</v>
      </c>
      <c r="T625" s="11">
        <f t="shared" si="142"/>
        <v>-0.23341738693436828</v>
      </c>
      <c r="U625" s="11">
        <f>'OddsRatio_working_3-way'!S625-'OddsRatio_working_3-way'!R625^2/3</f>
        <v>-0.90332528743600515</v>
      </c>
      <c r="V625" s="11">
        <f>'OddsRatio_working_3-way'!S625*'OddsRatio_working_3-way'!R625/3-2*'OddsRatio_working_3-way'!R625^3/27-'OddsRatio_working_3-way'!T625</f>
        <v>0.23341738693436828</v>
      </c>
      <c r="W625" s="11">
        <f>'OddsRatio_working_3-way'!V625^2+4*'OddsRatio_working_3-way'!U625^3/27</f>
        <v>-5.471785541563752E-2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0.16522827537902382</v>
      </c>
      <c r="Y625" s="11">
        <f>IF('OddsRatio_working_3-way'!W625&gt;=0,IF('OddsRatio_working_3-way'!V625+SQRT('OddsRatio_working_3-way'!W625)&gt;0,0,PI()),ACOS('OddsRatio_working_3-way'!V625/(2*'OddsRatio_working_3-way'!X625)))</f>
        <v>0.78647039685287234</v>
      </c>
      <c r="Z625" s="11">
        <f>'OddsRatio_working_3-way'!X625^(1/3)*COS('OddsRatio_working_3-way'!Y625/3)</f>
        <v>0.52998504316404627</v>
      </c>
      <c r="AA625" s="11">
        <f>'OddsRatio_working_3-way'!X625^(1/3)*COS(('OddsRatio_working_3-way'!Y625+2*PI())/3)</f>
        <v>-0.3881518183314131</v>
      </c>
      <c r="AB625" s="11">
        <f>'OddsRatio_working_3-way'!X625^(1/3)*COS(('OddsRatio_working_3-way'!Y625+4*PI())/3)</f>
        <v>-0.14183322483263305</v>
      </c>
      <c r="AC625" s="11">
        <f>'OddsRatio_working_3-way'!X625^(1/3)*SIN('OddsRatio_working_3-way'!Y625/3)</f>
        <v>0.14221210626293071</v>
      </c>
      <c r="AD625" s="11">
        <f>'OddsRatio_working_3-way'!X625^(1/3)*SIN(('OddsRatio_working_3-way'!Y625+2*PI())/3)</f>
        <v>0.38787445787439101</v>
      </c>
      <c r="AE625" s="11">
        <f>'OddsRatio_working_3-way'!X625^(1/3)*SIN(('OddsRatio_working_3-way'!Y625+4*PI())/3)</f>
        <v>-0.53008656413732169</v>
      </c>
      <c r="AF625" s="11">
        <f>-'OddsRatio_working_3-way'!U625/(3*'OddsRatio_working_3-way'!X625^(1/3))*COS(('OddsRatio_working_3-way'!Y625)/3)</f>
        <v>0.52998504316404627</v>
      </c>
      <c r="AG625" s="11">
        <f>-'OddsRatio_working_3-way'!U625/(3*'OddsRatio_working_3-way'!X625^(1/3))*COS(('OddsRatio_working_3-way'!Y625+2*PI())/3)</f>
        <v>-0.3881518183314131</v>
      </c>
      <c r="AH625" s="11">
        <f>-'OddsRatio_working_3-way'!U625/(3*'OddsRatio_working_3-way'!X625^(1/3))*COS(('OddsRatio_working_3-way'!Y625+4*PI())/3)</f>
        <v>-0.14183322483263305</v>
      </c>
      <c r="AI625" s="11">
        <f>'OddsRatio_working_3-way'!U625/(3*'OddsRatio_working_3-way'!X625^(1/3))*SIN(('OddsRatio_working_3-way'!Y625)/3)</f>
        <v>-0.14221210626293071</v>
      </c>
      <c r="AJ625" s="11">
        <f>'OddsRatio_working_3-way'!U625/(3*'OddsRatio_working_3-way'!X625^(1/3))*SIN(('OddsRatio_working_3-way'!Y625+2*PI())/3)</f>
        <v>-0.38787445787439101</v>
      </c>
      <c r="AK625" s="11">
        <f>'OddsRatio_working_3-way'!U625/(3*'OddsRatio_working_3-way'!X625^(1/3))*SIN(('OddsRatio_working_3-way'!Y625+4*PI())/3)</f>
        <v>0.53008656413732169</v>
      </c>
      <c r="AL625" s="11">
        <f>'OddsRatio_working_3-way'!Z625+'OddsRatio_working_3-way'!AF625</f>
        <v>1.0599700863280925</v>
      </c>
      <c r="AM625" s="11">
        <f>'OddsRatio_working_3-way'!AA625+'OddsRatio_working_3-way'!AG625</f>
        <v>-0.7763036366628262</v>
      </c>
      <c r="AN625" s="11">
        <f>'OddsRatio_working_3-way'!AB625+'OddsRatio_working_3-way'!AH625</f>
        <v>-0.28366644966526611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1.0599700863280925</v>
      </c>
      <c r="AS625" s="11">
        <f>IF(('OddsRatio_working_3-way'!X625=0),IF(Q625&gt;0,-Q625^(1/3),(-Q625)^(1/3)),'OddsRatio_working_3-way'!AM625-'OddsRatio_working_3-way'!R625/3)</f>
        <v>-0.7763036366628262</v>
      </c>
      <c r="AT625" s="11">
        <f>IF(('OddsRatio_working_3-way'!X625=0),IF(Q625&gt;0,-Q625^(1/3),(-Q625)^(1/3)),'OddsRatio_working_3-way'!AN625-'OddsRatio_working_3-way'!R625/3)</f>
        <v>-0.28366644966526611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9">
        <f t="shared" si="130"/>
        <v>0.46302888144712623</v>
      </c>
      <c r="E626" s="9">
        <f t="shared" si="131"/>
        <v>0.31423512569640871</v>
      </c>
      <c r="F626" s="9">
        <f t="shared" si="132"/>
        <v>0.22273599285646503</v>
      </c>
      <c r="G626" s="9">
        <f t="shared" si="133"/>
        <v>1.0542659040946616</v>
      </c>
      <c r="H626" s="9">
        <f t="shared" si="134"/>
        <v>2.1596924945041276</v>
      </c>
      <c r="I626" s="9">
        <f t="shared" si="135"/>
        <v>3.1823304214759487</v>
      </c>
      <c r="J626" s="9">
        <f t="shared" si="136"/>
        <v>4.4896201425533295</v>
      </c>
      <c r="K626" s="11">
        <f t="shared" si="137"/>
        <v>0.47619047619047616</v>
      </c>
      <c r="L626" s="11">
        <f t="shared" si="138"/>
        <v>0.32573289902280134</v>
      </c>
      <c r="M626" s="11">
        <f t="shared" si="139"/>
        <v>0.23201856148491881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-0.27124146665097559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0.23320618557814085</v>
      </c>
      <c r="Q626" s="11">
        <f>2*'OddsRatio_working_3-way'!K626*'OddsRatio_working_3-way'!L626*'OddsRatio_working_3-way'!M626</f>
        <v>7.1977217771031124E-2</v>
      </c>
      <c r="R626" s="11">
        <f t="shared" si="140"/>
        <v>0</v>
      </c>
      <c r="S626" s="11">
        <f t="shared" si="141"/>
        <v>-0.85977335419079837</v>
      </c>
      <c r="T626" s="11">
        <f t="shared" si="142"/>
        <v>-0.26536214635518468</v>
      </c>
      <c r="U626" s="11">
        <f>'OddsRatio_working_3-way'!S626-'OddsRatio_working_3-way'!R626^2/3</f>
        <v>-0.85977335419079837</v>
      </c>
      <c r="V626" s="11">
        <f>'OddsRatio_working_3-way'!S626*'OddsRatio_working_3-way'!R626/3-2*'OddsRatio_working_3-way'!R626^3/27-'OddsRatio_working_3-way'!T626</f>
        <v>0.26536214635518468</v>
      </c>
      <c r="W626" s="11">
        <f>'OddsRatio_working_3-way'!V626^2+4*'OddsRatio_working_3-way'!U626^3/27</f>
        <v>-2.3738968436906399E-2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0.15342427868099695</v>
      </c>
      <c r="Y626" s="11">
        <f>IF('OddsRatio_working_3-way'!W626&gt;=0,IF('OddsRatio_working_3-way'!V626+SQRT('OddsRatio_working_3-way'!W626)&gt;0,0,PI()),ACOS('OddsRatio_working_3-way'!V626/(2*'OddsRatio_working_3-way'!X626)))</f>
        <v>0.52604756047663281</v>
      </c>
      <c r="Z626" s="11">
        <f>'OddsRatio_working_3-way'!X626^(1/3)*COS('OddsRatio_working_3-way'!Y626/3)</f>
        <v>0.52713295204733079</v>
      </c>
      <c r="AA626" s="11">
        <f>'OddsRatio_working_3-way'!X626^(1/3)*COS(('OddsRatio_working_3-way'!Y626+2*PI())/3)</f>
        <v>-0.34444587202227211</v>
      </c>
      <c r="AB626" s="11">
        <f>'OddsRatio_working_3-way'!X626^(1/3)*COS(('OddsRatio_working_3-way'!Y626+4*PI())/3)</f>
        <v>-0.18268708002505887</v>
      </c>
      <c r="AC626" s="11">
        <f>'OddsRatio_working_3-way'!X626^(1/3)*SIN('OddsRatio_working_3-way'!Y626/3)</f>
        <v>9.3391482103379997E-2</v>
      </c>
      <c r="AD626" s="11">
        <f>'OddsRatio_working_3-way'!X626^(1/3)*SIN(('OddsRatio_working_3-way'!Y626+2*PI())/3)</f>
        <v>0.40981478659318288</v>
      </c>
      <c r="AE626" s="11">
        <f>'OddsRatio_working_3-way'!X626^(1/3)*SIN(('OddsRatio_working_3-way'!Y626+4*PI())/3)</f>
        <v>-0.50320626869656271</v>
      </c>
      <c r="AF626" s="11">
        <f>-'OddsRatio_working_3-way'!U626/(3*'OddsRatio_working_3-way'!X626^(1/3))*COS(('OddsRatio_working_3-way'!Y626)/3)</f>
        <v>0.52713295204733079</v>
      </c>
      <c r="AG626" s="11">
        <f>-'OddsRatio_working_3-way'!U626/(3*'OddsRatio_working_3-way'!X626^(1/3))*COS(('OddsRatio_working_3-way'!Y626+2*PI())/3)</f>
        <v>-0.34444587202227211</v>
      </c>
      <c r="AH626" s="11">
        <f>-'OddsRatio_working_3-way'!U626/(3*'OddsRatio_working_3-way'!X626^(1/3))*COS(('OddsRatio_working_3-way'!Y626+4*PI())/3)</f>
        <v>-0.18268708002505887</v>
      </c>
      <c r="AI626" s="11">
        <f>'OddsRatio_working_3-way'!U626/(3*'OddsRatio_working_3-way'!X626^(1/3))*SIN(('OddsRatio_working_3-way'!Y626)/3)</f>
        <v>-9.3391482103379997E-2</v>
      </c>
      <c r="AJ626" s="11">
        <f>'OddsRatio_working_3-way'!U626/(3*'OddsRatio_working_3-way'!X626^(1/3))*SIN(('OddsRatio_working_3-way'!Y626+2*PI())/3)</f>
        <v>-0.40981478659318288</v>
      </c>
      <c r="AK626" s="11">
        <f>'OddsRatio_working_3-way'!U626/(3*'OddsRatio_working_3-way'!X626^(1/3))*SIN(('OddsRatio_working_3-way'!Y626+4*PI())/3)</f>
        <v>0.50320626869656271</v>
      </c>
      <c r="AL626" s="11">
        <f>'OddsRatio_working_3-way'!Z626+'OddsRatio_working_3-way'!AF626</f>
        <v>1.0542659040946616</v>
      </c>
      <c r="AM626" s="11">
        <f>'OddsRatio_working_3-way'!AA626+'OddsRatio_working_3-way'!AG626</f>
        <v>-0.68889174404454423</v>
      </c>
      <c r="AN626" s="11">
        <f>'OddsRatio_working_3-way'!AB626+'OddsRatio_working_3-way'!AH626</f>
        <v>-0.36537416005011775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1.0542659040946616</v>
      </c>
      <c r="AS626" s="11">
        <f>IF(('OddsRatio_working_3-way'!X626=0),IF(Q626&gt;0,-Q626^(1/3),(-Q626)^(1/3)),'OddsRatio_working_3-way'!AM626-'OddsRatio_working_3-way'!R626/3)</f>
        <v>-0.68889174404454423</v>
      </c>
      <c r="AT626" s="11">
        <f>IF(('OddsRatio_working_3-way'!X626=0),IF(Q626&gt;0,-Q626^(1/3),(-Q626)^(1/3)),'OddsRatio_working_3-way'!AN626-'OddsRatio_working_3-way'!R626/3)</f>
        <v>-0.36537416005011775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9">
        <f t="shared" si="130"/>
        <v>0.44120644634009815</v>
      </c>
      <c r="E627" s="9">
        <f t="shared" si="131"/>
        <v>0.28562480795258949</v>
      </c>
      <c r="F627" s="9">
        <f t="shared" si="132"/>
        <v>0.27316874570731225</v>
      </c>
      <c r="G627" s="9">
        <f t="shared" si="133"/>
        <v>1.0642963599817588</v>
      </c>
      <c r="H627" s="9">
        <f t="shared" si="134"/>
        <v>2.2665126683782928</v>
      </c>
      <c r="I627" s="9">
        <f t="shared" si="135"/>
        <v>3.5010964459571339</v>
      </c>
      <c r="J627" s="9">
        <f t="shared" si="136"/>
        <v>3.6607408999543969</v>
      </c>
      <c r="K627" s="11">
        <f t="shared" si="137"/>
        <v>0.45662100456621008</v>
      </c>
      <c r="L627" s="11">
        <f t="shared" si="138"/>
        <v>0.29850746268656714</v>
      </c>
      <c r="M627" s="11">
        <f t="shared" si="139"/>
        <v>0.2857142857142857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-0.27226879302119533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0.2352231017125721</v>
      </c>
      <c r="Q627" s="11">
        <f>2*'OddsRatio_working_3-way'!K627*'OddsRatio_working_3-way'!L627*'OddsRatio_working_3-way'!M627</f>
        <v>7.7888444275686142E-2</v>
      </c>
      <c r="R627" s="11">
        <f t="shared" si="140"/>
        <v>0</v>
      </c>
      <c r="S627" s="11">
        <f t="shared" si="141"/>
        <v>-0.86393706418737704</v>
      </c>
      <c r="T627" s="11">
        <f t="shared" si="142"/>
        <v>-0.28607187555873415</v>
      </c>
      <c r="U627" s="11">
        <f>'OddsRatio_working_3-way'!S627-'OddsRatio_working_3-way'!R627^2/3</f>
        <v>-0.86393706418737704</v>
      </c>
      <c r="V627" s="11">
        <f>'OddsRatio_working_3-way'!S627*'OddsRatio_working_3-way'!R627/3-2*'OddsRatio_working_3-way'!R627^3/27-'OddsRatio_working_3-way'!T627</f>
        <v>0.28607187555873415</v>
      </c>
      <c r="W627" s="11">
        <f>'OddsRatio_working_3-way'!V627^2+4*'OddsRatio_working_3-way'!U627^3/27</f>
        <v>-1.3693490943094327E-2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0.15454013146169041</v>
      </c>
      <c r="Y627" s="11">
        <f>IF('OddsRatio_working_3-way'!W627&gt;=0,IF('OddsRatio_working_3-way'!V627+SQRT('OddsRatio_working_3-way'!W627)&gt;0,0,PI()),ACOS('OddsRatio_working_3-way'!V627/(2*'OddsRatio_working_3-way'!X627)))</f>
        <v>0.38828813470196155</v>
      </c>
      <c r="Z627" s="11">
        <f>'OddsRatio_working_3-way'!X627^(1/3)*COS('OddsRatio_working_3-way'!Y627/3)</f>
        <v>0.53214817999087938</v>
      </c>
      <c r="AA627" s="11">
        <f>'OddsRatio_working_3-way'!X627^(1/3)*COS(('OddsRatio_working_3-way'!Y627+2*PI())/3)</f>
        <v>-0.32605743723565511</v>
      </c>
      <c r="AB627" s="11">
        <f>'OddsRatio_working_3-way'!X627^(1/3)*COS(('OddsRatio_working_3-way'!Y627+4*PI())/3)</f>
        <v>-0.20609074275522435</v>
      </c>
      <c r="AC627" s="11">
        <f>'OddsRatio_working_3-way'!X627^(1/3)*SIN('OddsRatio_working_3-way'!Y627/3)</f>
        <v>6.9262803352066443E-2</v>
      </c>
      <c r="AD627" s="11">
        <f>'OddsRatio_working_3-way'!X627^(1/3)*SIN(('OddsRatio_working_3-way'!Y627+2*PI())/3)</f>
        <v>0.42622244077372229</v>
      </c>
      <c r="AE627" s="11">
        <f>'OddsRatio_working_3-way'!X627^(1/3)*SIN(('OddsRatio_working_3-way'!Y627+4*PI())/3)</f>
        <v>-0.49548524412578854</v>
      </c>
      <c r="AF627" s="11">
        <f>-'OddsRatio_working_3-way'!U627/(3*'OddsRatio_working_3-way'!X627^(1/3))*COS(('OddsRatio_working_3-way'!Y627)/3)</f>
        <v>0.53214817999087938</v>
      </c>
      <c r="AG627" s="11">
        <f>-'OddsRatio_working_3-way'!U627/(3*'OddsRatio_working_3-way'!X627^(1/3))*COS(('OddsRatio_working_3-way'!Y627+2*PI())/3)</f>
        <v>-0.32605743723565511</v>
      </c>
      <c r="AH627" s="11">
        <f>-'OddsRatio_working_3-way'!U627/(3*'OddsRatio_working_3-way'!X627^(1/3))*COS(('OddsRatio_working_3-way'!Y627+4*PI())/3)</f>
        <v>-0.20609074275522435</v>
      </c>
      <c r="AI627" s="11">
        <f>'OddsRatio_working_3-way'!U627/(3*'OddsRatio_working_3-way'!X627^(1/3))*SIN(('OddsRatio_working_3-way'!Y627)/3)</f>
        <v>-6.9262803352066443E-2</v>
      </c>
      <c r="AJ627" s="11">
        <f>'OddsRatio_working_3-way'!U627/(3*'OddsRatio_working_3-way'!X627^(1/3))*SIN(('OddsRatio_working_3-way'!Y627+2*PI())/3)</f>
        <v>-0.42622244077372229</v>
      </c>
      <c r="AK627" s="11">
        <f>'OddsRatio_working_3-way'!U627/(3*'OddsRatio_working_3-way'!X627^(1/3))*SIN(('OddsRatio_working_3-way'!Y627+4*PI())/3)</f>
        <v>0.49548524412578854</v>
      </c>
      <c r="AL627" s="11">
        <f>'OddsRatio_working_3-way'!Z627+'OddsRatio_working_3-way'!AF627</f>
        <v>1.0642963599817588</v>
      </c>
      <c r="AM627" s="11">
        <f>'OddsRatio_working_3-way'!AA627+'OddsRatio_working_3-way'!AG627</f>
        <v>-0.65211487447131022</v>
      </c>
      <c r="AN627" s="11">
        <f>'OddsRatio_working_3-way'!AB627+'OddsRatio_working_3-way'!AH627</f>
        <v>-0.4121814855104487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1.0642963599817588</v>
      </c>
      <c r="AS627" s="11">
        <f>IF(('OddsRatio_working_3-way'!X627=0),IF(Q627&gt;0,-Q627^(1/3),(-Q627)^(1/3)),'OddsRatio_working_3-way'!AM627-'OddsRatio_working_3-way'!R627/3)</f>
        <v>-0.65211487447131022</v>
      </c>
      <c r="AT627" s="11">
        <f>IF(('OddsRatio_working_3-way'!X627=0),IF(Q627&gt;0,-Q627^(1/3),(-Q627)^(1/3)),'OddsRatio_working_3-way'!AN627-'OddsRatio_working_3-way'!R627/3)</f>
        <v>-0.4121814855104487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9">
        <f t="shared" si="130"/>
        <v>0.31546684347254078</v>
      </c>
      <c r="E628" s="9">
        <f t="shared" si="131"/>
        <v>0.28161384575875187</v>
      </c>
      <c r="F628" s="9">
        <f t="shared" si="132"/>
        <v>0.40291931076870735</v>
      </c>
      <c r="G628" s="9">
        <f t="shared" si="133"/>
        <v>1.0584903607129457</v>
      </c>
      <c r="H628" s="9">
        <f t="shared" si="134"/>
        <v>3.1699052394615381</v>
      </c>
      <c r="I628" s="9">
        <f t="shared" si="135"/>
        <v>3.5509617693181994</v>
      </c>
      <c r="J628" s="9">
        <f t="shared" si="136"/>
        <v>2.481886504998124</v>
      </c>
      <c r="K628" s="11">
        <f t="shared" si="137"/>
        <v>0.32786885245901642</v>
      </c>
      <c r="L628" s="11">
        <f t="shared" si="138"/>
        <v>0.29325513196480935</v>
      </c>
      <c r="M628" s="11">
        <f t="shared" si="139"/>
        <v>0.41666666666666669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-0.27709805618319638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0.2347643542778392</v>
      </c>
      <c r="Q628" s="11">
        <f>2*'OddsRatio_working_3-way'!K628*'OddsRatio_working_3-way'!L628*'OddsRatio_working_3-way'!M628</f>
        <v>8.0124352995849565E-2</v>
      </c>
      <c r="R628" s="11">
        <f t="shared" si="140"/>
        <v>0</v>
      </c>
      <c r="S628" s="11">
        <f t="shared" si="141"/>
        <v>-0.84722483265140869</v>
      </c>
      <c r="T628" s="11">
        <f t="shared" si="142"/>
        <v>-0.28915523298682894</v>
      </c>
      <c r="U628" s="11">
        <f>'OddsRatio_working_3-way'!S628-'OddsRatio_working_3-way'!R628^2/3</f>
        <v>-0.84722483265140869</v>
      </c>
      <c r="V628" s="11">
        <f>'OddsRatio_working_3-way'!S628*'OddsRatio_working_3-way'!R628/3-2*'OddsRatio_working_3-way'!R628^3/27-'OddsRatio_working_3-way'!T628</f>
        <v>0.28915523298682894</v>
      </c>
      <c r="W628" s="11">
        <f>'OddsRatio_working_3-way'!V628^2+4*'OddsRatio_working_3-way'!U628^3/27</f>
        <v>-6.4825019564882236E-3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0.15007768881495639</v>
      </c>
      <c r="Y628" s="11">
        <f>IF('OddsRatio_working_3-way'!W628&gt;=0,IF('OddsRatio_working_3-way'!V628+SQRT('OddsRatio_working_3-way'!W628)&gt;0,0,PI()),ACOS('OddsRatio_working_3-way'!V628/(2*'OddsRatio_working_3-way'!X628)))</f>
        <v>0.27156667530556855</v>
      </c>
      <c r="Z628" s="11">
        <f>'OddsRatio_working_3-way'!X628^(1/3)*COS('OddsRatio_working_3-way'!Y628/3)</f>
        <v>0.52924518035647272</v>
      </c>
      <c r="AA628" s="11">
        <f>'OddsRatio_working_3-way'!X628^(1/3)*COS(('OddsRatio_working_3-way'!Y628+2*PI())/3)</f>
        <v>-0.30622622541526384</v>
      </c>
      <c r="AB628" s="11">
        <f>'OddsRatio_working_3-way'!X628^(1/3)*COS(('OddsRatio_working_3-way'!Y628+4*PI())/3)</f>
        <v>-0.22301895494120896</v>
      </c>
      <c r="AC628" s="11">
        <f>'OddsRatio_working_3-way'!X628^(1/3)*SIN('OddsRatio_working_3-way'!Y628/3)</f>
        <v>4.8039740006729732E-2</v>
      </c>
      <c r="AD628" s="11">
        <f>'OddsRatio_working_3-way'!X628^(1/3)*SIN(('OddsRatio_working_3-way'!Y628+2*PI())/3)</f>
        <v>0.43431990101581752</v>
      </c>
      <c r="AE628" s="11">
        <f>'OddsRatio_working_3-way'!X628^(1/3)*SIN(('OddsRatio_working_3-way'!Y628+4*PI())/3)</f>
        <v>-0.48235964102254714</v>
      </c>
      <c r="AF628" s="11">
        <f>-'OddsRatio_working_3-way'!U628/(3*'OddsRatio_working_3-way'!X628^(1/3))*COS(('OddsRatio_working_3-way'!Y628)/3)</f>
        <v>0.52924518035647283</v>
      </c>
      <c r="AG628" s="11">
        <f>-'OddsRatio_working_3-way'!U628/(3*'OddsRatio_working_3-way'!X628^(1/3))*COS(('OddsRatio_working_3-way'!Y628+2*PI())/3)</f>
        <v>-0.3062262254152639</v>
      </c>
      <c r="AH628" s="11">
        <f>-'OddsRatio_working_3-way'!U628/(3*'OddsRatio_working_3-way'!X628^(1/3))*COS(('OddsRatio_working_3-way'!Y628+4*PI())/3)</f>
        <v>-0.22301895494120902</v>
      </c>
      <c r="AI628" s="11">
        <f>'OddsRatio_working_3-way'!U628/(3*'OddsRatio_working_3-way'!X628^(1/3))*SIN(('OddsRatio_working_3-way'!Y628)/3)</f>
        <v>-4.8039740006729739E-2</v>
      </c>
      <c r="AJ628" s="11">
        <f>'OddsRatio_working_3-way'!U628/(3*'OddsRatio_working_3-way'!X628^(1/3))*SIN(('OddsRatio_working_3-way'!Y628+2*PI())/3)</f>
        <v>-0.43431990101581758</v>
      </c>
      <c r="AK628" s="11">
        <f>'OddsRatio_working_3-way'!U628/(3*'OddsRatio_working_3-way'!X628^(1/3))*SIN(('OddsRatio_working_3-way'!Y628+4*PI())/3)</f>
        <v>0.48235964102254725</v>
      </c>
      <c r="AL628" s="11">
        <f>'OddsRatio_working_3-way'!Z628+'OddsRatio_working_3-way'!AF628</f>
        <v>1.0584903607129457</v>
      </c>
      <c r="AM628" s="11">
        <f>'OddsRatio_working_3-way'!AA628+'OddsRatio_working_3-way'!AG628</f>
        <v>-0.61245245083052779</v>
      </c>
      <c r="AN628" s="11">
        <f>'OddsRatio_working_3-way'!AB628+'OddsRatio_working_3-way'!AH628</f>
        <v>-0.44603790988241798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1.0584903607129457</v>
      </c>
      <c r="AS628" s="11">
        <f>IF(('OddsRatio_working_3-way'!X628=0),IF(Q628&gt;0,-Q628^(1/3),(-Q628)^(1/3)),'OddsRatio_working_3-way'!AM628-'OddsRatio_working_3-way'!R628/3)</f>
        <v>-0.61245245083052779</v>
      </c>
      <c r="AT628" s="11">
        <f>IF(('OddsRatio_working_3-way'!X628=0),IF(Q628&gt;0,-Q628^(1/3),(-Q628)^(1/3)),'OddsRatio_working_3-way'!AN628-'OddsRatio_working_3-way'!R628/3)</f>
        <v>-0.44603790988241798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9">
        <f t="shared" si="130"/>
        <v>0.3529467005562697</v>
      </c>
      <c r="E629" s="9">
        <f t="shared" si="131"/>
        <v>0.28738036893349406</v>
      </c>
      <c r="F629" s="9">
        <f t="shared" si="132"/>
        <v>0.3596729305102363</v>
      </c>
      <c r="G629" s="9">
        <f t="shared" si="133"/>
        <v>1.0597046172804236</v>
      </c>
      <c r="H629" s="9">
        <f t="shared" si="134"/>
        <v>2.8332889878951333</v>
      </c>
      <c r="I629" s="9">
        <f t="shared" si="135"/>
        <v>3.4797088044361906</v>
      </c>
      <c r="J629" s="9">
        <f t="shared" si="136"/>
        <v>2.780303757031112</v>
      </c>
      <c r="K629" s="11">
        <f t="shared" si="137"/>
        <v>0.36630036630036628</v>
      </c>
      <c r="L629" s="11">
        <f t="shared" si="138"/>
        <v>0.29940119760479045</v>
      </c>
      <c r="M629" s="11">
        <f t="shared" si="139"/>
        <v>0.37313432835820892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-0.27830905353472157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0.23530108881793571</v>
      </c>
      <c r="Q629" s="11">
        <f>2*'OddsRatio_working_3-way'!K629*'OddsRatio_working_3-way'!L629*'OddsRatio_working_3-way'!M629</f>
        <v>8.184385698015155E-2</v>
      </c>
      <c r="R629" s="11">
        <f t="shared" si="140"/>
        <v>0</v>
      </c>
      <c r="S629" s="11">
        <f t="shared" si="141"/>
        <v>-0.84546688592931374</v>
      </c>
      <c r="T629" s="11">
        <f t="shared" si="142"/>
        <v>-0.29407543858410912</v>
      </c>
      <c r="U629" s="11">
        <f>'OddsRatio_working_3-way'!S629-'OddsRatio_working_3-way'!R629^2/3</f>
        <v>-0.84546688592931374</v>
      </c>
      <c r="V629" s="11">
        <f>'OddsRatio_working_3-way'!S629*'OddsRatio_working_3-way'!R629/3-2*'OddsRatio_working_3-way'!R629^3/27-'OddsRatio_working_3-way'!T629</f>
        <v>0.29407543858410912</v>
      </c>
      <c r="W629" s="11">
        <f>'OddsRatio_working_3-way'!V629^2+4*'OddsRatio_working_3-way'!U629^3/27</f>
        <v>-3.0532338088781891E-3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0.1496108263022051</v>
      </c>
      <c r="Y629" s="11">
        <f>IF('OddsRatio_working_3-way'!W629&gt;=0,IF('OddsRatio_working_3-way'!V629+SQRT('OddsRatio_working_3-way'!W629)&gt;0,0,PI()),ACOS('OddsRatio_working_3-way'!V629/(2*'OddsRatio_working_3-way'!X629)))</f>
        <v>0.18573203774294966</v>
      </c>
      <c r="Z629" s="11">
        <f>'OddsRatio_working_3-way'!X629^(1/3)*COS('OddsRatio_working_3-way'!Y629/3)</f>
        <v>0.52985230864021193</v>
      </c>
      <c r="AA629" s="11">
        <f>'OddsRatio_working_3-way'!X629^(1/3)*COS(('OddsRatio_working_3-way'!Y629+2*PI())/3)</f>
        <v>-0.29337118470867618</v>
      </c>
      <c r="AB629" s="11">
        <f>'OddsRatio_working_3-way'!X629^(1/3)*COS(('OddsRatio_working_3-way'!Y629+4*PI())/3)</f>
        <v>-0.23648112393153584</v>
      </c>
      <c r="AC629" s="11">
        <f>'OddsRatio_working_3-way'!X629^(1/3)*SIN('OddsRatio_working_3-way'!Y629/3)</f>
        <v>3.2845491903896143E-2</v>
      </c>
      <c r="AD629" s="11">
        <f>'OddsRatio_working_3-way'!X629^(1/3)*SIN(('OddsRatio_working_3-way'!Y629+2*PI())/3)</f>
        <v>0.44244281358430848</v>
      </c>
      <c r="AE629" s="11">
        <f>'OddsRatio_working_3-way'!X629^(1/3)*SIN(('OddsRatio_working_3-way'!Y629+4*PI())/3)</f>
        <v>-0.47528830548820461</v>
      </c>
      <c r="AF629" s="11">
        <f>-'OddsRatio_working_3-way'!U629/(3*'OddsRatio_working_3-way'!X629^(1/3))*COS(('OddsRatio_working_3-way'!Y629)/3)</f>
        <v>0.52985230864021182</v>
      </c>
      <c r="AG629" s="11">
        <f>-'OddsRatio_working_3-way'!U629/(3*'OddsRatio_working_3-way'!X629^(1/3))*COS(('OddsRatio_working_3-way'!Y629+2*PI())/3)</f>
        <v>-0.29337118470867612</v>
      </c>
      <c r="AH629" s="11">
        <f>-'OddsRatio_working_3-way'!U629/(3*'OddsRatio_working_3-way'!X629^(1/3))*COS(('OddsRatio_working_3-way'!Y629+4*PI())/3)</f>
        <v>-0.23648112393153581</v>
      </c>
      <c r="AI629" s="11">
        <f>'OddsRatio_working_3-way'!U629/(3*'OddsRatio_working_3-way'!X629^(1/3))*SIN(('OddsRatio_working_3-way'!Y629)/3)</f>
        <v>-3.2845491903896136E-2</v>
      </c>
      <c r="AJ629" s="11">
        <f>'OddsRatio_working_3-way'!U629/(3*'OddsRatio_working_3-way'!X629^(1/3))*SIN(('OddsRatio_working_3-way'!Y629+2*PI())/3)</f>
        <v>-0.44244281358430837</v>
      </c>
      <c r="AK629" s="11">
        <f>'OddsRatio_working_3-way'!U629/(3*'OddsRatio_working_3-way'!X629^(1/3))*SIN(('OddsRatio_working_3-way'!Y629+4*PI())/3)</f>
        <v>0.47528830548820455</v>
      </c>
      <c r="AL629" s="11">
        <f>'OddsRatio_working_3-way'!Z629+'OddsRatio_working_3-way'!AF629</f>
        <v>1.0597046172804236</v>
      </c>
      <c r="AM629" s="11">
        <f>'OddsRatio_working_3-way'!AA629+'OddsRatio_working_3-way'!AG629</f>
        <v>-0.58674236941735236</v>
      </c>
      <c r="AN629" s="11">
        <f>'OddsRatio_working_3-way'!AB629+'OddsRatio_working_3-way'!AH629</f>
        <v>-0.47296224786307162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1.0597046172804236</v>
      </c>
      <c r="AS629" s="11">
        <f>IF(('OddsRatio_working_3-way'!X629=0),IF(Q629&gt;0,-Q629^(1/3),(-Q629)^(1/3)),'OddsRatio_working_3-way'!AM629-'OddsRatio_working_3-way'!R629/3)</f>
        <v>-0.58674236941735236</v>
      </c>
      <c r="AT629" s="11">
        <f>IF(('OddsRatio_working_3-way'!X629=0),IF(Q629&gt;0,-Q629^(1/3),(-Q629)^(1/3)),'OddsRatio_working_3-way'!AN629-'OddsRatio_working_3-way'!R629/3)</f>
        <v>-0.47296224786307162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9">
        <f t="shared" si="130"/>
        <v>0.62226412748851689</v>
      </c>
      <c r="E630" s="9">
        <f t="shared" si="131"/>
        <v>0.21847568764231196</v>
      </c>
      <c r="F630" s="9">
        <f t="shared" si="132"/>
        <v>0.15926018486917118</v>
      </c>
      <c r="G630" s="9">
        <f t="shared" si="133"/>
        <v>1.0839904053169973</v>
      </c>
      <c r="H630" s="9">
        <f t="shared" si="134"/>
        <v>1.6070346269775189</v>
      </c>
      <c r="I630" s="9">
        <f t="shared" si="135"/>
        <v>4.577168337546091</v>
      </c>
      <c r="J630" s="9">
        <f t="shared" si="136"/>
        <v>6.2790332738937762</v>
      </c>
      <c r="K630" s="11">
        <f t="shared" si="137"/>
        <v>0.64102564102564097</v>
      </c>
      <c r="L630" s="11">
        <f t="shared" si="138"/>
        <v>0.23255813953488372</v>
      </c>
      <c r="M630" s="11">
        <f t="shared" si="139"/>
        <v>0.17035775127768313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-0.22855976082868845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0.22170888024063409</v>
      </c>
      <c r="Q630" s="11">
        <f>2*'OddsRatio_working_3-way'!K630*'OddsRatio_working_3-way'!L630*'OddsRatio_working_3-way'!M630</f>
        <v>5.0792412426262111E-2</v>
      </c>
      <c r="R630" s="11">
        <f t="shared" si="140"/>
        <v>0</v>
      </c>
      <c r="S630" s="11">
        <f t="shared" si="141"/>
        <v>-0.97002586735646235</v>
      </c>
      <c r="T630" s="11">
        <f t="shared" si="142"/>
        <v>-0.22222814830617696</v>
      </c>
      <c r="U630" s="11">
        <f>'OddsRatio_working_3-way'!S630-'OddsRatio_working_3-way'!R630^2/3</f>
        <v>-0.97002586735646235</v>
      </c>
      <c r="V630" s="11">
        <f>'OddsRatio_working_3-way'!S630*'OddsRatio_working_3-way'!R630/3-2*'OddsRatio_working_3-way'!R630^3/27-'OddsRatio_working_3-way'!T630</f>
        <v>0.22222814830617696</v>
      </c>
      <c r="W630" s="11">
        <f>'OddsRatio_working_3-way'!V630^2+4*'OddsRatio_working_3-way'!U630^3/27</f>
        <v>-8.5836282357332733E-2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0.18386247051595719</v>
      </c>
      <c r="Y630" s="11">
        <f>IF('OddsRatio_working_3-way'!W630&gt;=0,IF('OddsRatio_working_3-way'!V630+SQRT('OddsRatio_working_3-way'!W630)&gt;0,0,PI()),ACOS('OddsRatio_working_3-way'!V630/(2*'OddsRatio_working_3-way'!X630)))</f>
        <v>0.92186847051628906</v>
      </c>
      <c r="Z630" s="11">
        <f>'OddsRatio_working_3-way'!X630^(1/3)*COS('OddsRatio_working_3-way'!Y630/3)</f>
        <v>0.54199520265849865</v>
      </c>
      <c r="AA630" s="11">
        <f>'OddsRatio_working_3-way'!X630^(1/3)*COS(('OddsRatio_working_3-way'!Y630+2*PI())/3)</f>
        <v>-0.41995184618482673</v>
      </c>
      <c r="AB630" s="11">
        <f>'OddsRatio_working_3-way'!X630^(1/3)*COS(('OddsRatio_working_3-way'!Y630+4*PI())/3)</f>
        <v>-0.12204335647367209</v>
      </c>
      <c r="AC630" s="11">
        <f>'OddsRatio_working_3-way'!X630^(1/3)*SIN('OddsRatio_working_3-way'!Y630/3)</f>
        <v>0.17199754672861001</v>
      </c>
      <c r="AD630" s="11">
        <f>'OddsRatio_working_3-way'!X630^(1/3)*SIN(('OddsRatio_working_3-way'!Y630+2*PI())/3)</f>
        <v>0.38338284086724994</v>
      </c>
      <c r="AE630" s="11">
        <f>'OddsRatio_working_3-way'!X630^(1/3)*SIN(('OddsRatio_working_3-way'!Y630+4*PI())/3)</f>
        <v>-0.55538038759585995</v>
      </c>
      <c r="AF630" s="11">
        <f>-'OddsRatio_working_3-way'!U630/(3*'OddsRatio_working_3-way'!X630^(1/3))*COS(('OddsRatio_working_3-way'!Y630)/3)</f>
        <v>0.54199520265849876</v>
      </c>
      <c r="AG630" s="11">
        <f>-'OddsRatio_working_3-way'!U630/(3*'OddsRatio_working_3-way'!X630^(1/3))*COS(('OddsRatio_working_3-way'!Y630+2*PI())/3)</f>
        <v>-0.41995184618482678</v>
      </c>
      <c r="AH630" s="11">
        <f>-'OddsRatio_working_3-way'!U630/(3*'OddsRatio_working_3-way'!X630^(1/3))*COS(('OddsRatio_working_3-way'!Y630+4*PI())/3)</f>
        <v>-0.12204335647367211</v>
      </c>
      <c r="AI630" s="11">
        <f>'OddsRatio_working_3-way'!U630/(3*'OddsRatio_working_3-way'!X630^(1/3))*SIN(('OddsRatio_working_3-way'!Y630)/3)</f>
        <v>-0.17199754672861003</v>
      </c>
      <c r="AJ630" s="11">
        <f>'OddsRatio_working_3-way'!U630/(3*'OddsRatio_working_3-way'!X630^(1/3))*SIN(('OddsRatio_working_3-way'!Y630+2*PI())/3)</f>
        <v>-0.38338284086725005</v>
      </c>
      <c r="AK630" s="11">
        <f>'OddsRatio_working_3-way'!U630/(3*'OddsRatio_working_3-way'!X630^(1/3))*SIN(('OddsRatio_working_3-way'!Y630+4*PI())/3)</f>
        <v>0.55538038759586006</v>
      </c>
      <c r="AL630" s="11">
        <f>'OddsRatio_working_3-way'!Z630+'OddsRatio_working_3-way'!AF630</f>
        <v>1.0839904053169973</v>
      </c>
      <c r="AM630" s="11">
        <f>'OddsRatio_working_3-way'!AA630+'OddsRatio_working_3-way'!AG630</f>
        <v>-0.83990369236965345</v>
      </c>
      <c r="AN630" s="11">
        <f>'OddsRatio_working_3-way'!AB630+'OddsRatio_working_3-way'!AH630</f>
        <v>-0.24408671294734419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1.0839904053169973</v>
      </c>
      <c r="AS630" s="11">
        <f>IF(('OddsRatio_working_3-way'!X630=0),IF(Q630&gt;0,-Q630^(1/3),(-Q630)^(1/3)),'OddsRatio_working_3-way'!AM630-'OddsRatio_working_3-way'!R630/3)</f>
        <v>-0.83990369236965345</v>
      </c>
      <c r="AT630" s="11">
        <f>IF(('OddsRatio_working_3-way'!X630=0),IF(Q630&gt;0,-Q630^(1/3),(-Q630)^(1/3)),'OddsRatio_working_3-way'!AN630-'OddsRatio_working_3-way'!R630/3)</f>
        <v>-0.24408671294734419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9">
        <f t="shared" si="130"/>
        <v>0.41330340414408528</v>
      </c>
      <c r="E631" s="9">
        <f t="shared" si="131"/>
        <v>0.28295555083836194</v>
      </c>
      <c r="F631" s="9">
        <f t="shared" si="132"/>
        <v>0.30374104501755289</v>
      </c>
      <c r="G631" s="9">
        <f t="shared" si="133"/>
        <v>1.0515037298189664</v>
      </c>
      <c r="H631" s="9">
        <f t="shared" si="134"/>
        <v>2.4195300352556046</v>
      </c>
      <c r="I631" s="9">
        <f t="shared" si="135"/>
        <v>3.5341239888637102</v>
      </c>
      <c r="J631" s="9">
        <f t="shared" si="136"/>
        <v>3.2922781310053471</v>
      </c>
      <c r="K631" s="11">
        <f t="shared" si="137"/>
        <v>0.42553191489361702</v>
      </c>
      <c r="L631" s="11">
        <f t="shared" si="138"/>
        <v>0.29325513196480935</v>
      </c>
      <c r="M631" s="11">
        <f t="shared" si="139"/>
        <v>0.31446540880503143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-0.2783286694269459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0.23309721448828685</v>
      </c>
      <c r="Q631" s="11">
        <f>2*'OddsRatio_working_3-way'!K631*'OddsRatio_working_3-way'!L631*'OddsRatio_working_3-way'!M631</f>
        <v>7.8483910602116777E-2</v>
      </c>
      <c r="R631" s="11">
        <f t="shared" si="140"/>
        <v>0</v>
      </c>
      <c r="S631" s="11">
        <f t="shared" si="141"/>
        <v>-0.83748905554075115</v>
      </c>
      <c r="T631" s="11">
        <f t="shared" si="142"/>
        <v>-0.28198284698341786</v>
      </c>
      <c r="U631" s="11">
        <f>'OddsRatio_working_3-way'!S631-'OddsRatio_working_3-way'!R631^2/3</f>
        <v>-0.83748905554075115</v>
      </c>
      <c r="V631" s="11">
        <f>'OddsRatio_working_3-way'!S631*'OddsRatio_working_3-way'!R631/3-2*'OddsRatio_working_3-way'!R631^3/27-'OddsRatio_working_3-way'!T631</f>
        <v>0.28198284698341786</v>
      </c>
      <c r="W631" s="11">
        <f>'OddsRatio_working_3-way'!V631^2+4*'OddsRatio_working_3-way'!U631^3/27</f>
        <v>-7.5085932870654348E-3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0.14749823666737433</v>
      </c>
      <c r="Y631" s="11">
        <f>IF('OddsRatio_working_3-way'!W631&gt;=0,IF('OddsRatio_working_3-way'!V631+SQRT('OddsRatio_working_3-way'!W631)&gt;0,0,PI()),ACOS('OddsRatio_working_3-way'!V631/(2*'OddsRatio_working_3-way'!X631)))</f>
        <v>0.29813665986286986</v>
      </c>
      <c r="Z631" s="11">
        <f>'OddsRatio_working_3-way'!X631^(1/3)*COS('OddsRatio_working_3-way'!Y631/3)</f>
        <v>0.52575186490948322</v>
      </c>
      <c r="AA631" s="11">
        <f>'OddsRatio_working_3-way'!X631^(1/3)*COS(('OddsRatio_working_3-way'!Y631+2*PI())/3)</f>
        <v>-0.30827412948213617</v>
      </c>
      <c r="AB631" s="11">
        <f>'OddsRatio_working_3-way'!X631^(1/3)*COS(('OddsRatio_working_3-way'!Y631+4*PI())/3)</f>
        <v>-0.21747773542734722</v>
      </c>
      <c r="AC631" s="11">
        <f>'OddsRatio_working_3-way'!X631^(1/3)*SIN('OddsRatio_working_3-way'!Y631/3)</f>
        <v>5.2421322548979778E-2</v>
      </c>
      <c r="AD631" s="11">
        <f>'OddsRatio_working_3-way'!X631^(1/3)*SIN(('OddsRatio_working_3-way'!Y631+2*PI())/3)</f>
        <v>0.42910380982416696</v>
      </c>
      <c r="AE631" s="11">
        <f>'OddsRatio_working_3-way'!X631^(1/3)*SIN(('OddsRatio_working_3-way'!Y631+4*PI())/3)</f>
        <v>-0.4815251323731467</v>
      </c>
      <c r="AF631" s="11">
        <f>-'OddsRatio_working_3-way'!U631/(3*'OddsRatio_working_3-way'!X631^(1/3))*COS(('OddsRatio_working_3-way'!Y631)/3)</f>
        <v>0.52575186490948334</v>
      </c>
      <c r="AG631" s="11">
        <f>-'OddsRatio_working_3-way'!U631/(3*'OddsRatio_working_3-way'!X631^(1/3))*COS(('OddsRatio_working_3-way'!Y631+2*PI())/3)</f>
        <v>-0.30827412948213623</v>
      </c>
      <c r="AH631" s="11">
        <f>-'OddsRatio_working_3-way'!U631/(3*'OddsRatio_working_3-way'!X631^(1/3))*COS(('OddsRatio_working_3-way'!Y631+4*PI())/3)</f>
        <v>-0.21747773542734725</v>
      </c>
      <c r="AI631" s="11">
        <f>'OddsRatio_working_3-way'!U631/(3*'OddsRatio_working_3-way'!X631^(1/3))*SIN(('OddsRatio_working_3-way'!Y631)/3)</f>
        <v>-5.2421322548979792E-2</v>
      </c>
      <c r="AJ631" s="11">
        <f>'OddsRatio_working_3-way'!U631/(3*'OddsRatio_working_3-way'!X631^(1/3))*SIN(('OddsRatio_working_3-way'!Y631+2*PI())/3)</f>
        <v>-0.42910380982416707</v>
      </c>
      <c r="AK631" s="11">
        <f>'OddsRatio_working_3-way'!U631/(3*'OddsRatio_working_3-way'!X631^(1/3))*SIN(('OddsRatio_working_3-way'!Y631+4*PI())/3)</f>
        <v>0.48152513237314676</v>
      </c>
      <c r="AL631" s="11">
        <f>'OddsRatio_working_3-way'!Z631+'OddsRatio_working_3-way'!AF631</f>
        <v>1.0515037298189664</v>
      </c>
      <c r="AM631" s="11">
        <f>'OddsRatio_working_3-way'!AA631+'OddsRatio_working_3-way'!AG631</f>
        <v>-0.61654825896427234</v>
      </c>
      <c r="AN631" s="11">
        <f>'OddsRatio_working_3-way'!AB631+'OddsRatio_working_3-way'!AH631</f>
        <v>-0.43495547085469444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1.0515037298189664</v>
      </c>
      <c r="AS631" s="11">
        <f>IF(('OddsRatio_working_3-way'!X631=0),IF(Q631&gt;0,-Q631^(1/3),(-Q631)^(1/3)),'OddsRatio_working_3-way'!AM631-'OddsRatio_working_3-way'!R631/3)</f>
        <v>-0.61654825896427234</v>
      </c>
      <c r="AT631" s="11">
        <f>IF(('OddsRatio_working_3-way'!X631=0),IF(Q631&gt;0,-Q631^(1/3),(-Q631)^(1/3)),'OddsRatio_working_3-way'!AN631-'OddsRatio_working_3-way'!R631/3)</f>
        <v>-0.43495547085469444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9">
        <f t="shared" si="130"/>
        <v>0.52292224169937662</v>
      </c>
      <c r="E632" s="9">
        <f t="shared" si="131"/>
        <v>0.24766912997152152</v>
      </c>
      <c r="F632" s="9">
        <f t="shared" si="132"/>
        <v>0.22940862832910155</v>
      </c>
      <c r="G632" s="9">
        <f t="shared" si="133"/>
        <v>1.036738874385795</v>
      </c>
      <c r="H632" s="9">
        <f t="shared" si="134"/>
        <v>1.9123302094594996</v>
      </c>
      <c r="I632" s="9">
        <f t="shared" si="135"/>
        <v>4.0376449019503804</v>
      </c>
      <c r="J632" s="9">
        <f t="shared" si="136"/>
        <v>4.359033953009976</v>
      </c>
      <c r="K632" s="11">
        <f t="shared" si="137"/>
        <v>0.53191489361702127</v>
      </c>
      <c r="L632" s="11">
        <f t="shared" si="138"/>
        <v>0.2544529262086514</v>
      </c>
      <c r="M632" s="11">
        <f t="shared" si="139"/>
        <v>0.23584905660377356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-0.26667299989887239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0.22504680973642521</v>
      </c>
      <c r="Q632" s="11">
        <f>2*'OddsRatio_working_3-way'!K632*'OddsRatio_working_3-way'!L632*'OddsRatio_working_3-way'!M632</f>
        <v>6.3843066591893663E-2</v>
      </c>
      <c r="R632" s="11">
        <f t="shared" si="140"/>
        <v>0</v>
      </c>
      <c r="S632" s="11">
        <f t="shared" si="141"/>
        <v>-0.84390549407614335</v>
      </c>
      <c r="T632" s="11">
        <f t="shared" si="142"/>
        <v>-0.23940581392231011</v>
      </c>
      <c r="U632" s="11">
        <f>'OddsRatio_working_3-way'!S632-'OddsRatio_working_3-way'!R632^2/3</f>
        <v>-0.84390549407614335</v>
      </c>
      <c r="V632" s="11">
        <f>'OddsRatio_working_3-way'!S632*'OddsRatio_working_3-way'!R632/3-2*'OddsRatio_working_3-way'!R632^3/27-'OddsRatio_working_3-way'!T632</f>
        <v>0.23940581392231011</v>
      </c>
      <c r="W632" s="11">
        <f>'OddsRatio_working_3-way'!V632^2+4*'OddsRatio_working_3-way'!U632^3/27</f>
        <v>-3.172332243768583E-2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0.14919657014949239</v>
      </c>
      <c r="Y632" s="11">
        <f>IF('OddsRatio_working_3-way'!W632&gt;=0,IF('OddsRatio_working_3-way'!V632+SQRT('OddsRatio_working_3-way'!W632)&gt;0,0,PI()),ACOS('OddsRatio_working_3-way'!V632/(2*'OddsRatio_working_3-way'!X632)))</f>
        <v>0.639629861588765</v>
      </c>
      <c r="Z632" s="11">
        <f>'OddsRatio_working_3-way'!X632^(1/3)*COS('OddsRatio_working_3-way'!Y632/3)</f>
        <v>0.51836943719289763</v>
      </c>
      <c r="AA632" s="11">
        <f>'OddsRatio_working_3-way'!X632^(1/3)*COS(('OddsRatio_working_3-way'!Y632+2*PI())/3)</f>
        <v>-0.35637637696935048</v>
      </c>
      <c r="AB632" s="11">
        <f>'OddsRatio_working_3-way'!X632^(1/3)*COS(('OddsRatio_working_3-way'!Y632+4*PI())/3)</f>
        <v>-0.1619930602235472</v>
      </c>
      <c r="AC632" s="11">
        <f>'OddsRatio_working_3-way'!X632^(1/3)*SIN('OddsRatio_working_3-way'!Y632/3)</f>
        <v>0.11222726024916185</v>
      </c>
      <c r="AD632" s="11">
        <f>'OddsRatio_working_3-way'!X632^(1/3)*SIN(('OddsRatio_working_3-way'!Y632+2*PI())/3)</f>
        <v>0.39280747102991043</v>
      </c>
      <c r="AE632" s="11">
        <f>'OddsRatio_working_3-way'!X632^(1/3)*SIN(('OddsRatio_working_3-way'!Y632+4*PI())/3)</f>
        <v>-0.50503473127907228</v>
      </c>
      <c r="AF632" s="11">
        <f>-'OddsRatio_working_3-way'!U632/(3*'OddsRatio_working_3-way'!X632^(1/3))*COS(('OddsRatio_working_3-way'!Y632)/3)</f>
        <v>0.51836943719289752</v>
      </c>
      <c r="AG632" s="11">
        <f>-'OddsRatio_working_3-way'!U632/(3*'OddsRatio_working_3-way'!X632^(1/3))*COS(('OddsRatio_working_3-way'!Y632+2*PI())/3)</f>
        <v>-0.35637637696935043</v>
      </c>
      <c r="AH632" s="11">
        <f>-'OddsRatio_working_3-way'!U632/(3*'OddsRatio_working_3-way'!X632^(1/3))*COS(('OddsRatio_working_3-way'!Y632+4*PI())/3)</f>
        <v>-0.16199306022354718</v>
      </c>
      <c r="AI632" s="11">
        <f>'OddsRatio_working_3-way'!U632/(3*'OddsRatio_working_3-way'!X632^(1/3))*SIN(('OddsRatio_working_3-way'!Y632)/3)</f>
        <v>-0.11222726024916183</v>
      </c>
      <c r="AJ632" s="11">
        <f>'OddsRatio_working_3-way'!U632/(3*'OddsRatio_working_3-way'!X632^(1/3))*SIN(('OddsRatio_working_3-way'!Y632+2*PI())/3)</f>
        <v>-0.39280747102991032</v>
      </c>
      <c r="AK632" s="11">
        <f>'OddsRatio_working_3-way'!U632/(3*'OddsRatio_working_3-way'!X632^(1/3))*SIN(('OddsRatio_working_3-way'!Y632+4*PI())/3)</f>
        <v>0.50503473127907217</v>
      </c>
      <c r="AL632" s="11">
        <f>'OddsRatio_working_3-way'!Z632+'OddsRatio_working_3-way'!AF632</f>
        <v>1.036738874385795</v>
      </c>
      <c r="AM632" s="11">
        <f>'OddsRatio_working_3-way'!AA632+'OddsRatio_working_3-way'!AG632</f>
        <v>-0.71275275393870086</v>
      </c>
      <c r="AN632" s="11">
        <f>'OddsRatio_working_3-way'!AB632+'OddsRatio_working_3-way'!AH632</f>
        <v>-0.32398612044709441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1.036738874385795</v>
      </c>
      <c r="AS632" s="11">
        <f>IF(('OddsRatio_working_3-way'!X632=0),IF(Q632&gt;0,-Q632^(1/3),(-Q632)^(1/3)),'OddsRatio_working_3-way'!AM632-'OddsRatio_working_3-way'!R632/3)</f>
        <v>-0.71275275393870086</v>
      </c>
      <c r="AT632" s="11">
        <f>IF(('OddsRatio_working_3-way'!X632=0),IF(Q632&gt;0,-Q632^(1/3),(-Q632)^(1/3)),'OddsRatio_working_3-way'!AN632-'OddsRatio_working_3-way'!R632/3)</f>
        <v>-0.32398612044709441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9">
        <f t="shared" si="130"/>
        <v>0.34616671421784273</v>
      </c>
      <c r="E633" s="9">
        <f t="shared" si="131"/>
        <v>0.26882837945235832</v>
      </c>
      <c r="F633" s="9">
        <f t="shared" si="132"/>
        <v>0.38500490632979883</v>
      </c>
      <c r="G633" s="9">
        <f t="shared" si="133"/>
        <v>1.0793037143710722</v>
      </c>
      <c r="H633" s="9">
        <f t="shared" si="134"/>
        <v>2.888781500149376</v>
      </c>
      <c r="I633" s="9">
        <f t="shared" si="135"/>
        <v>3.719845360215102</v>
      </c>
      <c r="J633" s="9">
        <f t="shared" si="136"/>
        <v>2.5973694972691868</v>
      </c>
      <c r="K633" s="11">
        <f t="shared" si="137"/>
        <v>0.36363636363636365</v>
      </c>
      <c r="L633" s="11">
        <f t="shared" si="138"/>
        <v>0.28409090909090912</v>
      </c>
      <c r="M633" s="11">
        <f t="shared" si="139"/>
        <v>0.40322580645161293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-0.27187749933351102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0.2395194614769395</v>
      </c>
      <c r="Q633" s="11">
        <f>2*'OddsRatio_working_3-way'!K633*'OddsRatio_working_3-way'!L633*'OddsRatio_working_3-way'!M633</f>
        <v>8.3311117035457224E-2</v>
      </c>
      <c r="R633" s="11">
        <f t="shared" si="140"/>
        <v>0</v>
      </c>
      <c r="S633" s="11">
        <f t="shared" si="141"/>
        <v>-0.88098302384016691</v>
      </c>
      <c r="T633" s="11">
        <f t="shared" si="142"/>
        <v>-0.30642887785744938</v>
      </c>
      <c r="U633" s="11">
        <f>'OddsRatio_working_3-way'!S633-'OddsRatio_working_3-way'!R633^2/3</f>
        <v>-0.88098302384016691</v>
      </c>
      <c r="V633" s="11">
        <f>'OddsRatio_working_3-way'!S633*'OddsRatio_working_3-way'!R633/3-2*'OddsRatio_working_3-way'!R633^3/27-'OddsRatio_working_3-way'!T633</f>
        <v>0.30642887785744938</v>
      </c>
      <c r="W633" s="11">
        <f>'OddsRatio_working_3-way'!V633^2+4*'OddsRatio_working_3-way'!U633^3/27</f>
        <v>-7.3988706760769185E-3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0.15913636280015683</v>
      </c>
      <c r="Y633" s="11">
        <f>IF('OddsRatio_working_3-way'!W633&gt;=0,IF('OddsRatio_working_3-way'!V633+SQRT('OddsRatio_working_3-way'!W633)&gt;0,0,PI()),ACOS('OddsRatio_working_3-way'!V633/(2*'OddsRatio_working_3-way'!X633)))</f>
        <v>0.27366405451333486</v>
      </c>
      <c r="Z633" s="11">
        <f>'OddsRatio_working_3-way'!X633^(1/3)*COS('OddsRatio_working_3-way'!Y633/3)</f>
        <v>0.5396518571855361</v>
      </c>
      <c r="AA633" s="11">
        <f>'OddsRatio_working_3-way'!X633^(1/3)*COS(('OddsRatio_working_3-way'!Y633+2*PI())/3)</f>
        <v>-0.31257707755034686</v>
      </c>
      <c r="AB633" s="11">
        <f>'OddsRatio_working_3-way'!X633^(1/3)*COS(('OddsRatio_working_3-way'!Y633+4*PI())/3)</f>
        <v>-0.22707477963518935</v>
      </c>
      <c r="AC633" s="11">
        <f>'OddsRatio_working_3-way'!X633^(1/3)*SIN('OddsRatio_working_3-way'!Y633/3)</f>
        <v>4.9364774717647851E-2</v>
      </c>
      <c r="AD633" s="11">
        <f>'OddsRatio_working_3-way'!X633^(1/3)*SIN(('OddsRatio_working_3-way'!Y633+2*PI())/3)</f>
        <v>0.44266983016330219</v>
      </c>
      <c r="AE633" s="11">
        <f>'OddsRatio_working_3-way'!X633^(1/3)*SIN(('OddsRatio_working_3-way'!Y633+4*PI())/3)</f>
        <v>-0.49203460488094991</v>
      </c>
      <c r="AF633" s="11">
        <f>-'OddsRatio_working_3-way'!U633/(3*'OddsRatio_working_3-way'!X633^(1/3))*COS(('OddsRatio_working_3-way'!Y633)/3)</f>
        <v>0.5396518571855361</v>
      </c>
      <c r="AG633" s="11">
        <f>-'OddsRatio_working_3-way'!U633/(3*'OddsRatio_working_3-way'!X633^(1/3))*COS(('OddsRatio_working_3-way'!Y633+2*PI())/3)</f>
        <v>-0.31257707755034686</v>
      </c>
      <c r="AH633" s="11">
        <f>-'OddsRatio_working_3-way'!U633/(3*'OddsRatio_working_3-way'!X633^(1/3))*COS(('OddsRatio_working_3-way'!Y633+4*PI())/3)</f>
        <v>-0.22707477963518935</v>
      </c>
      <c r="AI633" s="11">
        <f>'OddsRatio_working_3-way'!U633/(3*'OddsRatio_working_3-way'!X633^(1/3))*SIN(('OddsRatio_working_3-way'!Y633)/3)</f>
        <v>-4.9364774717647851E-2</v>
      </c>
      <c r="AJ633" s="11">
        <f>'OddsRatio_working_3-way'!U633/(3*'OddsRatio_working_3-way'!X633^(1/3))*SIN(('OddsRatio_working_3-way'!Y633+2*PI())/3)</f>
        <v>-0.44266983016330219</v>
      </c>
      <c r="AK633" s="11">
        <f>'OddsRatio_working_3-way'!U633/(3*'OddsRatio_working_3-way'!X633^(1/3))*SIN(('OddsRatio_working_3-way'!Y633+4*PI())/3)</f>
        <v>0.49203460488094991</v>
      </c>
      <c r="AL633" s="11">
        <f>'OddsRatio_working_3-way'!Z633+'OddsRatio_working_3-way'!AF633</f>
        <v>1.0793037143710722</v>
      </c>
      <c r="AM633" s="11">
        <f>'OddsRatio_working_3-way'!AA633+'OddsRatio_working_3-way'!AG633</f>
        <v>-0.62515415510069372</v>
      </c>
      <c r="AN633" s="11">
        <f>'OddsRatio_working_3-way'!AB633+'OddsRatio_working_3-way'!AH633</f>
        <v>-0.4541495592703787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1.0793037143710722</v>
      </c>
      <c r="AS633" s="11">
        <f>IF(('OddsRatio_working_3-way'!X633=0),IF(Q633&gt;0,-Q633^(1/3),(-Q633)^(1/3)),'OddsRatio_working_3-way'!AM633-'OddsRatio_working_3-way'!R633/3)</f>
        <v>-0.62515415510069372</v>
      </c>
      <c r="AT633" s="11">
        <f>IF(('OddsRatio_working_3-way'!X633=0),IF(Q633&gt;0,-Q633^(1/3),(-Q633)^(1/3)),'OddsRatio_working_3-way'!AN633-'OddsRatio_working_3-way'!R633/3)</f>
        <v>-0.4541495592703787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9">
        <f t="shared" si="130"/>
        <v>0.60109658917744224</v>
      </c>
      <c r="E634" s="9">
        <f t="shared" si="131"/>
        <v>0.25728279337267962</v>
      </c>
      <c r="F634" s="9">
        <f t="shared" si="132"/>
        <v>0.14162061744987803</v>
      </c>
      <c r="G634" s="9">
        <f t="shared" si="133"/>
        <v>1.1060435710463452</v>
      </c>
      <c r="H634" s="9">
        <f t="shared" si="134"/>
        <v>1.6636261426278072</v>
      </c>
      <c r="I634" s="9">
        <f t="shared" si="135"/>
        <v>3.8867737204309605</v>
      </c>
      <c r="J634" s="9">
        <f t="shared" si="136"/>
        <v>7.0611187693339721</v>
      </c>
      <c r="K634" s="11">
        <f t="shared" si="137"/>
        <v>0.625</v>
      </c>
      <c r="L634" s="11">
        <f t="shared" si="138"/>
        <v>0.2770083102493075</v>
      </c>
      <c r="M634" s="11">
        <f t="shared" si="139"/>
        <v>0.15432098765432098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-0.2292820867959372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0.23217613966690609</v>
      </c>
      <c r="Q634" s="11">
        <f>2*'OddsRatio_working_3-way'!K634*'OddsRatio_working_3-way'!L634*'OddsRatio_working_3-way'!M634</f>
        <v>5.3435245032659624E-2</v>
      </c>
      <c r="R634" s="11">
        <f t="shared" si="140"/>
        <v>0</v>
      </c>
      <c r="S634" s="11">
        <f t="shared" si="141"/>
        <v>-1.0126222371377167</v>
      </c>
      <c r="T634" s="11">
        <f t="shared" si="142"/>
        <v>-0.23305460003169545</v>
      </c>
      <c r="U634" s="11">
        <f>'OddsRatio_working_3-way'!S634-'OddsRatio_working_3-way'!R634^2/3</f>
        <v>-1.0126222371377167</v>
      </c>
      <c r="V634" s="11">
        <f>'OddsRatio_working_3-way'!S634*'OddsRatio_working_3-way'!R634/3-2*'OddsRatio_working_3-way'!R634^3/27-'OddsRatio_working_3-way'!T634</f>
        <v>0.23305460003169545</v>
      </c>
      <c r="W634" s="11">
        <f>'OddsRatio_working_3-way'!V634^2+4*'OddsRatio_working_3-way'!U634^3/27</f>
        <v>-9.9514691924072252E-2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0.19610528965329174</v>
      </c>
      <c r="Y634" s="11">
        <f>IF('OddsRatio_working_3-way'!W634&gt;=0,IF('OddsRatio_working_3-way'!V634+SQRT('OddsRatio_working_3-way'!W634)&gt;0,0,PI()),ACOS('OddsRatio_working_3-way'!V634/(2*'OddsRatio_working_3-way'!X634)))</f>
        <v>0.93451593239400466</v>
      </c>
      <c r="Z634" s="11">
        <f>'OddsRatio_working_3-way'!X634^(1/3)*COS('OddsRatio_working_3-way'!Y634/3)</f>
        <v>0.5530217855231726</v>
      </c>
      <c r="AA634" s="11">
        <f>'OddsRatio_working_3-way'!X634^(1/3)*COS(('OddsRatio_working_3-way'!Y634+2*PI())/3)</f>
        <v>-0.43072093730149563</v>
      </c>
      <c r="AB634" s="11">
        <f>'OddsRatio_working_3-way'!X634^(1/3)*COS(('OddsRatio_working_3-way'!Y634+4*PI())/3)</f>
        <v>-0.12230084822167707</v>
      </c>
      <c r="AC634" s="11">
        <f>'OddsRatio_working_3-way'!X634^(1/3)*SIN('OddsRatio_working_3-way'!Y634/3)</f>
        <v>0.17806642145372156</v>
      </c>
      <c r="AD634" s="11">
        <f>'OddsRatio_working_3-way'!X634^(1/3)*SIN(('OddsRatio_working_3-way'!Y634+2*PI())/3)</f>
        <v>0.38989770438243587</v>
      </c>
      <c r="AE634" s="11">
        <f>'OddsRatio_working_3-way'!X634^(1/3)*SIN(('OddsRatio_working_3-way'!Y634+4*PI())/3)</f>
        <v>-0.56796412583615752</v>
      </c>
      <c r="AF634" s="11">
        <f>-'OddsRatio_working_3-way'!U634/(3*'OddsRatio_working_3-way'!X634^(1/3))*COS(('OddsRatio_working_3-way'!Y634)/3)</f>
        <v>0.5530217855231726</v>
      </c>
      <c r="AG634" s="11">
        <f>-'OddsRatio_working_3-way'!U634/(3*'OddsRatio_working_3-way'!X634^(1/3))*COS(('OddsRatio_working_3-way'!Y634+2*PI())/3)</f>
        <v>-0.43072093730149563</v>
      </c>
      <c r="AH634" s="11">
        <f>-'OddsRatio_working_3-way'!U634/(3*'OddsRatio_working_3-way'!X634^(1/3))*COS(('OddsRatio_working_3-way'!Y634+4*PI())/3)</f>
        <v>-0.12230084822167707</v>
      </c>
      <c r="AI634" s="11">
        <f>'OddsRatio_working_3-way'!U634/(3*'OddsRatio_working_3-way'!X634^(1/3))*SIN(('OddsRatio_working_3-way'!Y634)/3)</f>
        <v>-0.17806642145372156</v>
      </c>
      <c r="AJ634" s="11">
        <f>'OddsRatio_working_3-way'!U634/(3*'OddsRatio_working_3-way'!X634^(1/3))*SIN(('OddsRatio_working_3-way'!Y634+2*PI())/3)</f>
        <v>-0.38989770438243587</v>
      </c>
      <c r="AK634" s="11">
        <f>'OddsRatio_working_3-way'!U634/(3*'OddsRatio_working_3-way'!X634^(1/3))*SIN(('OddsRatio_working_3-way'!Y634+4*PI())/3)</f>
        <v>0.56796412583615752</v>
      </c>
      <c r="AL634" s="11">
        <f>'OddsRatio_working_3-way'!Z634+'OddsRatio_working_3-way'!AF634</f>
        <v>1.1060435710463452</v>
      </c>
      <c r="AM634" s="11">
        <f>'OddsRatio_working_3-way'!AA634+'OddsRatio_working_3-way'!AG634</f>
        <v>-0.86144187460299126</v>
      </c>
      <c r="AN634" s="11">
        <f>'OddsRatio_working_3-way'!AB634+'OddsRatio_working_3-way'!AH634</f>
        <v>-0.24460169644335414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1.1060435710463452</v>
      </c>
      <c r="AS634" s="11">
        <f>IF(('OddsRatio_working_3-way'!X634=0),IF(Q634&gt;0,-Q634^(1/3),(-Q634)^(1/3)),'OddsRatio_working_3-way'!AM634-'OddsRatio_working_3-way'!R634/3)</f>
        <v>-0.86144187460299126</v>
      </c>
      <c r="AT634" s="11">
        <f>IF(('OddsRatio_working_3-way'!X634=0),IF(Q634&gt;0,-Q634^(1/3),(-Q634)^(1/3)),'OddsRatio_working_3-way'!AN634-'OddsRatio_working_3-way'!R634/3)</f>
        <v>-0.24460169644335414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9">
        <f t="shared" si="130"/>
        <v>0.36174005676437088</v>
      </c>
      <c r="E635" s="9">
        <f t="shared" si="131"/>
        <v>0.33619485342362421</v>
      </c>
      <c r="F635" s="9">
        <f t="shared" si="132"/>
        <v>0.30206508981200475</v>
      </c>
      <c r="G635" s="9">
        <f t="shared" si="133"/>
        <v>1.0502476177964983</v>
      </c>
      <c r="H635" s="9">
        <f t="shared" si="134"/>
        <v>2.7644159978981175</v>
      </c>
      <c r="I635" s="9">
        <f t="shared" si="135"/>
        <v>2.9744655214574163</v>
      </c>
      <c r="J635" s="9">
        <f t="shared" si="136"/>
        <v>3.3105447591522963</v>
      </c>
      <c r="K635" s="11">
        <f t="shared" si="137"/>
        <v>0.37313432835820892</v>
      </c>
      <c r="L635" s="11">
        <f t="shared" si="138"/>
        <v>0.34722222222222221</v>
      </c>
      <c r="M635" s="11">
        <f t="shared" si="139"/>
        <v>0.3125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-0.2813277363184078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0.23320895522388055</v>
      </c>
      <c r="Q635" s="11">
        <f>2*'OddsRatio_working_3-way'!K635*'OddsRatio_working_3-way'!L635*'OddsRatio_working_3-way'!M635</f>
        <v>8.0975331674958531E-2</v>
      </c>
      <c r="R635" s="11">
        <f t="shared" si="140"/>
        <v>0</v>
      </c>
      <c r="S635" s="11">
        <f t="shared" si="141"/>
        <v>-0.82895827576678671</v>
      </c>
      <c r="T635" s="11">
        <f t="shared" si="142"/>
        <v>-0.28783273464124542</v>
      </c>
      <c r="U635" s="11">
        <f>'OddsRatio_working_3-way'!S635-'OddsRatio_working_3-way'!R635^2/3</f>
        <v>-0.82895827576678671</v>
      </c>
      <c r="V635" s="11">
        <f>'OddsRatio_working_3-way'!S635*'OddsRatio_working_3-way'!R635/3-2*'OddsRatio_working_3-way'!R635^3/27-'OddsRatio_working_3-way'!T635</f>
        <v>0.28783273464124542</v>
      </c>
      <c r="W635" s="11">
        <f>'OddsRatio_working_3-way'!V635^2+4*'OddsRatio_working_3-way'!U635^3/27</f>
        <v>-1.5429493901722435E-3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0.14525032919173525</v>
      </c>
      <c r="Y635" s="11">
        <f>IF('OddsRatio_working_3-way'!W635&gt;=0,IF('OddsRatio_working_3-way'!V635+SQRT('OddsRatio_working_3-way'!W635)&gt;0,0,PI()),ACOS('OddsRatio_working_3-way'!V635/(2*'OddsRatio_working_3-way'!X635)))</f>
        <v>0.13563166092650025</v>
      </c>
      <c r="Z635" s="11">
        <f>'OddsRatio_working_3-way'!X635^(1/3)*COS('OddsRatio_working_3-way'!Y635/3)</f>
        <v>0.52512380889824917</v>
      </c>
      <c r="AA635" s="11">
        <f>'OddsRatio_working_3-way'!X635^(1/3)*COS(('OddsRatio_working_3-way'!Y635+2*PI())/3)</f>
        <v>-0.28313635311350044</v>
      </c>
      <c r="AB635" s="11">
        <f>'OddsRatio_working_3-way'!X635^(1/3)*COS(('OddsRatio_working_3-way'!Y635+4*PI())/3)</f>
        <v>-0.24198745578474884</v>
      </c>
      <c r="AC635" s="11">
        <f>'OddsRatio_working_3-way'!X635^(1/3)*SIN('OddsRatio_working_3-way'!Y635/3)</f>
        <v>2.3757326949611177E-2</v>
      </c>
      <c r="AD635" s="11">
        <f>'OddsRatio_working_3-way'!X635^(1/3)*SIN(('OddsRatio_working_3-way'!Y635+2*PI())/3)</f>
        <v>0.44289189516312311</v>
      </c>
      <c r="AE635" s="11">
        <f>'OddsRatio_working_3-way'!X635^(1/3)*SIN(('OddsRatio_working_3-way'!Y635+4*PI())/3)</f>
        <v>-0.46664922211273407</v>
      </c>
      <c r="AF635" s="11">
        <f>-'OddsRatio_working_3-way'!U635/(3*'OddsRatio_working_3-way'!X635^(1/3))*COS(('OddsRatio_working_3-way'!Y635)/3)</f>
        <v>0.52512380889824917</v>
      </c>
      <c r="AG635" s="11">
        <f>-'OddsRatio_working_3-way'!U635/(3*'OddsRatio_working_3-way'!X635^(1/3))*COS(('OddsRatio_working_3-way'!Y635+2*PI())/3)</f>
        <v>-0.28313635311350044</v>
      </c>
      <c r="AH635" s="11">
        <f>-'OddsRatio_working_3-way'!U635/(3*'OddsRatio_working_3-way'!X635^(1/3))*COS(('OddsRatio_working_3-way'!Y635+4*PI())/3)</f>
        <v>-0.24198745578474884</v>
      </c>
      <c r="AI635" s="11">
        <f>'OddsRatio_working_3-way'!U635/(3*'OddsRatio_working_3-way'!X635^(1/3))*SIN(('OddsRatio_working_3-way'!Y635)/3)</f>
        <v>-2.3757326949611177E-2</v>
      </c>
      <c r="AJ635" s="11">
        <f>'OddsRatio_working_3-way'!U635/(3*'OddsRatio_working_3-way'!X635^(1/3))*SIN(('OddsRatio_working_3-way'!Y635+2*PI())/3)</f>
        <v>-0.44289189516312311</v>
      </c>
      <c r="AK635" s="11">
        <f>'OddsRatio_working_3-way'!U635/(3*'OddsRatio_working_3-way'!X635^(1/3))*SIN(('OddsRatio_working_3-way'!Y635+4*PI())/3)</f>
        <v>0.46664922211273407</v>
      </c>
      <c r="AL635" s="11">
        <f>'OddsRatio_working_3-way'!Z635+'OddsRatio_working_3-way'!AF635</f>
        <v>1.0502476177964983</v>
      </c>
      <c r="AM635" s="11">
        <f>'OddsRatio_working_3-way'!AA635+'OddsRatio_working_3-way'!AG635</f>
        <v>-0.56627270622700088</v>
      </c>
      <c r="AN635" s="11">
        <f>'OddsRatio_working_3-way'!AB635+'OddsRatio_working_3-way'!AH635</f>
        <v>-0.48397491156949768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1.0502476177964983</v>
      </c>
      <c r="AS635" s="11">
        <f>IF(('OddsRatio_working_3-way'!X635=0),IF(Q635&gt;0,-Q635^(1/3),(-Q635)^(1/3)),'OddsRatio_working_3-way'!AM635-'OddsRatio_working_3-way'!R635/3)</f>
        <v>-0.56627270622700088</v>
      </c>
      <c r="AT635" s="11">
        <f>IF(('OddsRatio_working_3-way'!X635=0),IF(Q635&gt;0,-Q635^(1/3),(-Q635)^(1/3)),'OddsRatio_working_3-way'!AN635-'OddsRatio_working_3-way'!R635/3)</f>
        <v>-0.48397491156949768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9">
        <f t="shared" si="130"/>
        <v>0.1866592209013592</v>
      </c>
      <c r="E636" s="9">
        <f t="shared" si="131"/>
        <v>0.33228546606425069</v>
      </c>
      <c r="F636" s="9">
        <f t="shared" si="132"/>
        <v>0.48105531303439003</v>
      </c>
      <c r="G636" s="9">
        <f t="shared" si="133"/>
        <v>1.0576108134789588</v>
      </c>
      <c r="H636" s="9">
        <f t="shared" si="134"/>
        <v>5.3573565515333099</v>
      </c>
      <c r="I636" s="9">
        <f t="shared" si="135"/>
        <v>3.009460545610021</v>
      </c>
      <c r="J636" s="9">
        <f t="shared" si="136"/>
        <v>2.0787630297485382</v>
      </c>
      <c r="K636" s="11">
        <f t="shared" si="137"/>
        <v>0.1953125</v>
      </c>
      <c r="L636" s="11">
        <f t="shared" si="138"/>
        <v>0.34482758620689657</v>
      </c>
      <c r="M636" s="11">
        <f t="shared" si="139"/>
        <v>0.49504950495049505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-0.26621447166268342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0.23472174803687268</v>
      </c>
      <c r="Q636" s="11">
        <f>2*'OddsRatio_working_3-way'!K636*'OddsRatio_working_3-way'!L636*'OddsRatio_working_3-way'!M636</f>
        <v>6.6682314783202468E-2</v>
      </c>
      <c r="R636" s="11">
        <f t="shared" si="140"/>
        <v>0</v>
      </c>
      <c r="S636" s="11">
        <f t="shared" si="141"/>
        <v>-0.88170168425060402</v>
      </c>
      <c r="T636" s="11">
        <f t="shared" si="142"/>
        <v>-0.25048343302573978</v>
      </c>
      <c r="U636" s="11">
        <f>'OddsRatio_working_3-way'!S636-'OddsRatio_working_3-way'!R636^2/3</f>
        <v>-0.88170168425060402</v>
      </c>
      <c r="V636" s="11">
        <f>'OddsRatio_working_3-way'!S636*'OddsRatio_working_3-way'!R636/3-2*'OddsRatio_working_3-way'!R636^3/27-'OddsRatio_working_3-way'!T636</f>
        <v>0.25048343302573978</v>
      </c>
      <c r="W636" s="11">
        <f>'OddsRatio_working_3-way'!V636^2+4*'OddsRatio_working_3-way'!U636^3/27</f>
        <v>-3.880367978022381E-2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0.15933112533383431</v>
      </c>
      <c r="Y636" s="11">
        <f>IF('OddsRatio_working_3-way'!W636&gt;=0,IF('OddsRatio_working_3-way'!V636+SQRT('OddsRatio_working_3-way'!W636)&gt;0,0,PI()),ACOS('OddsRatio_working_3-way'!V636/(2*'OddsRatio_working_3-way'!X636)))</f>
        <v>0.66640867233321199</v>
      </c>
      <c r="Z636" s="11">
        <f>'OddsRatio_working_3-way'!X636^(1/3)*COS('OddsRatio_working_3-way'!Y636/3)</f>
        <v>0.52880540673947929</v>
      </c>
      <c r="AA636" s="11">
        <f>'OddsRatio_working_3-way'!X636^(1/3)*COS(('OddsRatio_working_3-way'!Y636+2*PI())/3)</f>
        <v>-0.36783892727109518</v>
      </c>
      <c r="AB636" s="11">
        <f>'OddsRatio_working_3-way'!X636^(1/3)*COS(('OddsRatio_working_3-way'!Y636+4*PI())/3)</f>
        <v>-0.16096647946838424</v>
      </c>
      <c r="AC636" s="11">
        <f>'OddsRatio_working_3-way'!X636^(1/3)*SIN('OddsRatio_working_3-way'!Y636/3)</f>
        <v>0.11943786342681204</v>
      </c>
      <c r="AD636" s="11">
        <f>'OddsRatio_working_3-way'!X636^(1/3)*SIN(('OddsRatio_working_3-way'!Y636+2*PI())/3)</f>
        <v>0.39823998418154588</v>
      </c>
      <c r="AE636" s="11">
        <f>'OddsRatio_working_3-way'!X636^(1/3)*SIN(('OddsRatio_working_3-way'!Y636+4*PI())/3)</f>
        <v>-0.51767784760835789</v>
      </c>
      <c r="AF636" s="11">
        <f>-'OddsRatio_working_3-way'!U636/(3*'OddsRatio_working_3-way'!X636^(1/3))*COS(('OddsRatio_working_3-way'!Y636)/3)</f>
        <v>0.5288054067394794</v>
      </c>
      <c r="AG636" s="11">
        <f>-'OddsRatio_working_3-way'!U636/(3*'OddsRatio_working_3-way'!X636^(1/3))*COS(('OddsRatio_working_3-way'!Y636+2*PI())/3)</f>
        <v>-0.3678389272710953</v>
      </c>
      <c r="AH636" s="11">
        <f>-'OddsRatio_working_3-way'!U636/(3*'OddsRatio_working_3-way'!X636^(1/3))*COS(('OddsRatio_working_3-way'!Y636+4*PI())/3)</f>
        <v>-0.16096647946838427</v>
      </c>
      <c r="AI636" s="11">
        <f>'OddsRatio_working_3-way'!U636/(3*'OddsRatio_working_3-way'!X636^(1/3))*SIN(('OddsRatio_working_3-way'!Y636)/3)</f>
        <v>-0.11943786342681205</v>
      </c>
      <c r="AJ636" s="11">
        <f>'OddsRatio_working_3-way'!U636/(3*'OddsRatio_working_3-way'!X636^(1/3))*SIN(('OddsRatio_working_3-way'!Y636+2*PI())/3)</f>
        <v>-0.39823998418154594</v>
      </c>
      <c r="AK636" s="11">
        <f>'OddsRatio_working_3-way'!U636/(3*'OddsRatio_working_3-way'!X636^(1/3))*SIN(('OddsRatio_working_3-way'!Y636+4*PI())/3)</f>
        <v>0.517677847608358</v>
      </c>
      <c r="AL636" s="11">
        <f>'OddsRatio_working_3-way'!Z636+'OddsRatio_working_3-way'!AF636</f>
        <v>1.0576108134789588</v>
      </c>
      <c r="AM636" s="11">
        <f>'OddsRatio_working_3-way'!AA636+'OddsRatio_working_3-way'!AG636</f>
        <v>-0.73567785454219048</v>
      </c>
      <c r="AN636" s="11">
        <f>'OddsRatio_working_3-way'!AB636+'OddsRatio_working_3-way'!AH636</f>
        <v>-0.32193295893676854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1.0576108134789588</v>
      </c>
      <c r="AS636" s="11">
        <f>IF(('OddsRatio_working_3-way'!X636=0),IF(Q636&gt;0,-Q636^(1/3),(-Q636)^(1/3)),'OddsRatio_working_3-way'!AM636-'OddsRatio_working_3-way'!R636/3)</f>
        <v>-0.73567785454219048</v>
      </c>
      <c r="AT636" s="11">
        <f>IF(('OddsRatio_working_3-way'!X636=0),IF(Q636&gt;0,-Q636^(1/3),(-Q636)^(1/3)),'OddsRatio_working_3-way'!AN636-'OddsRatio_working_3-way'!R636/3)</f>
        <v>-0.32193295893676854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9">
        <f t="shared" si="130"/>
        <v>0.41709879017112977</v>
      </c>
      <c r="E637" s="9">
        <f t="shared" si="131"/>
        <v>0.30133170337129483</v>
      </c>
      <c r="F637" s="9">
        <f t="shared" si="132"/>
        <v>0.28156950645757528</v>
      </c>
      <c r="G637" s="9">
        <f t="shared" si="133"/>
        <v>1.0587223843223161</v>
      </c>
      <c r="H637" s="9">
        <f t="shared" si="134"/>
        <v>2.3975135473054574</v>
      </c>
      <c r="I637" s="9">
        <f t="shared" si="135"/>
        <v>3.3186020216658725</v>
      </c>
      <c r="J637" s="9">
        <f t="shared" si="136"/>
        <v>3.5515209462167818</v>
      </c>
      <c r="K637" s="11">
        <f t="shared" si="137"/>
        <v>0.43103448275862072</v>
      </c>
      <c r="L637" s="11">
        <f t="shared" si="138"/>
        <v>0.31347962382445144</v>
      </c>
      <c r="M637" s="11">
        <f t="shared" si="139"/>
        <v>0.29325513196480935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-0.27605908341208096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0.23457874570744677</v>
      </c>
      <c r="Q637" s="11">
        <f>2*'OddsRatio_working_3-way'!K637*'OddsRatio_working_3-way'!L637*'OddsRatio_working_3-way'!M637</f>
        <v>7.9249576252515788E-2</v>
      </c>
      <c r="R637" s="11">
        <f t="shared" si="140"/>
        <v>0</v>
      </c>
      <c r="S637" s="11">
        <f t="shared" si="141"/>
        <v>-0.84974108733558551</v>
      </c>
      <c r="T637" s="11">
        <f t="shared" si="142"/>
        <v>-0.2870746916674275</v>
      </c>
      <c r="U637" s="11">
        <f>'OddsRatio_working_3-way'!S637-'OddsRatio_working_3-way'!R637^2/3</f>
        <v>-0.84974108733558551</v>
      </c>
      <c r="V637" s="11">
        <f>'OddsRatio_working_3-way'!S637*'OddsRatio_working_3-way'!R637/3-2*'OddsRatio_working_3-way'!R637^3/27-'OddsRatio_working_3-way'!T637</f>
        <v>0.2870746916674275</v>
      </c>
      <c r="W637" s="11">
        <f>'OddsRatio_working_3-way'!V637^2+4*'OddsRatio_working_3-way'!U637^3/27</f>
        <v>-8.4864884742341107E-3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0.15074678028915134</v>
      </c>
      <c r="Y637" s="11">
        <f>IF('OddsRatio_working_3-way'!W637&gt;=0,IF('OddsRatio_working_3-way'!V637+SQRT('OddsRatio_working_3-way'!W637)&gt;0,0,PI()),ACOS('OddsRatio_working_3-way'!V637/(2*'OddsRatio_working_3-way'!X637)))</f>
        <v>0.31051872221340671</v>
      </c>
      <c r="Z637" s="11">
        <f>'OddsRatio_working_3-way'!X637^(1/3)*COS('OddsRatio_working_3-way'!Y637/3)</f>
        <v>0.52936119216115818</v>
      </c>
      <c r="AA637" s="11">
        <f>'OddsRatio_working_3-way'!X637^(1/3)*COS(('OddsRatio_working_3-way'!Y637+2*PI())/3)</f>
        <v>-0.31230220891744631</v>
      </c>
      <c r="AB637" s="11">
        <f>'OddsRatio_working_3-way'!X637^(1/3)*COS(('OddsRatio_working_3-way'!Y637+4*PI())/3)</f>
        <v>-0.21705898324371195</v>
      </c>
      <c r="AC637" s="11">
        <f>'OddsRatio_working_3-way'!X637^(1/3)*SIN('OddsRatio_working_3-way'!Y637/3)</f>
        <v>5.4988701981218892E-2</v>
      </c>
      <c r="AD637" s="11">
        <f>'OddsRatio_working_3-way'!X637^(1/3)*SIN(('OddsRatio_working_3-way'!Y637+2*PI())/3)</f>
        <v>0.43094588919856935</v>
      </c>
      <c r="AE637" s="11">
        <f>'OddsRatio_working_3-way'!X637^(1/3)*SIN(('OddsRatio_working_3-way'!Y637+4*PI())/3)</f>
        <v>-0.48593459117978816</v>
      </c>
      <c r="AF637" s="11">
        <f>-'OddsRatio_working_3-way'!U637/(3*'OddsRatio_working_3-way'!X637^(1/3))*COS(('OddsRatio_working_3-way'!Y637)/3)</f>
        <v>0.52936119216115807</v>
      </c>
      <c r="AG637" s="11">
        <f>-'OddsRatio_working_3-way'!U637/(3*'OddsRatio_working_3-way'!X637^(1/3))*COS(('OddsRatio_working_3-way'!Y637+2*PI())/3)</f>
        <v>-0.31230220891744626</v>
      </c>
      <c r="AH637" s="11">
        <f>-'OddsRatio_working_3-way'!U637/(3*'OddsRatio_working_3-way'!X637^(1/3))*COS(('OddsRatio_working_3-way'!Y637+4*PI())/3)</f>
        <v>-0.21705898324371189</v>
      </c>
      <c r="AI637" s="11">
        <f>'OddsRatio_working_3-way'!U637/(3*'OddsRatio_working_3-way'!X637^(1/3))*SIN(('OddsRatio_working_3-way'!Y637)/3)</f>
        <v>-5.4988701981218878E-2</v>
      </c>
      <c r="AJ637" s="11">
        <f>'OddsRatio_working_3-way'!U637/(3*'OddsRatio_working_3-way'!X637^(1/3))*SIN(('OddsRatio_working_3-way'!Y637+2*PI())/3)</f>
        <v>-0.43094588919856924</v>
      </c>
      <c r="AK637" s="11">
        <f>'OddsRatio_working_3-way'!U637/(3*'OddsRatio_working_3-way'!X637^(1/3))*SIN(('OddsRatio_working_3-way'!Y637+4*PI())/3)</f>
        <v>0.4859345911797881</v>
      </c>
      <c r="AL637" s="11">
        <f>'OddsRatio_working_3-way'!Z637+'OddsRatio_working_3-way'!AF637</f>
        <v>1.0587223843223161</v>
      </c>
      <c r="AM637" s="11">
        <f>'OddsRatio_working_3-way'!AA637+'OddsRatio_working_3-way'!AG637</f>
        <v>-0.62460441783489262</v>
      </c>
      <c r="AN637" s="11">
        <f>'OddsRatio_working_3-way'!AB637+'OddsRatio_working_3-way'!AH637</f>
        <v>-0.43411796648742385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1.0587223843223161</v>
      </c>
      <c r="AS637" s="11">
        <f>IF(('OddsRatio_working_3-way'!X637=0),IF(Q637&gt;0,-Q637^(1/3),(-Q637)^(1/3)),'OddsRatio_working_3-way'!AM637-'OddsRatio_working_3-way'!R637/3)</f>
        <v>-0.62460441783489262</v>
      </c>
      <c r="AT637" s="11">
        <f>IF(('OddsRatio_working_3-way'!X637=0),IF(Q637&gt;0,-Q637^(1/3),(-Q637)^(1/3)),'OddsRatio_working_3-way'!AN637-'OddsRatio_working_3-way'!R637/3)</f>
        <v>-0.43411796648742385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9">
        <f t="shared" si="130"/>
        <v>0.28710068787283083</v>
      </c>
      <c r="E638" s="9">
        <f t="shared" si="131"/>
        <v>0.2888607617046236</v>
      </c>
      <c r="F638" s="9">
        <f t="shared" si="132"/>
        <v>0.42403855042254568</v>
      </c>
      <c r="G638" s="9">
        <f t="shared" si="133"/>
        <v>1.0611532419257648</v>
      </c>
      <c r="H638" s="9">
        <f t="shared" si="134"/>
        <v>3.4830985861062889</v>
      </c>
      <c r="I638" s="9">
        <f t="shared" si="135"/>
        <v>3.4618755212677739</v>
      </c>
      <c r="J638" s="9">
        <f t="shared" si="136"/>
        <v>2.3582761496649787</v>
      </c>
      <c r="K638" s="11">
        <f t="shared" si="137"/>
        <v>0.29940119760479045</v>
      </c>
      <c r="L638" s="11">
        <f t="shared" si="138"/>
        <v>0.30120481927710846</v>
      </c>
      <c r="M638" s="11">
        <f t="shared" si="139"/>
        <v>0.43859649122807021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-0.27484916027172024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0.2349454546835309</v>
      </c>
      <c r="Q638" s="11">
        <f>2*'OddsRatio_working_3-way'!K638*'OddsRatio_working_3-way'!L638*'OddsRatio_working_3-way'!M638</f>
        <v>7.9106213698158553E-2</v>
      </c>
      <c r="R638" s="11">
        <f t="shared" si="140"/>
        <v>0</v>
      </c>
      <c r="S638" s="11">
        <f t="shared" si="141"/>
        <v>-0.85481598143236126</v>
      </c>
      <c r="T638" s="11">
        <f t="shared" si="142"/>
        <v>-0.28781682876510484</v>
      </c>
      <c r="U638" s="11">
        <f>'OddsRatio_working_3-way'!S638-'OddsRatio_working_3-way'!R638^2/3</f>
        <v>-0.85481598143236126</v>
      </c>
      <c r="V638" s="11">
        <f>'OddsRatio_working_3-way'!S638*'OddsRatio_working_3-way'!R638/3-2*'OddsRatio_working_3-way'!R638^3/27-'OddsRatio_working_3-way'!T638</f>
        <v>0.28781682876510484</v>
      </c>
      <c r="W638" s="11">
        <f>'OddsRatio_working_3-way'!V638^2+4*'OddsRatio_working_3-way'!U638^3/27</f>
        <v>-9.6981983139259598E-3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0.15209924821833246</v>
      </c>
      <c r="Y638" s="11">
        <f>IF('OddsRatio_working_3-way'!W638&gt;=0,IF('OddsRatio_working_3-way'!V638+SQRT('OddsRatio_working_3-way'!W638)&gt;0,0,PI()),ACOS('OddsRatio_working_3-way'!V638/(2*'OddsRatio_working_3-way'!X638)))</f>
        <v>0.32967348555627973</v>
      </c>
      <c r="Z638" s="11">
        <f>'OddsRatio_working_3-way'!X638^(1/3)*COS('OddsRatio_working_3-way'!Y638/3)</f>
        <v>0.53057662096288249</v>
      </c>
      <c r="AA638" s="11">
        <f>'OddsRatio_working_3-way'!X638^(1/3)*COS(('OddsRatio_working_3-way'!Y638+2*PI())/3)</f>
        <v>-0.31598675546546001</v>
      </c>
      <c r="AB638" s="11">
        <f>'OddsRatio_working_3-way'!X638^(1/3)*COS(('OddsRatio_working_3-way'!Y638+4*PI())/3)</f>
        <v>-0.21458986549742246</v>
      </c>
      <c r="AC638" s="11">
        <f>'OddsRatio_working_3-way'!X638^(1/3)*SIN('OddsRatio_working_3-way'!Y638/3)</f>
        <v>5.8541521718037393E-2</v>
      </c>
      <c r="AD638" s="11">
        <f>'OddsRatio_working_3-way'!X638^(1/3)*SIN(('OddsRatio_working_3-way'!Y638+2*PI())/3)</f>
        <v>0.43022207154894482</v>
      </c>
      <c r="AE638" s="11">
        <f>'OddsRatio_working_3-way'!X638^(1/3)*SIN(('OddsRatio_working_3-way'!Y638+4*PI())/3)</f>
        <v>-0.48876359326698215</v>
      </c>
      <c r="AF638" s="11">
        <f>-'OddsRatio_working_3-way'!U638/(3*'OddsRatio_working_3-way'!X638^(1/3))*COS(('OddsRatio_working_3-way'!Y638)/3)</f>
        <v>0.53057662096288238</v>
      </c>
      <c r="AG638" s="11">
        <f>-'OddsRatio_working_3-way'!U638/(3*'OddsRatio_working_3-way'!X638^(1/3))*COS(('OddsRatio_working_3-way'!Y638+2*PI())/3)</f>
        <v>-0.31598675546545996</v>
      </c>
      <c r="AH638" s="11">
        <f>-'OddsRatio_working_3-way'!U638/(3*'OddsRatio_working_3-way'!X638^(1/3))*COS(('OddsRatio_working_3-way'!Y638+4*PI())/3)</f>
        <v>-0.2145898654974224</v>
      </c>
      <c r="AI638" s="11">
        <f>'OddsRatio_working_3-way'!U638/(3*'OddsRatio_working_3-way'!X638^(1/3))*SIN(('OddsRatio_working_3-way'!Y638)/3)</f>
        <v>-5.8541521718037379E-2</v>
      </c>
      <c r="AJ638" s="11">
        <f>'OddsRatio_working_3-way'!U638/(3*'OddsRatio_working_3-way'!X638^(1/3))*SIN(('OddsRatio_working_3-way'!Y638+2*PI())/3)</f>
        <v>-0.43022207154894471</v>
      </c>
      <c r="AK638" s="11">
        <f>'OddsRatio_working_3-way'!U638/(3*'OddsRatio_working_3-way'!X638^(1/3))*SIN(('OddsRatio_working_3-way'!Y638+4*PI())/3)</f>
        <v>0.48876359326698204</v>
      </c>
      <c r="AL638" s="11">
        <f>'OddsRatio_working_3-way'!Z638+'OddsRatio_working_3-way'!AF638</f>
        <v>1.0611532419257648</v>
      </c>
      <c r="AM638" s="11">
        <f>'OddsRatio_working_3-way'!AA638+'OddsRatio_working_3-way'!AG638</f>
        <v>-0.63197351093091991</v>
      </c>
      <c r="AN638" s="11">
        <f>'OddsRatio_working_3-way'!AB638+'OddsRatio_working_3-way'!AH638</f>
        <v>-0.42917973099484485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1.0611532419257648</v>
      </c>
      <c r="AS638" s="11">
        <f>IF(('OddsRatio_working_3-way'!X638=0),IF(Q638&gt;0,-Q638^(1/3),(-Q638)^(1/3)),'OddsRatio_working_3-way'!AM638-'OddsRatio_working_3-way'!R638/3)</f>
        <v>-0.63197351093091991</v>
      </c>
      <c r="AT638" s="11">
        <f>IF(('OddsRatio_working_3-way'!X638=0),IF(Q638&gt;0,-Q638^(1/3),(-Q638)^(1/3)),'OddsRatio_working_3-way'!AN638-'OddsRatio_working_3-way'!R638/3)</f>
        <v>-0.42917973099484485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8"/>
        <v>2.7941553447834E-2</v>
      </c>
      <c r="D190" s="4">
        <f t="shared" si="10"/>
        <v>2.4297726564933044</v>
      </c>
      <c r="E190" s="4">
        <f t="shared" si="11"/>
        <v>1.6994118928338053</v>
      </c>
      <c r="G190" s="4">
        <f t="shared" si="9"/>
        <v>1.027941553447834</v>
      </c>
    </row>
    <row r="191" spans="1:7" x14ac:dyDescent="0.2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8"/>
        <v>2.9760065904644417E-2</v>
      </c>
      <c r="D191" s="4">
        <f t="shared" si="10"/>
        <v>2.4244164274123086</v>
      </c>
      <c r="E191" s="4">
        <f t="shared" si="11"/>
        <v>1.7020418894049603</v>
      </c>
      <c r="G191" s="4">
        <f t="shared" si="9"/>
        <v>1.0297600659046444</v>
      </c>
    </row>
    <row r="192" spans="1:7" x14ac:dyDescent="0.2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8"/>
        <v>3.2199592155283119E-2</v>
      </c>
      <c r="D192" s="4">
        <f t="shared" si="10"/>
        <v>1.6107134891831068</v>
      </c>
      <c r="E192" s="4">
        <f t="shared" si="11"/>
        <v>2.6374290362205768</v>
      </c>
      <c r="G192" s="4">
        <f t="shared" si="9"/>
        <v>1.0321995921552831</v>
      </c>
    </row>
    <row r="193" spans="1:7" x14ac:dyDescent="0.2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8"/>
        <v>3.002070393374745E-2</v>
      </c>
      <c r="D193" s="4">
        <f t="shared" si="10"/>
        <v>2.3822441430332923</v>
      </c>
      <c r="E193" s="4">
        <f t="shared" si="11"/>
        <v>1.7234611953612846</v>
      </c>
      <c r="G193" s="4">
        <f t="shared" si="9"/>
        <v>1.0300207039337475</v>
      </c>
    </row>
    <row r="194" spans="1:7" x14ac:dyDescent="0.2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3.5483617917004384E-2</v>
      </c>
      <c r="D194" s="4">
        <f t="shared" si="10"/>
        <v>2.3869799956308713</v>
      </c>
      <c r="E194" s="4">
        <f t="shared" si="11"/>
        <v>1.7209909322052965</v>
      </c>
      <c r="G194" s="4">
        <f t="shared" ref="G194:G257" si="13">IF(A194="","",C194+1)</f>
        <v>1.0354836179170044</v>
      </c>
    </row>
    <row r="195" spans="1:7" x14ac:dyDescent="0.2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si="12"/>
        <v>2.8338796658559762E-2</v>
      </c>
      <c r="D195" s="4">
        <f t="shared" ref="D195:D258" si="14">IF(A195="","",(2*A195)/(2-($C195*A195)))</f>
        <v>2.0159880622468553</v>
      </c>
      <c r="E195" s="4">
        <f t="shared" ref="E195:E258" si="15">IF(B195="","",(2*B195)/(2-($C195*B195)))</f>
        <v>1.9842635333613092</v>
      </c>
      <c r="G195" s="4">
        <f t="shared" si="13"/>
        <v>1.0283387966585598</v>
      </c>
    </row>
    <row r="196" spans="1:7" x14ac:dyDescent="0.2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12"/>
        <v>3.6282558021688338E-2</v>
      </c>
      <c r="D196" s="4">
        <f t="shared" si="14"/>
        <v>2.6517065305025525</v>
      </c>
      <c r="E196" s="4">
        <f t="shared" si="15"/>
        <v>1.6054344288968434</v>
      </c>
      <c r="G196" s="4">
        <f t="shared" si="13"/>
        <v>1.0362825580216883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12"/>
        <v>3.3484911120297722E-2</v>
      </c>
      <c r="D197" s="4">
        <f t="shared" si="14"/>
        <v>2.4570848146267141</v>
      </c>
      <c r="E197" s="4">
        <f t="shared" si="15"/>
        <v>1.6863018473335656</v>
      </c>
      <c r="G197" s="4">
        <f t="shared" si="13"/>
        <v>1.0334849111202977</v>
      </c>
    </row>
    <row r="198" spans="1:7" x14ac:dyDescent="0.2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12"/>
        <v>3.383458646616555E-2</v>
      </c>
      <c r="D198" s="4">
        <f t="shared" si="14"/>
        <v>2.3714710252600297</v>
      </c>
      <c r="E198" s="4">
        <f t="shared" si="15"/>
        <v>1.7291440953412784</v>
      </c>
      <c r="G198" s="4">
        <f t="shared" si="13"/>
        <v>1.0338345864661656</v>
      </c>
    </row>
    <row r="199" spans="1:7" x14ac:dyDescent="0.2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12"/>
        <v>2.9808863239265015E-2</v>
      </c>
      <c r="D199" s="4">
        <f t="shared" si="14"/>
        <v>2.082703865027292</v>
      </c>
      <c r="E199" s="4">
        <f t="shared" si="15"/>
        <v>1.9236135865967305</v>
      </c>
      <c r="G199" s="4">
        <f t="shared" si="13"/>
        <v>1.029808863239265</v>
      </c>
    </row>
    <row r="200" spans="1:7" x14ac:dyDescent="0.2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12"/>
        <v>3.3255418614534626E-2</v>
      </c>
      <c r="D200" s="4">
        <f t="shared" si="14"/>
        <v>1.8661643699811639</v>
      </c>
      <c r="E200" s="4">
        <f t="shared" si="15"/>
        <v>2.1545152798443401</v>
      </c>
      <c r="G200" s="4">
        <f t="shared" si="13"/>
        <v>1.0332554186145346</v>
      </c>
    </row>
    <row r="201" spans="1:7" x14ac:dyDescent="0.2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12"/>
        <v>3.0245246040574214E-2</v>
      </c>
      <c r="D201" s="4">
        <f t="shared" si="14"/>
        <v>2.0942925287037548</v>
      </c>
      <c r="E201" s="4">
        <f t="shared" si="15"/>
        <v>1.9138324294186226</v>
      </c>
      <c r="G201" s="4">
        <f t="shared" si="13"/>
        <v>1.0302452460405742</v>
      </c>
    </row>
    <row r="202" spans="1:7" x14ac:dyDescent="0.2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12"/>
        <v>2.861071447458885E-2</v>
      </c>
      <c r="D202" s="4">
        <f t="shared" si="14"/>
        <v>2.0377175494369308</v>
      </c>
      <c r="E202" s="4">
        <f t="shared" si="15"/>
        <v>1.9636533568721115</v>
      </c>
      <c r="G202" s="4">
        <f t="shared" si="13"/>
        <v>1.0286107144745888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12"/>
        <v>3.4849694067571102E-2</v>
      </c>
      <c r="D203" s="4">
        <f t="shared" si="14"/>
        <v>2.1797622499275153</v>
      </c>
      <c r="E203" s="4">
        <f t="shared" si="15"/>
        <v>1.8476284099287292</v>
      </c>
      <c r="G203" s="4">
        <f t="shared" si="13"/>
        <v>1.0348496940675711</v>
      </c>
    </row>
    <row r="204" spans="1:7" x14ac:dyDescent="0.2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12"/>
        <v>3.3255418614534626E-2</v>
      </c>
      <c r="D204" s="4">
        <f t="shared" si="14"/>
        <v>2.1545152798443401</v>
      </c>
      <c r="E204" s="4">
        <f t="shared" si="15"/>
        <v>1.8661643699811639</v>
      </c>
      <c r="G204" s="4">
        <f t="shared" si="13"/>
        <v>1.0332554186145346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12"/>
        <v>2.861071447458885E-2</v>
      </c>
      <c r="D205" s="4">
        <f t="shared" si="14"/>
        <v>2.0377175494369308</v>
      </c>
      <c r="E205" s="4">
        <f t="shared" si="15"/>
        <v>1.9636533568721115</v>
      </c>
      <c r="G205" s="4">
        <f t="shared" si="13"/>
        <v>1.0286107144745888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12"/>
        <v>3.0955227846419575E-2</v>
      </c>
      <c r="D207" s="4">
        <f t="shared" si="14"/>
        <v>1.9894277785119598</v>
      </c>
      <c r="E207" s="4">
        <f t="shared" si="15"/>
        <v>2.0106851876586083</v>
      </c>
      <c r="G207" s="4">
        <f t="shared" si="13"/>
        <v>1.0309552278464196</v>
      </c>
    </row>
    <row r="208" spans="1:7" x14ac:dyDescent="0.2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12"/>
        <v>3.4849694067571102E-2</v>
      </c>
      <c r="D208" s="4">
        <f t="shared" si="14"/>
        <v>2.1797622499275153</v>
      </c>
      <c r="E208" s="4">
        <f t="shared" si="15"/>
        <v>1.8476284099287292</v>
      </c>
      <c r="G208" s="4">
        <f t="shared" si="13"/>
        <v>1.0348496940675711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12"/>
        <v>4.9602630857769281E-2</v>
      </c>
      <c r="D209" s="4">
        <f t="shared" si="14"/>
        <v>1.8622097473845369</v>
      </c>
      <c r="E209" s="4">
        <f t="shared" si="15"/>
        <v>2.1598105948505473</v>
      </c>
      <c r="G209" s="4">
        <f t="shared" si="13"/>
        <v>1.0496026308577693</v>
      </c>
    </row>
    <row r="210" spans="1:7" x14ac:dyDescent="0.2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12"/>
        <v>5.2066559312936134E-2</v>
      </c>
      <c r="D210" s="4">
        <f t="shared" si="14"/>
        <v>1.6913300045392647</v>
      </c>
      <c r="E210" s="4">
        <f t="shared" si="15"/>
        <v>2.4464871963230466</v>
      </c>
      <c r="G210" s="4">
        <f t="shared" si="13"/>
        <v>1.0520665593129361</v>
      </c>
    </row>
    <row r="211" spans="1:7" x14ac:dyDescent="0.2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12"/>
        <v>4.6410756885707949E-2</v>
      </c>
      <c r="D211" s="4">
        <f t="shared" si="14"/>
        <v>2.2296905222437133</v>
      </c>
      <c r="E211" s="4">
        <f t="shared" si="15"/>
        <v>1.8132127408572549</v>
      </c>
      <c r="G211" s="4">
        <f t="shared" si="13"/>
        <v>1.0464107568857079</v>
      </c>
    </row>
    <row r="212" spans="1:7" x14ac:dyDescent="0.2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12"/>
        <v>4.3053103354610656E-2</v>
      </c>
      <c r="D212" s="4">
        <f t="shared" si="14"/>
        <v>2.0790625441197226</v>
      </c>
      <c r="E212" s="4">
        <f t="shared" si="15"/>
        <v>1.9267303414889438</v>
      </c>
      <c r="G212" s="4">
        <f t="shared" si="13"/>
        <v>1.0430531033546107</v>
      </c>
    </row>
    <row r="213" spans="1:7" x14ac:dyDescent="0.2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12"/>
        <v>4.9602630857769281E-2</v>
      </c>
      <c r="D213" s="4">
        <f t="shared" si="14"/>
        <v>1.8622097473845369</v>
      </c>
      <c r="E213" s="4">
        <f t="shared" si="15"/>
        <v>2.1598105948505473</v>
      </c>
      <c r="G213" s="4">
        <f t="shared" si="13"/>
        <v>1.0496026308577693</v>
      </c>
    </row>
    <row r="214" spans="1:7" x14ac:dyDescent="0.2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12"/>
        <v>5.2545469418918689E-2</v>
      </c>
      <c r="D214" s="4">
        <f t="shared" si="14"/>
        <v>2.3011953691211997</v>
      </c>
      <c r="E214" s="4">
        <f t="shared" si="15"/>
        <v>1.7685241000168785</v>
      </c>
      <c r="G214" s="4">
        <f t="shared" si="13"/>
        <v>1.0525454694189187</v>
      </c>
    </row>
    <row r="215" spans="1:7" x14ac:dyDescent="0.2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12"/>
        <v>4.7235244126436093E-2</v>
      </c>
      <c r="D215" s="4">
        <f t="shared" si="14"/>
        <v>1.9783062613553166</v>
      </c>
      <c r="E215" s="4">
        <f t="shared" si="15"/>
        <v>2.0221747928042801</v>
      </c>
      <c r="G215" s="4">
        <f t="shared" si="13"/>
        <v>1.0472352441264361</v>
      </c>
    </row>
    <row r="216" spans="1:7" x14ac:dyDescent="0.2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12"/>
        <v>5.0302561778583499E-2</v>
      </c>
      <c r="D216" s="4">
        <f t="shared" si="14"/>
        <v>1.67794601122716</v>
      </c>
      <c r="E216" s="4">
        <f t="shared" si="15"/>
        <v>2.4750437106192065</v>
      </c>
      <c r="G216" s="4">
        <f t="shared" si="13"/>
        <v>1.0503025617785835</v>
      </c>
    </row>
    <row r="217" spans="1:7" x14ac:dyDescent="0.2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12"/>
        <v>3.7923081049187513E-2</v>
      </c>
      <c r="D217" s="4">
        <f t="shared" si="14"/>
        <v>1.8743276529432467</v>
      </c>
      <c r="E217" s="4">
        <f t="shared" si="15"/>
        <v>2.1437359857413907</v>
      </c>
      <c r="G217" s="4">
        <f t="shared" si="13"/>
        <v>1.0379230810491875</v>
      </c>
    </row>
    <row r="218" spans="1:7" x14ac:dyDescent="0.2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12"/>
        <v>3.9340776182881454E-2</v>
      </c>
      <c r="D218" s="4">
        <f t="shared" si="14"/>
        <v>2.2995110024449881</v>
      </c>
      <c r="E218" s="4">
        <f t="shared" si="15"/>
        <v>1.7695202257761053</v>
      </c>
      <c r="G218" s="4">
        <f t="shared" si="13"/>
        <v>1.0393407761828815</v>
      </c>
    </row>
    <row r="219" spans="1:7" x14ac:dyDescent="0.2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12"/>
        <v>3.868574456809748E-2</v>
      </c>
      <c r="D219" s="4">
        <f t="shared" si="14"/>
        <v>2.3196066379840201</v>
      </c>
      <c r="E219" s="4">
        <f t="shared" si="15"/>
        <v>1.7578015836050302</v>
      </c>
      <c r="G219" s="4">
        <f t="shared" si="13"/>
        <v>1.0386857445680975</v>
      </c>
    </row>
    <row r="220" spans="1:7" x14ac:dyDescent="0.2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12"/>
        <v>3.5590045491035394E-2</v>
      </c>
      <c r="D220" s="4">
        <f t="shared" si="14"/>
        <v>2.0953181945612553</v>
      </c>
      <c r="E220" s="4">
        <f t="shared" si="15"/>
        <v>1.9129767084719731</v>
      </c>
      <c r="G220" s="4">
        <f t="shared" si="13"/>
        <v>1.0355900454910354</v>
      </c>
    </row>
    <row r="221" spans="1:7" x14ac:dyDescent="0.2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12"/>
        <v>3.7784679089026829E-2</v>
      </c>
      <c r="D221" s="4">
        <f t="shared" si="14"/>
        <v>2.5139882888744305</v>
      </c>
      <c r="E221" s="4">
        <f t="shared" si="15"/>
        <v>1.6605070906746886</v>
      </c>
      <c r="G221" s="4">
        <f t="shared" si="13"/>
        <v>1.0377846790890268</v>
      </c>
    </row>
    <row r="222" spans="1:7" x14ac:dyDescent="0.2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12"/>
        <v>3.8016353403419467E-2</v>
      </c>
      <c r="D222" s="4">
        <f t="shared" si="14"/>
        <v>2.2851249696675566</v>
      </c>
      <c r="E222" s="4">
        <f t="shared" si="15"/>
        <v>1.7781344410876134</v>
      </c>
      <c r="G222" s="4">
        <f t="shared" si="13"/>
        <v>1.0380163534034195</v>
      </c>
    </row>
    <row r="223" spans="1:7" x14ac:dyDescent="0.2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12"/>
        <v>3.6682615629984205E-2</v>
      </c>
      <c r="D223" s="4">
        <f t="shared" si="14"/>
        <v>2.7743362831858414</v>
      </c>
      <c r="E223" s="4">
        <f t="shared" si="15"/>
        <v>1.5635910224438905</v>
      </c>
      <c r="G223" s="4">
        <f t="shared" si="13"/>
        <v>1.0366826156299842</v>
      </c>
    </row>
    <row r="224" spans="1:7" x14ac:dyDescent="0.2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12"/>
        <v>3.8647342995169254E-2</v>
      </c>
      <c r="D224" s="4">
        <f t="shared" si="14"/>
        <v>2.15625</v>
      </c>
      <c r="E224" s="4">
        <f t="shared" si="15"/>
        <v>1.8648648648648651</v>
      </c>
      <c r="G224" s="4">
        <f t="shared" si="13"/>
        <v>1.0386473429951693</v>
      </c>
    </row>
    <row r="225" spans="1:7" x14ac:dyDescent="0.2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12"/>
        <v>4.0168481610848517E-2</v>
      </c>
      <c r="D225" s="4">
        <f t="shared" si="14"/>
        <v>2.6100013406622868</v>
      </c>
      <c r="E225" s="4">
        <f t="shared" si="15"/>
        <v>1.6211174952119245</v>
      </c>
      <c r="G225" s="4">
        <f t="shared" si="13"/>
        <v>1.0401684816108485</v>
      </c>
    </row>
    <row r="226" spans="1:7" x14ac:dyDescent="0.2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12"/>
        <v>4.5321637426900541E-2</v>
      </c>
      <c r="D226" s="4">
        <f t="shared" si="14"/>
        <v>3.0467706013363025</v>
      </c>
      <c r="E226" s="4">
        <f t="shared" si="15"/>
        <v>1.488574537540805</v>
      </c>
      <c r="G226" s="4">
        <f t="shared" si="13"/>
        <v>1.0453216374269005</v>
      </c>
    </row>
    <row r="227" spans="1:7" x14ac:dyDescent="0.2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12"/>
        <v>3.4391534391534417E-2</v>
      </c>
      <c r="D227" s="4">
        <f t="shared" si="14"/>
        <v>2.2433234421364987</v>
      </c>
      <c r="E227" s="4">
        <f t="shared" si="15"/>
        <v>1.8042959427207637</v>
      </c>
      <c r="G227" s="4">
        <f t="shared" si="13"/>
        <v>1.0343915343915344</v>
      </c>
    </row>
    <row r="228" spans="1:7" x14ac:dyDescent="0.2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12"/>
        <v>3.3998867525049992E-2</v>
      </c>
      <c r="D228" s="4">
        <f t="shared" si="14"/>
        <v>2.8189041951490341</v>
      </c>
      <c r="E228" s="4">
        <f t="shared" si="15"/>
        <v>1.5497815677521511</v>
      </c>
      <c r="G228" s="4">
        <f t="shared" si="13"/>
        <v>1.03399886752505</v>
      </c>
    </row>
    <row r="229" spans="1:7" x14ac:dyDescent="0.2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12"/>
        <v>3.9272030651340994E-2</v>
      </c>
      <c r="D229" s="4">
        <f t="shared" si="14"/>
        <v>3.0751104565537557</v>
      </c>
      <c r="E229" s="4">
        <f t="shared" si="15"/>
        <v>1.481902058197303</v>
      </c>
      <c r="G229" s="4">
        <f t="shared" si="13"/>
        <v>1.039272030651341</v>
      </c>
    </row>
    <row r="230" spans="1:7" x14ac:dyDescent="0.2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12"/>
        <v>3.1592520954223158E-2</v>
      </c>
      <c r="D230" s="4">
        <f t="shared" si="14"/>
        <v>2.4405979543666407</v>
      </c>
      <c r="E230" s="4">
        <f t="shared" si="15"/>
        <v>1.6941561987984708</v>
      </c>
      <c r="G230" s="4">
        <f t="shared" si="13"/>
        <v>1.0315925209542232</v>
      </c>
    </row>
    <row r="231" spans="1:7" x14ac:dyDescent="0.2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12"/>
        <v>3.383458646616555E-2</v>
      </c>
      <c r="D231" s="4">
        <f t="shared" si="14"/>
        <v>1.7291440953412784</v>
      </c>
      <c r="E231" s="4">
        <f t="shared" si="15"/>
        <v>2.3714710252600297</v>
      </c>
      <c r="G231" s="4">
        <f t="shared" si="13"/>
        <v>1.0338345864661656</v>
      </c>
    </row>
    <row r="232" spans="1:7" x14ac:dyDescent="0.2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12"/>
        <v>3.9682539682539542E-2</v>
      </c>
      <c r="D232" s="4">
        <f t="shared" si="14"/>
        <v>1.7379310344827583</v>
      </c>
      <c r="E232" s="4">
        <f t="shared" si="15"/>
        <v>2.3551401869158877</v>
      </c>
      <c r="G232" s="4">
        <f t="shared" si="13"/>
        <v>1.0396825396825395</v>
      </c>
    </row>
    <row r="233" spans="1:7" x14ac:dyDescent="0.2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12"/>
        <v>4.0723981900452566E-2</v>
      </c>
      <c r="D233" s="4">
        <f t="shared" si="14"/>
        <v>1.760956175298805</v>
      </c>
      <c r="E233" s="4">
        <f t="shared" si="15"/>
        <v>2.3141361256544504</v>
      </c>
      <c r="G233" s="4">
        <f t="shared" si="13"/>
        <v>1.0407239819004526</v>
      </c>
    </row>
    <row r="234" spans="1:7" x14ac:dyDescent="0.2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12"/>
        <v>3.3598632551679941E-2</v>
      </c>
      <c r="D234" s="4">
        <f t="shared" si="14"/>
        <v>1.9946726333173512</v>
      </c>
      <c r="E234" s="4">
        <f t="shared" si="15"/>
        <v>2.0053558995233249</v>
      </c>
      <c r="G234" s="4">
        <f t="shared" si="13"/>
        <v>1.0335986325516799</v>
      </c>
    </row>
    <row r="235" spans="1:7" x14ac:dyDescent="0.2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12"/>
        <v>3.383458646616555E-2</v>
      </c>
      <c r="D235" s="4">
        <f t="shared" si="14"/>
        <v>1.7291440953412784</v>
      </c>
      <c r="E235" s="4">
        <f t="shared" si="15"/>
        <v>2.3714710252600297</v>
      </c>
      <c r="G235" s="4">
        <f t="shared" si="13"/>
        <v>1.0338345864661656</v>
      </c>
    </row>
    <row r="236" spans="1:7" x14ac:dyDescent="0.2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12"/>
        <v>2.3071301806034006E-2</v>
      </c>
      <c r="D236" s="4">
        <f t="shared" si="14"/>
        <v>2.1101442890186144</v>
      </c>
      <c r="E236" s="4">
        <f t="shared" si="15"/>
        <v>1.9007838079174522</v>
      </c>
      <c r="G236" s="4">
        <f t="shared" si="13"/>
        <v>1.023071301806034</v>
      </c>
    </row>
    <row r="237" spans="1:7" x14ac:dyDescent="0.2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12"/>
        <v>2.813852813852824E-2</v>
      </c>
      <c r="D237" s="4">
        <f t="shared" si="14"/>
        <v>1.7206703910614525</v>
      </c>
      <c r="E237" s="4">
        <f t="shared" si="15"/>
        <v>2.3875968992248064</v>
      </c>
      <c r="G237" s="4">
        <f t="shared" si="13"/>
        <v>1.0281385281385282</v>
      </c>
    </row>
    <row r="238" spans="1:7" x14ac:dyDescent="0.2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12"/>
        <v>2.8485132531375301E-2</v>
      </c>
      <c r="D238" s="4">
        <f t="shared" si="14"/>
        <v>1.7737034129219971</v>
      </c>
      <c r="E238" s="4">
        <f t="shared" si="15"/>
        <v>2.2924849280725841</v>
      </c>
      <c r="G238" s="4">
        <f t="shared" si="13"/>
        <v>1.0284851325313753</v>
      </c>
    </row>
    <row r="239" spans="1:7" x14ac:dyDescent="0.2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12"/>
        <v>2.9924164787866303E-2</v>
      </c>
      <c r="D239" s="4">
        <f t="shared" si="14"/>
        <v>1.6812543073742245</v>
      </c>
      <c r="E239" s="4">
        <f t="shared" si="15"/>
        <v>2.4678806272129488</v>
      </c>
      <c r="G239" s="4">
        <f t="shared" si="13"/>
        <v>1.0299241647878663</v>
      </c>
    </row>
    <row r="240" spans="1:7" x14ac:dyDescent="0.2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12"/>
        <v>3.3255418614534626E-2</v>
      </c>
      <c r="D240" s="4">
        <f t="shared" si="14"/>
        <v>1.8661643699811639</v>
      </c>
      <c r="E240" s="4">
        <f t="shared" si="15"/>
        <v>2.1545152798443401</v>
      </c>
      <c r="G240" s="4">
        <f t="shared" si="13"/>
        <v>1.0332554186145346</v>
      </c>
    </row>
    <row r="241" spans="1:7" x14ac:dyDescent="0.2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12"/>
        <v>5.0019589917722262E-2</v>
      </c>
      <c r="D241" s="4">
        <f t="shared" si="14"/>
        <v>2.6326285026646037</v>
      </c>
      <c r="E241" s="4">
        <f t="shared" si="15"/>
        <v>1.6125092134358217</v>
      </c>
      <c r="G241" s="4">
        <f t="shared" si="13"/>
        <v>1.0500195899177223</v>
      </c>
    </row>
    <row r="242" spans="1:7" x14ac:dyDescent="0.2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12"/>
        <v>4.85384821668009E-2</v>
      </c>
      <c r="D242" s="4">
        <f t="shared" si="14"/>
        <v>2.3911510099390831</v>
      </c>
      <c r="E242" s="4">
        <f t="shared" si="15"/>
        <v>1.7188292233233464</v>
      </c>
      <c r="G242" s="4">
        <f t="shared" si="13"/>
        <v>1.0485384821668009</v>
      </c>
    </row>
    <row r="243" spans="1:7" x14ac:dyDescent="0.2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12"/>
        <v>4.7080789221375596E-2</v>
      </c>
      <c r="D243" s="4">
        <f t="shared" si="14"/>
        <v>2.8376888379752274</v>
      </c>
      <c r="E243" s="4">
        <f t="shared" si="15"/>
        <v>1.5441617641329333</v>
      </c>
      <c r="G243" s="4">
        <f t="shared" si="13"/>
        <v>1.0470807892213756</v>
      </c>
    </row>
    <row r="244" spans="1:7" x14ac:dyDescent="0.2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12"/>
        <v>4.1694924449990456E-2</v>
      </c>
      <c r="D244" s="4">
        <f t="shared" si="14"/>
        <v>2.0109101819272834</v>
      </c>
      <c r="E244" s="4">
        <f t="shared" si="15"/>
        <v>1.9892075654965866</v>
      </c>
      <c r="G244" s="4">
        <f t="shared" si="13"/>
        <v>1.0416949244499905</v>
      </c>
    </row>
    <row r="245" spans="1:7" x14ac:dyDescent="0.2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12"/>
        <v>4.450005440104432E-2</v>
      </c>
      <c r="D245" s="4">
        <f t="shared" si="14"/>
        <v>1.8968114745640281</v>
      </c>
      <c r="E245" s="4">
        <f t="shared" si="15"/>
        <v>2.1150615579334939</v>
      </c>
      <c r="G245" s="4">
        <f t="shared" si="13"/>
        <v>1.0445000544010443</v>
      </c>
    </row>
    <row r="246" spans="1:7" x14ac:dyDescent="0.2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12"/>
        <v>4.7340859451066919E-2</v>
      </c>
      <c r="D246" s="4">
        <f t="shared" si="14"/>
        <v>1.6521814743157757</v>
      </c>
      <c r="E246" s="4">
        <f t="shared" si="15"/>
        <v>2.533315556148128</v>
      </c>
      <c r="G246" s="4">
        <f t="shared" si="13"/>
        <v>1.0473408594510669</v>
      </c>
    </row>
    <row r="247" spans="1:7" x14ac:dyDescent="0.2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12"/>
        <v>4.7529706066291366E-2</v>
      </c>
      <c r="D247" s="4">
        <f t="shared" si="14"/>
        <v>2.6127450980392153</v>
      </c>
      <c r="E247" s="4">
        <f t="shared" si="15"/>
        <v>1.6200607902735562</v>
      </c>
      <c r="G247" s="4">
        <f t="shared" si="13"/>
        <v>1.0475297060662914</v>
      </c>
    </row>
    <row r="248" spans="1:7" x14ac:dyDescent="0.2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12"/>
        <v>4.7340859451066919E-2</v>
      </c>
      <c r="D248" s="4">
        <f t="shared" si="14"/>
        <v>1.6521814743157757</v>
      </c>
      <c r="E248" s="4">
        <f t="shared" si="15"/>
        <v>2.533315556148128</v>
      </c>
      <c r="G248" s="4">
        <f t="shared" si="13"/>
        <v>1.0473408594510669</v>
      </c>
    </row>
    <row r="249" spans="1:7" x14ac:dyDescent="0.2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12"/>
        <v>5.9154515197763935E-2</v>
      </c>
      <c r="D249" s="4">
        <f t="shared" si="14"/>
        <v>1.2334123357109645</v>
      </c>
      <c r="E249" s="4">
        <f t="shared" si="15"/>
        <v>5.2842637127726757</v>
      </c>
      <c r="G249" s="4">
        <f t="shared" si="13"/>
        <v>1.0591545151977639</v>
      </c>
    </row>
    <row r="250" spans="1:7" x14ac:dyDescent="0.2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12"/>
        <v>4.772678302090072E-2</v>
      </c>
      <c r="D250" s="4">
        <f t="shared" si="14"/>
        <v>2.3330400904863642</v>
      </c>
      <c r="E250" s="4">
        <f t="shared" si="15"/>
        <v>1.7501649853870085</v>
      </c>
      <c r="G250" s="4">
        <f t="shared" si="13"/>
        <v>1.0477267830209007</v>
      </c>
    </row>
    <row r="251" spans="1:7" x14ac:dyDescent="0.2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12"/>
        <v>3.3255418614534626E-2</v>
      </c>
      <c r="D251" s="4">
        <f t="shared" si="14"/>
        <v>2.1545152798443401</v>
      </c>
      <c r="E251" s="4">
        <f t="shared" si="15"/>
        <v>1.8661643699811639</v>
      </c>
      <c r="G251" s="4">
        <f t="shared" si="13"/>
        <v>1.0332554186145346</v>
      </c>
    </row>
    <row r="252" spans="1:7" x14ac:dyDescent="0.2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12"/>
        <v>3.3225814910969431E-2</v>
      </c>
      <c r="D252" s="4">
        <f t="shared" si="14"/>
        <v>2.315792669966295</v>
      </c>
      <c r="E252" s="4">
        <f t="shared" si="15"/>
        <v>1.7599981538319522</v>
      </c>
      <c r="G252" s="4">
        <f t="shared" si="13"/>
        <v>1.0332258149109694</v>
      </c>
    </row>
    <row r="253" spans="1:7" x14ac:dyDescent="0.2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12"/>
        <v>3.8144547759932479E-2</v>
      </c>
      <c r="D253" s="4">
        <f t="shared" si="14"/>
        <v>1.7462865578005351</v>
      </c>
      <c r="E253" s="4">
        <f t="shared" si="15"/>
        <v>2.3399678575843743</v>
      </c>
      <c r="G253" s="4">
        <f t="shared" si="13"/>
        <v>1.0381445477599325</v>
      </c>
    </row>
    <row r="254" spans="1:7" x14ac:dyDescent="0.2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12"/>
        <v>4.0291065894084488E-2</v>
      </c>
      <c r="D254" s="4">
        <f t="shared" si="14"/>
        <v>2.1383086010661287</v>
      </c>
      <c r="E254" s="4">
        <f t="shared" si="15"/>
        <v>1.8784963928616634</v>
      </c>
      <c r="G254" s="4">
        <f t="shared" si="13"/>
        <v>1.0402910658940845</v>
      </c>
    </row>
    <row r="255" spans="1:7" x14ac:dyDescent="0.2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12"/>
        <v>4.17510053167085E-2</v>
      </c>
      <c r="D255" s="4">
        <f t="shared" si="14"/>
        <v>1.8594836022382255</v>
      </c>
      <c r="E255" s="4">
        <f t="shared" si="15"/>
        <v>2.1634893294018038</v>
      </c>
      <c r="G255" s="4">
        <f t="shared" si="13"/>
        <v>1.0417510053167085</v>
      </c>
    </row>
    <row r="256" spans="1:7" x14ac:dyDescent="0.2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12"/>
        <v>3.9058924870117639E-2</v>
      </c>
      <c r="D256" s="4">
        <f t="shared" si="14"/>
        <v>2.1138012461236451</v>
      </c>
      <c r="E256" s="4">
        <f t="shared" si="15"/>
        <v>1.8978262535441519</v>
      </c>
      <c r="G256" s="4">
        <f t="shared" si="13"/>
        <v>1.0390589248701176</v>
      </c>
    </row>
    <row r="257" spans="1:7" x14ac:dyDescent="0.2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12"/>
        <v>4.2938272915450382E-2</v>
      </c>
      <c r="D257" s="4">
        <f t="shared" si="14"/>
        <v>1.7213466721483714</v>
      </c>
      <c r="E257" s="4">
        <f t="shared" si="15"/>
        <v>2.3862959913874993</v>
      </c>
      <c r="G257" s="4">
        <f t="shared" si="13"/>
        <v>1.0429382729154504</v>
      </c>
    </row>
    <row r="258" spans="1:7" x14ac:dyDescent="0.2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ref="C258:C321" si="16">IF(A258="","",((1/A258)+(1/B258))-1)</f>
        <v>4.1162227602905554E-2</v>
      </c>
      <c r="D258" s="4">
        <f t="shared" si="14"/>
        <v>1.8369162342475907</v>
      </c>
      <c r="E258" s="4">
        <f t="shared" si="15"/>
        <v>2.1948627103631533</v>
      </c>
      <c r="G258" s="4">
        <f t="shared" ref="G258:G321" si="17">IF(A258="","",C258+1)</f>
        <v>1.0411622276029056</v>
      </c>
    </row>
    <row r="259" spans="1:7" x14ac:dyDescent="0.2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si="16"/>
        <v>4.485629868385721E-2</v>
      </c>
      <c r="D259" s="4">
        <f t="shared" ref="D259:D322" si="18">IF(A259="","",(2*A259)/(2-($C259*A259)))</f>
        <v>1.7673866603370521</v>
      </c>
      <c r="E259" s="4">
        <f t="shared" ref="E259:E322" si="19">IF(B259="","",(2*B259)/(2-($C259*B259)))</f>
        <v>2.3031240334055059</v>
      </c>
      <c r="G259" s="4">
        <f t="shared" si="17"/>
        <v>1.0448562986838572</v>
      </c>
    </row>
    <row r="260" spans="1:7" x14ac:dyDescent="0.2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16"/>
        <v>3.8968048359240282E-2</v>
      </c>
      <c r="D260" s="4">
        <f t="shared" si="18"/>
        <v>2.0054118411083453</v>
      </c>
      <c r="E260" s="4">
        <f t="shared" si="19"/>
        <v>1.9946172892668752</v>
      </c>
      <c r="G260" s="4">
        <f t="shared" si="17"/>
        <v>1.0389680483592403</v>
      </c>
    </row>
    <row r="261" spans="1:7" x14ac:dyDescent="0.2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16"/>
        <v>2.6964398567516312E-2</v>
      </c>
      <c r="D261" s="4">
        <f t="shared" si="18"/>
        <v>2.0765529308836395</v>
      </c>
      <c r="E261" s="4">
        <f t="shared" si="19"/>
        <v>1.9288906948394962</v>
      </c>
      <c r="G261" s="4">
        <f t="shared" si="17"/>
        <v>1.0269643985675163</v>
      </c>
    </row>
    <row r="262" spans="1:7" x14ac:dyDescent="0.2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16"/>
        <v>3.4341152918228035E-2</v>
      </c>
      <c r="D262" s="4">
        <f t="shared" si="18"/>
        <v>2.5249173741170372</v>
      </c>
      <c r="E262" s="4">
        <f t="shared" si="19"/>
        <v>1.655773235306617</v>
      </c>
      <c r="G262" s="4">
        <f t="shared" si="17"/>
        <v>1.034341152918228</v>
      </c>
    </row>
    <row r="263" spans="1:7" x14ac:dyDescent="0.2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16"/>
        <v>2.8345418589321048E-2</v>
      </c>
      <c r="D263" s="4">
        <f t="shared" si="18"/>
        <v>1.8998121477770822</v>
      </c>
      <c r="E263" s="4">
        <f t="shared" si="19"/>
        <v>2.1113430758524703</v>
      </c>
      <c r="G263" s="4">
        <f t="shared" si="17"/>
        <v>1.028345418589321</v>
      </c>
    </row>
    <row r="264" spans="1:7" x14ac:dyDescent="0.2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16"/>
        <v>3.5471537807986397E-2</v>
      </c>
      <c r="D264" s="4">
        <f t="shared" si="18"/>
        <v>1.8167084699980707</v>
      </c>
      <c r="E264" s="4">
        <f t="shared" si="19"/>
        <v>2.2244271202456889</v>
      </c>
      <c r="G264" s="4">
        <f t="shared" si="17"/>
        <v>1.0354715378079864</v>
      </c>
    </row>
    <row r="265" spans="1:7" x14ac:dyDescent="0.2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16"/>
        <v>3.3495866016535869E-2</v>
      </c>
      <c r="D265" s="4">
        <f t="shared" si="18"/>
        <v>2.1980428704566637</v>
      </c>
      <c r="E265" s="4">
        <f t="shared" si="19"/>
        <v>1.8346946713341112</v>
      </c>
      <c r="G265" s="4">
        <f t="shared" si="17"/>
        <v>1.0334958660165359</v>
      </c>
    </row>
    <row r="266" spans="1:7" x14ac:dyDescent="0.2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16"/>
        <v>4.2682266276676373E-2</v>
      </c>
      <c r="D266" s="4">
        <f t="shared" si="18"/>
        <v>1.8827248623291861</v>
      </c>
      <c r="E266" s="4">
        <f t="shared" si="19"/>
        <v>2.1328558225508316</v>
      </c>
      <c r="G266" s="4">
        <f t="shared" si="17"/>
        <v>1.0426822662766764</v>
      </c>
    </row>
    <row r="267" spans="1:7" x14ac:dyDescent="0.2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16"/>
        <v>4.0291065894084488E-2</v>
      </c>
      <c r="D267" s="4">
        <f t="shared" si="18"/>
        <v>1.8784963928616634</v>
      </c>
      <c r="E267" s="4">
        <f t="shared" si="19"/>
        <v>2.1383086010661287</v>
      </c>
      <c r="G267" s="4">
        <f t="shared" si="17"/>
        <v>1.0402910658940845</v>
      </c>
    </row>
    <row r="268" spans="1:7" x14ac:dyDescent="0.2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16"/>
        <v>3.8223140495867725E-2</v>
      </c>
      <c r="D268" s="4">
        <f t="shared" si="18"/>
        <v>2.5373525557011791</v>
      </c>
      <c r="E268" s="4">
        <f t="shared" si="19"/>
        <v>1.6504688832054561</v>
      </c>
      <c r="G268" s="4">
        <f t="shared" si="17"/>
        <v>1.0382231404958677</v>
      </c>
    </row>
    <row r="269" spans="1:7" x14ac:dyDescent="0.2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16"/>
        <v>3.9879931389365408E-2</v>
      </c>
      <c r="D269" s="4">
        <f t="shared" si="18"/>
        <v>1.8240125146656239</v>
      </c>
      <c r="E269" s="4">
        <f t="shared" si="19"/>
        <v>2.213573801613669</v>
      </c>
      <c r="G269" s="4">
        <f t="shared" si="17"/>
        <v>1.0398799313893654</v>
      </c>
    </row>
    <row r="270" spans="1:7" x14ac:dyDescent="0.2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16"/>
        <v>3.4427456431091574E-2</v>
      </c>
      <c r="D270" s="4">
        <f t="shared" si="18"/>
        <v>1.9428749480681344</v>
      </c>
      <c r="E270" s="4">
        <f t="shared" si="19"/>
        <v>2.0605860321656753</v>
      </c>
      <c r="G270" s="4">
        <f t="shared" si="17"/>
        <v>1.0344274564310916</v>
      </c>
    </row>
    <row r="271" spans="1:7" x14ac:dyDescent="0.2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16"/>
        <v>3.845570771640805E-2</v>
      </c>
      <c r="D271" s="4">
        <f t="shared" si="18"/>
        <v>2.7035999726757289</v>
      </c>
      <c r="E271" s="4">
        <f t="shared" si="19"/>
        <v>1.5869922611171257</v>
      </c>
      <c r="G271" s="4">
        <f t="shared" si="17"/>
        <v>1.038455707716408</v>
      </c>
    </row>
    <row r="272" spans="1:7" x14ac:dyDescent="0.2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16"/>
        <v>3.4252965480474407E-2</v>
      </c>
      <c r="D272" s="4">
        <f t="shared" si="18"/>
        <v>2.1245929491717397</v>
      </c>
      <c r="E272" s="4">
        <f t="shared" si="19"/>
        <v>1.8892106257081707</v>
      </c>
      <c r="G272" s="4">
        <f t="shared" si="17"/>
        <v>1.0342529654804744</v>
      </c>
    </row>
    <row r="273" spans="1:7" x14ac:dyDescent="0.2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16"/>
        <v>3.7675606641123682E-2</v>
      </c>
      <c r="D273" s="4">
        <f t="shared" si="18"/>
        <v>2.2516175413371671</v>
      </c>
      <c r="E273" s="4">
        <f t="shared" si="19"/>
        <v>1.7989661114302122</v>
      </c>
      <c r="G273" s="4">
        <f t="shared" si="17"/>
        <v>1.0376756066411237</v>
      </c>
    </row>
    <row r="274" spans="1:7" x14ac:dyDescent="0.2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16"/>
        <v>3.436557495433501E-2</v>
      </c>
      <c r="D274" s="4">
        <f t="shared" si="18"/>
        <v>1.3611054898673065</v>
      </c>
      <c r="E274" s="4">
        <f t="shared" si="19"/>
        <v>3.7692738771915781</v>
      </c>
      <c r="G274" s="4">
        <f t="shared" si="17"/>
        <v>1.034365574954335</v>
      </c>
    </row>
    <row r="275" spans="1:7" x14ac:dyDescent="0.2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16"/>
        <v>3.3444121312837582E-2</v>
      </c>
      <c r="D275" s="4">
        <f t="shared" si="18"/>
        <v>1.707394928178755</v>
      </c>
      <c r="E275" s="4">
        <f t="shared" si="19"/>
        <v>2.4136375031336175</v>
      </c>
      <c r="G275" s="4">
        <f t="shared" si="17"/>
        <v>1.0334441213128376</v>
      </c>
    </row>
    <row r="276" spans="1:7" x14ac:dyDescent="0.2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16"/>
        <v>3.5940803382663811E-2</v>
      </c>
      <c r="D276" s="4">
        <f t="shared" si="18"/>
        <v>1.7748592870544089</v>
      </c>
      <c r="E276" s="4">
        <f t="shared" si="19"/>
        <v>2.2905569007263922</v>
      </c>
      <c r="G276" s="4">
        <f t="shared" si="17"/>
        <v>1.0359408033826638</v>
      </c>
    </row>
    <row r="277" spans="1:7" x14ac:dyDescent="0.2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16"/>
        <v>3.3444121312837582E-2</v>
      </c>
      <c r="D277" s="4">
        <f t="shared" si="18"/>
        <v>2.4136375031336175</v>
      </c>
      <c r="E277" s="4">
        <f t="shared" si="19"/>
        <v>1.707394928178755</v>
      </c>
      <c r="G277" s="4">
        <f t="shared" si="17"/>
        <v>1.0334441213128376</v>
      </c>
    </row>
    <row r="278" spans="1:7" x14ac:dyDescent="0.2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16"/>
        <v>3.5577975284917462E-2</v>
      </c>
      <c r="D278" s="4">
        <f t="shared" si="18"/>
        <v>2.1491381535549374</v>
      </c>
      <c r="E278" s="4">
        <f t="shared" si="19"/>
        <v>1.8702173858786533</v>
      </c>
      <c r="G278" s="4">
        <f t="shared" si="17"/>
        <v>1.0355779752849175</v>
      </c>
    </row>
    <row r="279" spans="1:7" x14ac:dyDescent="0.2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16"/>
        <v>3.8864175168482618E-2</v>
      </c>
      <c r="D279" s="4">
        <f t="shared" si="18"/>
        <v>2.2655321203343295</v>
      </c>
      <c r="E279" s="4">
        <f t="shared" si="19"/>
        <v>1.7901814453637255</v>
      </c>
      <c r="G279" s="4">
        <f t="shared" si="17"/>
        <v>1.0388641751684826</v>
      </c>
    </row>
    <row r="280" spans="1:7" x14ac:dyDescent="0.2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16"/>
        <v>3.8191505253199143E-2</v>
      </c>
      <c r="D280" s="4">
        <f t="shared" si="18"/>
        <v>2.802344240563734</v>
      </c>
      <c r="E280" s="4">
        <f t="shared" si="19"/>
        <v>1.5548329655866526</v>
      </c>
      <c r="G280" s="4">
        <f t="shared" si="17"/>
        <v>1.0381915052531991</v>
      </c>
    </row>
    <row r="281" spans="1:7" x14ac:dyDescent="0.2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16"/>
        <v>3.8191505253199143E-2</v>
      </c>
      <c r="D281" s="4">
        <f t="shared" si="18"/>
        <v>2.802344240563734</v>
      </c>
      <c r="E281" s="4">
        <f t="shared" si="19"/>
        <v>1.5548329655866526</v>
      </c>
      <c r="G281" s="4">
        <f t="shared" si="17"/>
        <v>1.0381915052531991</v>
      </c>
    </row>
    <row r="282" spans="1:7" x14ac:dyDescent="0.2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16"/>
        <v>3.7665386256935607E-2</v>
      </c>
      <c r="D282" s="4">
        <f t="shared" si="18"/>
        <v>2.2190126672191313</v>
      </c>
      <c r="E282" s="4">
        <f t="shared" si="19"/>
        <v>1.8203360202000585</v>
      </c>
      <c r="G282" s="4">
        <f t="shared" si="17"/>
        <v>1.0376653862569356</v>
      </c>
    </row>
    <row r="283" spans="1:7" x14ac:dyDescent="0.2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16"/>
        <v>4.0723981900452566E-2</v>
      </c>
      <c r="D283" s="4">
        <f t="shared" si="18"/>
        <v>2.3141361256544504</v>
      </c>
      <c r="E283" s="4">
        <f t="shared" si="19"/>
        <v>1.760956175298805</v>
      </c>
      <c r="G283" s="4">
        <f t="shared" si="17"/>
        <v>1.0407239819004526</v>
      </c>
    </row>
    <row r="284" spans="1:7" x14ac:dyDescent="0.2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16"/>
        <v>4.0266652330519959E-2</v>
      </c>
      <c r="D284" s="4">
        <f t="shared" si="18"/>
        <v>2.1818075186206087</v>
      </c>
      <c r="E284" s="4">
        <f t="shared" si="19"/>
        <v>1.8461614808198106</v>
      </c>
      <c r="G284" s="4">
        <f t="shared" si="17"/>
        <v>1.04026665233052</v>
      </c>
    </row>
    <row r="285" spans="1:7" x14ac:dyDescent="0.2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16"/>
        <v>3.7675606641123682E-2</v>
      </c>
      <c r="D285" s="4">
        <f t="shared" si="18"/>
        <v>2.2516175413371671</v>
      </c>
      <c r="E285" s="4">
        <f t="shared" si="19"/>
        <v>1.7989661114302122</v>
      </c>
      <c r="G285" s="4">
        <f t="shared" si="17"/>
        <v>1.0376756066411237</v>
      </c>
    </row>
    <row r="286" spans="1:7" x14ac:dyDescent="0.2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16"/>
        <v>3.9428448646325664E-2</v>
      </c>
      <c r="D286" s="4">
        <f t="shared" si="18"/>
        <v>2.1689385995572641</v>
      </c>
      <c r="E286" s="4">
        <f t="shared" si="19"/>
        <v>1.8554769261437256</v>
      </c>
      <c r="G286" s="4">
        <f t="shared" si="17"/>
        <v>1.0394284486463257</v>
      </c>
    </row>
    <row r="287" spans="1:7" x14ac:dyDescent="0.2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16"/>
        <v>2.6964398567516312E-2</v>
      </c>
      <c r="D287" s="4">
        <f t="shared" si="18"/>
        <v>1.9288906948394962</v>
      </c>
      <c r="E287" s="4">
        <f t="shared" si="19"/>
        <v>2.0765529308836395</v>
      </c>
      <c r="G287" s="4">
        <f t="shared" si="17"/>
        <v>1.0269643985675163</v>
      </c>
    </row>
    <row r="288" spans="1:7" x14ac:dyDescent="0.2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16"/>
        <v>3.4193852437555794E-2</v>
      </c>
      <c r="D288" s="4">
        <f t="shared" si="18"/>
        <v>1.740283410033262</v>
      </c>
      <c r="E288" s="4">
        <f t="shared" si="19"/>
        <v>2.3508340001231001</v>
      </c>
      <c r="G288" s="4">
        <f t="shared" si="17"/>
        <v>1.0341938524375558</v>
      </c>
    </row>
    <row r="289" spans="1:7" x14ac:dyDescent="0.2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16"/>
        <v>3.0736618971912932E-2</v>
      </c>
      <c r="D289" s="4">
        <f t="shared" si="18"/>
        <v>1.9041372351160444</v>
      </c>
      <c r="E289" s="4">
        <f t="shared" si="19"/>
        <v>2.1060267857142851</v>
      </c>
      <c r="G289" s="4">
        <f t="shared" si="17"/>
        <v>1.0307366189719129</v>
      </c>
    </row>
    <row r="290" spans="1:7" x14ac:dyDescent="0.2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16"/>
        <v>3.8223140495867725E-2</v>
      </c>
      <c r="D290" s="4">
        <f t="shared" si="18"/>
        <v>2.5373525557011791</v>
      </c>
      <c r="E290" s="4">
        <f t="shared" si="19"/>
        <v>1.6504688832054561</v>
      </c>
      <c r="G290" s="4">
        <f t="shared" si="17"/>
        <v>1.0382231404958677</v>
      </c>
    </row>
    <row r="291" spans="1:7" x14ac:dyDescent="0.2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16"/>
        <v>3.9879931389365408E-2</v>
      </c>
      <c r="D291" s="4">
        <f t="shared" si="18"/>
        <v>1.8240125146656239</v>
      </c>
      <c r="E291" s="4">
        <f t="shared" si="19"/>
        <v>2.213573801613669</v>
      </c>
      <c r="G291" s="4">
        <f t="shared" si="17"/>
        <v>1.0398799313893654</v>
      </c>
    </row>
    <row r="292" spans="1:7" x14ac:dyDescent="0.2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16"/>
        <v>3.4427456431091574E-2</v>
      </c>
      <c r="D292" s="4">
        <f t="shared" si="18"/>
        <v>1.9428749480681344</v>
      </c>
      <c r="E292" s="4">
        <f t="shared" si="19"/>
        <v>2.0605860321656753</v>
      </c>
      <c r="G292" s="4">
        <f t="shared" si="17"/>
        <v>1.0344274564310916</v>
      </c>
    </row>
    <row r="293" spans="1:7" x14ac:dyDescent="0.2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16"/>
        <v>3.845570771640805E-2</v>
      </c>
      <c r="D293" s="4">
        <f t="shared" si="18"/>
        <v>2.7035999726757289</v>
      </c>
      <c r="E293" s="4">
        <f t="shared" si="19"/>
        <v>1.5869922611171257</v>
      </c>
      <c r="G293" s="4">
        <f t="shared" si="17"/>
        <v>1.038455707716408</v>
      </c>
    </row>
    <row r="294" spans="1:7" x14ac:dyDescent="0.2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16"/>
        <v>3.4252965480474407E-2</v>
      </c>
      <c r="D294" s="4">
        <f t="shared" si="18"/>
        <v>2.1245929491717397</v>
      </c>
      <c r="E294" s="4">
        <f t="shared" si="19"/>
        <v>1.8892106257081707</v>
      </c>
      <c r="G294" s="4">
        <f t="shared" si="17"/>
        <v>1.0342529654804744</v>
      </c>
    </row>
    <row r="295" spans="1:7" x14ac:dyDescent="0.2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16"/>
        <v>4.3931044942116193E-2</v>
      </c>
      <c r="D295" s="4">
        <f t="shared" si="18"/>
        <v>1.5618017448975565</v>
      </c>
      <c r="E295" s="4">
        <f t="shared" si="19"/>
        <v>2.7799873515564615</v>
      </c>
      <c r="G295" s="4">
        <f t="shared" si="17"/>
        <v>1.0439310449421162</v>
      </c>
    </row>
    <row r="296" spans="1:7" x14ac:dyDescent="0.2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16"/>
        <v>3.0130699391399673E-2</v>
      </c>
      <c r="D296" s="4">
        <f t="shared" si="18"/>
        <v>2.6735129367831414</v>
      </c>
      <c r="E296" s="4">
        <f t="shared" si="19"/>
        <v>1.597545425565827</v>
      </c>
      <c r="G296" s="4">
        <f t="shared" si="17"/>
        <v>1.0301306993913997</v>
      </c>
    </row>
    <row r="297" spans="1:7" x14ac:dyDescent="0.2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16"/>
        <v>3.1630170316301776E-2</v>
      </c>
      <c r="D297" s="4">
        <f t="shared" si="18"/>
        <v>2.8641114982578402</v>
      </c>
      <c r="E297" s="4">
        <f t="shared" si="19"/>
        <v>1.5364485981308411</v>
      </c>
      <c r="G297" s="4">
        <f t="shared" si="17"/>
        <v>1.0316301703163018</v>
      </c>
    </row>
    <row r="298" spans="1:7" x14ac:dyDescent="0.2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16"/>
        <v>4.2682266276676373E-2</v>
      </c>
      <c r="D298" s="4">
        <f t="shared" si="18"/>
        <v>1.8827248623291861</v>
      </c>
      <c r="E298" s="4">
        <f t="shared" si="19"/>
        <v>2.1328558225508316</v>
      </c>
      <c r="G298" s="4">
        <f t="shared" si="17"/>
        <v>1.0426822662766764</v>
      </c>
    </row>
    <row r="299" spans="1:7" x14ac:dyDescent="0.2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16"/>
        <v>4.3440650933960434E-2</v>
      </c>
      <c r="D299" s="4">
        <f t="shared" si="18"/>
        <v>1.8407682929863407</v>
      </c>
      <c r="E299" s="4">
        <f t="shared" si="19"/>
        <v>2.1893883348622492</v>
      </c>
      <c r="G299" s="4">
        <f t="shared" si="17"/>
        <v>1.0434406509339604</v>
      </c>
    </row>
    <row r="300" spans="1:7" x14ac:dyDescent="0.2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16"/>
        <v>5.1231873149681251E-2</v>
      </c>
      <c r="D300" s="4">
        <f t="shared" si="18"/>
        <v>1.5167243806841963</v>
      </c>
      <c r="E300" s="4">
        <f t="shared" si="19"/>
        <v>2.9352676927608803</v>
      </c>
      <c r="G300" s="4">
        <f t="shared" si="17"/>
        <v>1.0512318731496813</v>
      </c>
    </row>
    <row r="301" spans="1:7" x14ac:dyDescent="0.2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16"/>
        <v>4.4358311800172245E-2</v>
      </c>
      <c r="D301" s="4">
        <f t="shared" si="18"/>
        <v>1.7882171736619177</v>
      </c>
      <c r="E301" s="4">
        <f t="shared" si="19"/>
        <v>2.2686858817782118</v>
      </c>
      <c r="G301" s="4">
        <f t="shared" si="17"/>
        <v>1.0443583118001722</v>
      </c>
    </row>
    <row r="302" spans="1:7" x14ac:dyDescent="0.2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16"/>
        <v>2.5748928223876311E-2</v>
      </c>
      <c r="D302" s="4">
        <f t="shared" si="18"/>
        <v>1.9791780536685666</v>
      </c>
      <c r="E302" s="4">
        <f t="shared" si="19"/>
        <v>2.0212647191728026</v>
      </c>
      <c r="G302" s="4">
        <f t="shared" si="17"/>
        <v>1.0257489282238763</v>
      </c>
    </row>
    <row r="303" spans="1:7" x14ac:dyDescent="0.2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16"/>
        <v>3.0953261807867838E-2</v>
      </c>
      <c r="D303" s="4">
        <f t="shared" si="18"/>
        <v>1.5671079331336362</v>
      </c>
      <c r="E303" s="4">
        <f t="shared" si="19"/>
        <v>2.7633327653774069</v>
      </c>
      <c r="G303" s="4">
        <f t="shared" si="17"/>
        <v>1.0309532618078678</v>
      </c>
    </row>
    <row r="304" spans="1:7" x14ac:dyDescent="0.2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16"/>
        <v>2.8622540250447193E-2</v>
      </c>
      <c r="D304" s="4">
        <f t="shared" si="18"/>
        <v>1.5956232159847763</v>
      </c>
      <c r="E304" s="4">
        <f t="shared" si="19"/>
        <v>2.678913738019169</v>
      </c>
      <c r="G304" s="4">
        <f t="shared" si="17"/>
        <v>1.0286225402504472</v>
      </c>
    </row>
    <row r="305" spans="1:7" x14ac:dyDescent="0.2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16"/>
        <v>2.5439286650930981E-2</v>
      </c>
      <c r="D305" s="4">
        <f t="shared" si="18"/>
        <v>2.1048854540436102</v>
      </c>
      <c r="E305" s="4">
        <f t="shared" si="19"/>
        <v>1.905071196602548</v>
      </c>
      <c r="G305" s="4">
        <f t="shared" si="17"/>
        <v>1.025439286650931</v>
      </c>
    </row>
    <row r="306" spans="1:7" x14ac:dyDescent="0.2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16"/>
        <v>3.0643462560810519E-2</v>
      </c>
      <c r="D306" s="4">
        <f t="shared" si="18"/>
        <v>1.6086974061075479</v>
      </c>
      <c r="E306" s="4">
        <f t="shared" si="19"/>
        <v>2.6428524090396981</v>
      </c>
      <c r="G306" s="4">
        <f t="shared" si="17"/>
        <v>1.0306434625608105</v>
      </c>
    </row>
    <row r="307" spans="1:7" x14ac:dyDescent="0.2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16"/>
        <v>2.925809822361547E-2</v>
      </c>
      <c r="D307" s="4">
        <f t="shared" si="18"/>
        <v>1.78544776119403</v>
      </c>
      <c r="E307" s="4">
        <f t="shared" si="19"/>
        <v>2.2731591448931119</v>
      </c>
      <c r="G307" s="4">
        <f t="shared" si="17"/>
        <v>1.0292580982236155</v>
      </c>
    </row>
    <row r="308" spans="1:7" x14ac:dyDescent="0.2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16"/>
        <v>3.5471537807986397E-2</v>
      </c>
      <c r="D308" s="4">
        <f t="shared" si="18"/>
        <v>2.2244271202456889</v>
      </c>
      <c r="E308" s="4">
        <f t="shared" si="19"/>
        <v>1.8167084699980707</v>
      </c>
      <c r="G308" s="4">
        <f t="shared" si="17"/>
        <v>1.0354715378079864</v>
      </c>
    </row>
    <row r="309" spans="1:7" x14ac:dyDescent="0.2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16"/>
        <v>3.4849694067571102E-2</v>
      </c>
      <c r="D309" s="4">
        <f t="shared" si="18"/>
        <v>1.8476284099287292</v>
      </c>
      <c r="E309" s="4">
        <f t="shared" si="19"/>
        <v>2.1797622499275153</v>
      </c>
      <c r="G309" s="4">
        <f t="shared" si="17"/>
        <v>1.0348496940675711</v>
      </c>
    </row>
    <row r="310" spans="1:7" x14ac:dyDescent="0.2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16"/>
        <v>3.1914893617021267E-2</v>
      </c>
      <c r="D310" s="4">
        <f t="shared" si="18"/>
        <v>2.0659340659340657</v>
      </c>
      <c r="E310" s="4">
        <f t="shared" si="19"/>
        <v>1.9381443298969072</v>
      </c>
      <c r="G310" s="4">
        <f t="shared" si="17"/>
        <v>1.0319148936170213</v>
      </c>
    </row>
    <row r="311" spans="1:7" x14ac:dyDescent="0.2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16"/>
        <v>2.9239766081871288E-2</v>
      </c>
      <c r="D311" s="4">
        <f t="shared" si="18"/>
        <v>1.7538461538461536</v>
      </c>
      <c r="E311" s="4">
        <f t="shared" si="19"/>
        <v>2.3265306122448979</v>
      </c>
      <c r="G311" s="4">
        <f t="shared" si="17"/>
        <v>1.0292397660818713</v>
      </c>
    </row>
    <row r="312" spans="1:7" x14ac:dyDescent="0.2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16"/>
        <v>2.9099537904333728E-2</v>
      </c>
      <c r="D312" s="4">
        <f t="shared" si="18"/>
        <v>2.6482553332230858</v>
      </c>
      <c r="E312" s="4">
        <f t="shared" si="19"/>
        <v>1.606702116986054</v>
      </c>
      <c r="G312" s="4">
        <f t="shared" si="17"/>
        <v>1.0290995379043337</v>
      </c>
    </row>
    <row r="313" spans="1:7" x14ac:dyDescent="0.2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16"/>
        <v>2.4525731055444977E-2</v>
      </c>
      <c r="D313" s="4">
        <f t="shared" si="18"/>
        <v>2.0818241326641935</v>
      </c>
      <c r="E313" s="4">
        <f t="shared" si="19"/>
        <v>1.9243646631706333</v>
      </c>
      <c r="G313" s="4">
        <f t="shared" si="17"/>
        <v>1.024525731055445</v>
      </c>
    </row>
    <row r="314" spans="1:7" x14ac:dyDescent="0.2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16"/>
        <v>2.5977433744424072E-2</v>
      </c>
      <c r="D314" s="4">
        <f t="shared" si="18"/>
        <v>2.1166342682588173</v>
      </c>
      <c r="E314" s="4">
        <f t="shared" si="19"/>
        <v>1.8955483710519774</v>
      </c>
      <c r="G314" s="4">
        <f t="shared" si="17"/>
        <v>1.0259774337444241</v>
      </c>
    </row>
    <row r="315" spans="1:7" x14ac:dyDescent="0.2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16"/>
        <v>3.1223893065998265E-2</v>
      </c>
      <c r="D315" s="4">
        <f t="shared" si="18"/>
        <v>1.7569030364186771</v>
      </c>
      <c r="E315" s="4">
        <f t="shared" si="19"/>
        <v>2.3211731911283482</v>
      </c>
      <c r="G315" s="4">
        <f t="shared" si="17"/>
        <v>1.0312238930659983</v>
      </c>
    </row>
    <row r="316" spans="1:7" x14ac:dyDescent="0.2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16"/>
        <v>3.3585003905233002E-2</v>
      </c>
      <c r="D316" s="4">
        <f t="shared" si="18"/>
        <v>2.3924011211460603</v>
      </c>
      <c r="E316" s="4">
        <f t="shared" si="19"/>
        <v>1.7181838514873629</v>
      </c>
      <c r="G316" s="4">
        <f t="shared" si="17"/>
        <v>1.033585003905233</v>
      </c>
    </row>
    <row r="317" spans="1:7" x14ac:dyDescent="0.2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16"/>
        <v>3.3664999742228252E-2</v>
      </c>
      <c r="D317" s="4">
        <f t="shared" si="18"/>
        <v>2.4793251102447753</v>
      </c>
      <c r="E317" s="4">
        <f t="shared" si="19"/>
        <v>1.6759839288028686</v>
      </c>
      <c r="G317" s="4">
        <f t="shared" si="17"/>
        <v>1.0336649997422283</v>
      </c>
    </row>
    <row r="318" spans="1:7" x14ac:dyDescent="0.2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16"/>
        <v>3.4849694067571102E-2</v>
      </c>
      <c r="D318" s="4">
        <f t="shared" si="18"/>
        <v>2.1797622499275153</v>
      </c>
      <c r="E318" s="4">
        <f t="shared" si="19"/>
        <v>1.8476284099287292</v>
      </c>
      <c r="G318" s="4">
        <f t="shared" si="17"/>
        <v>1.0348496940675711</v>
      </c>
    </row>
    <row r="319" spans="1:7" x14ac:dyDescent="0.2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16"/>
        <v>3.6665787391189752E-2</v>
      </c>
      <c r="D319" s="4">
        <f t="shared" si="18"/>
        <v>2.3250536645200861</v>
      </c>
      <c r="E319" s="4">
        <f t="shared" si="19"/>
        <v>1.754686415181671</v>
      </c>
      <c r="G319" s="4">
        <f t="shared" si="17"/>
        <v>1.0366657873911898</v>
      </c>
    </row>
    <row r="320" spans="1:7" x14ac:dyDescent="0.2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16"/>
        <v>3.383458646616555E-2</v>
      </c>
      <c r="D320" s="4">
        <f t="shared" si="18"/>
        <v>2.3714710252600297</v>
      </c>
      <c r="E320" s="4">
        <f t="shared" si="19"/>
        <v>1.7291440953412784</v>
      </c>
      <c r="G320" s="4">
        <f t="shared" si="17"/>
        <v>1.0338345864661656</v>
      </c>
    </row>
    <row r="321" spans="1:7" x14ac:dyDescent="0.2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16"/>
        <v>3.383458646616555E-2</v>
      </c>
      <c r="D321" s="4">
        <f t="shared" si="18"/>
        <v>2.3714710252600297</v>
      </c>
      <c r="E321" s="4">
        <f t="shared" si="19"/>
        <v>1.7291440953412784</v>
      </c>
      <c r="G321" s="4">
        <f t="shared" si="17"/>
        <v>1.0338345864661656</v>
      </c>
    </row>
    <row r="322" spans="1:7" x14ac:dyDescent="0.2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ref="C322:C385" si="20">IF(A322="","",((1/A322)+(1/B322))-1)</f>
        <v>3.5451035451035562E-2</v>
      </c>
      <c r="D322" s="4">
        <f t="shared" si="18"/>
        <v>2.7146260123868511</v>
      </c>
      <c r="E322" s="4">
        <f t="shared" si="19"/>
        <v>1.583217560433454</v>
      </c>
      <c r="G322" s="4">
        <f t="shared" ref="G322:G385" si="21">IF(A322="","",C322+1)</f>
        <v>1.0354510354510356</v>
      </c>
    </row>
    <row r="323" spans="1:7" x14ac:dyDescent="0.2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si="20"/>
        <v>3.5766729599328695E-2</v>
      </c>
      <c r="D323" s="4">
        <f t="shared" ref="D323:D386" si="22">IF(A323="","",(2*A323)/(2-($C323*A323)))</f>
        <v>2.3660503784588656</v>
      </c>
      <c r="E323" s="4">
        <f t="shared" ref="E323:E386" si="23">IF(B323="","",(2*B323)/(2-($C323*B323)))</f>
        <v>1.7320374239258789</v>
      </c>
      <c r="G323" s="4">
        <f t="shared" si="21"/>
        <v>1.0357667295993287</v>
      </c>
    </row>
    <row r="324" spans="1:7" x14ac:dyDescent="0.2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20"/>
        <v>3.0927835051546504E-2</v>
      </c>
      <c r="D324" s="4">
        <f t="shared" si="22"/>
        <v>2.0000000000000004</v>
      </c>
      <c r="E324" s="4">
        <f t="shared" si="23"/>
        <v>2.0000000000000004</v>
      </c>
      <c r="G324" s="4">
        <f t="shared" si="21"/>
        <v>1.0309278350515465</v>
      </c>
    </row>
    <row r="325" spans="1:7" x14ac:dyDescent="0.2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20"/>
        <v>3.5349049661227649E-2</v>
      </c>
      <c r="D325" s="4">
        <f t="shared" si="22"/>
        <v>2.6265204785550034</v>
      </c>
      <c r="E325" s="4">
        <f t="shared" si="23"/>
        <v>1.6148093511176675</v>
      </c>
      <c r="G325" s="4">
        <f t="shared" si="21"/>
        <v>1.0353490496612276</v>
      </c>
    </row>
    <row r="326" spans="1:7" x14ac:dyDescent="0.2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20"/>
        <v>3.6665787391189752E-2</v>
      </c>
      <c r="D326" s="4">
        <f t="shared" si="22"/>
        <v>2.3250536645200861</v>
      </c>
      <c r="E326" s="4">
        <f t="shared" si="23"/>
        <v>1.754686415181671</v>
      </c>
      <c r="G326" s="4">
        <f t="shared" si="21"/>
        <v>1.0366657873911898</v>
      </c>
    </row>
    <row r="327" spans="1:7" x14ac:dyDescent="0.2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20"/>
        <v>4.0291065894084488E-2</v>
      </c>
      <c r="D327" s="4">
        <f t="shared" si="22"/>
        <v>1.8784963928616634</v>
      </c>
      <c r="E327" s="4">
        <f t="shared" si="23"/>
        <v>2.1383086010661287</v>
      </c>
      <c r="G327" s="4">
        <f t="shared" si="21"/>
        <v>1.0402910658940845</v>
      </c>
    </row>
    <row r="328" spans="1:7" x14ac:dyDescent="0.2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20"/>
        <v>3.8718291054739673E-2</v>
      </c>
      <c r="D328" s="4">
        <f t="shared" si="22"/>
        <v>1.81136638452237</v>
      </c>
      <c r="E328" s="4">
        <f t="shared" si="23"/>
        <v>2.2324888226527575</v>
      </c>
      <c r="G328" s="4">
        <f t="shared" si="21"/>
        <v>1.0387182910547397</v>
      </c>
    </row>
    <row r="329" spans="1:7" x14ac:dyDescent="0.2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20"/>
        <v>3.2683913552645549E-2</v>
      </c>
      <c r="D329" s="4">
        <f t="shared" si="22"/>
        <v>2.0889580785055042</v>
      </c>
      <c r="E329" s="4">
        <f t="shared" si="23"/>
        <v>1.918308996221791</v>
      </c>
      <c r="G329" s="4">
        <f t="shared" si="21"/>
        <v>1.0326839135526455</v>
      </c>
    </row>
    <row r="330" spans="1:7" x14ac:dyDescent="0.2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20"/>
        <v>3.4427456431091574E-2</v>
      </c>
      <c r="D330" s="4">
        <f t="shared" si="22"/>
        <v>2.0605860321656753</v>
      </c>
      <c r="E330" s="4">
        <f t="shared" si="23"/>
        <v>1.9428749480681344</v>
      </c>
      <c r="G330" s="4">
        <f t="shared" si="21"/>
        <v>1.0344274564310916</v>
      </c>
    </row>
    <row r="331" spans="1:7" x14ac:dyDescent="0.2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20"/>
        <v>3.9682539682539542E-2</v>
      </c>
      <c r="D331" s="4">
        <f t="shared" si="22"/>
        <v>2.3551401869158877</v>
      </c>
      <c r="E331" s="4">
        <f t="shared" si="23"/>
        <v>1.7379310344827583</v>
      </c>
      <c r="G331" s="4">
        <f t="shared" si="21"/>
        <v>1.0396825396825395</v>
      </c>
    </row>
    <row r="332" spans="1:7" x14ac:dyDescent="0.2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20"/>
        <v>3.9340776182881454E-2</v>
      </c>
      <c r="D332" s="4">
        <f t="shared" si="22"/>
        <v>2.2995110024449881</v>
      </c>
      <c r="E332" s="4">
        <f t="shared" si="23"/>
        <v>1.7695202257761053</v>
      </c>
      <c r="G332" s="4">
        <f t="shared" si="21"/>
        <v>1.0393407761828815</v>
      </c>
    </row>
    <row r="333" spans="1:7" x14ac:dyDescent="0.2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20"/>
        <v>3.9428448646325664E-2</v>
      </c>
      <c r="D333" s="4">
        <f t="shared" si="22"/>
        <v>1.8554769261437256</v>
      </c>
      <c r="E333" s="4">
        <f t="shared" si="23"/>
        <v>2.1689385995572641</v>
      </c>
      <c r="G333" s="4">
        <f t="shared" si="21"/>
        <v>1.0394284486463257</v>
      </c>
    </row>
    <row r="334" spans="1:7" x14ac:dyDescent="0.2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20"/>
        <v>3.8718291054739673E-2</v>
      </c>
      <c r="D334" s="4">
        <f t="shared" si="22"/>
        <v>1.81136638452237</v>
      </c>
      <c r="E334" s="4">
        <f t="shared" si="23"/>
        <v>2.2324888226527575</v>
      </c>
      <c r="G334" s="4">
        <f t="shared" si="21"/>
        <v>1.0387182910547397</v>
      </c>
    </row>
    <row r="335" spans="1:7" x14ac:dyDescent="0.2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20"/>
        <v>3.8016353403419467E-2</v>
      </c>
      <c r="D335" s="4">
        <f t="shared" si="22"/>
        <v>1.7781344410876134</v>
      </c>
      <c r="E335" s="4">
        <f t="shared" si="23"/>
        <v>2.2851249696675566</v>
      </c>
      <c r="G335" s="4">
        <f t="shared" si="21"/>
        <v>1.0380163534034195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20"/>
        <v>3.3598632551679941E-2</v>
      </c>
      <c r="D337" s="4">
        <f t="shared" si="22"/>
        <v>2.0053558995233249</v>
      </c>
      <c r="E337" s="4">
        <f t="shared" si="23"/>
        <v>1.9946726333173512</v>
      </c>
      <c r="G337" s="4">
        <f t="shared" si="21"/>
        <v>1.0335986325516799</v>
      </c>
    </row>
    <row r="338" spans="1:7" x14ac:dyDescent="0.2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20"/>
        <v>3.8647342995169254E-2</v>
      </c>
      <c r="D338" s="4">
        <f t="shared" si="22"/>
        <v>1.8648648648648651</v>
      </c>
      <c r="E338" s="4">
        <f t="shared" si="23"/>
        <v>2.15625</v>
      </c>
      <c r="G338" s="4">
        <f t="shared" si="21"/>
        <v>1.0386473429951693</v>
      </c>
    </row>
    <row r="339" spans="1:7" x14ac:dyDescent="0.2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20"/>
        <v>3.8718291054739673E-2</v>
      </c>
      <c r="D339" s="4">
        <f t="shared" si="22"/>
        <v>2.2324888226527575</v>
      </c>
      <c r="E339" s="4">
        <f t="shared" si="23"/>
        <v>1.81136638452237</v>
      </c>
      <c r="G339" s="4">
        <f t="shared" si="21"/>
        <v>1.0387182910547397</v>
      </c>
    </row>
    <row r="340" spans="1:7" x14ac:dyDescent="0.2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20"/>
        <v>3.3674339300937772E-2</v>
      </c>
      <c r="D340" s="4">
        <f t="shared" si="22"/>
        <v>2.1125619090499774</v>
      </c>
      <c r="E340" s="4">
        <f t="shared" si="23"/>
        <v>1.8988263860785108</v>
      </c>
      <c r="G340" s="4">
        <f t="shared" si="21"/>
        <v>1.0336743393009378</v>
      </c>
    </row>
    <row r="341" spans="1:7" x14ac:dyDescent="0.2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20"/>
        <v>3.3598632551679941E-2</v>
      </c>
      <c r="D341" s="4">
        <f t="shared" si="22"/>
        <v>2.0053558995233249</v>
      </c>
      <c r="E341" s="4">
        <f t="shared" si="23"/>
        <v>1.9946726333173512</v>
      </c>
      <c r="G341" s="4">
        <f t="shared" si="21"/>
        <v>1.0335986325516799</v>
      </c>
    </row>
    <row r="342" spans="1:7" x14ac:dyDescent="0.2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20"/>
        <v>3.3674339300937772E-2</v>
      </c>
      <c r="D342" s="4">
        <f t="shared" si="22"/>
        <v>2.1125619090499774</v>
      </c>
      <c r="E342" s="4">
        <f t="shared" si="23"/>
        <v>1.8988263860785108</v>
      </c>
      <c r="G342" s="4">
        <f t="shared" si="21"/>
        <v>1.0336743393009378</v>
      </c>
    </row>
    <row r="343" spans="1:7" x14ac:dyDescent="0.2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20"/>
        <v>3.8718291054739673E-2</v>
      </c>
      <c r="D343" s="4">
        <f t="shared" si="22"/>
        <v>2.2324888226527575</v>
      </c>
      <c r="E343" s="4">
        <f t="shared" si="23"/>
        <v>1.81136638452237</v>
      </c>
      <c r="G343" s="4">
        <f t="shared" si="21"/>
        <v>1.0387182910547397</v>
      </c>
    </row>
    <row r="344" spans="1:7" x14ac:dyDescent="0.2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20"/>
        <v>3.475935828876997E-2</v>
      </c>
      <c r="D344" s="4">
        <f t="shared" si="22"/>
        <v>2.0720221606648197</v>
      </c>
      <c r="E344" s="4">
        <f t="shared" si="23"/>
        <v>1.9328165374677002</v>
      </c>
      <c r="G344" s="4">
        <f t="shared" si="21"/>
        <v>1.03475935828877</v>
      </c>
    </row>
    <row r="345" spans="1:7" x14ac:dyDescent="0.2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20"/>
        <v>3.3653846153846256E-2</v>
      </c>
      <c r="D345" s="4">
        <f t="shared" si="22"/>
        <v>1.9841017488076311</v>
      </c>
      <c r="E345" s="4">
        <f t="shared" si="23"/>
        <v>2.0161550888529889</v>
      </c>
      <c r="G345" s="4">
        <f t="shared" si="21"/>
        <v>1.0336538461538463</v>
      </c>
    </row>
    <row r="346" spans="1:7" x14ac:dyDescent="0.2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20"/>
        <v>3.62694300518136E-2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1.0362694300518136</v>
      </c>
    </row>
    <row r="347" spans="1:7" x14ac:dyDescent="0.2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20"/>
        <v>4.0110945167484591E-2</v>
      </c>
      <c r="D347" s="4">
        <f t="shared" si="22"/>
        <v>2.2796692607003894</v>
      </c>
      <c r="E347" s="4">
        <f t="shared" si="23"/>
        <v>1.7814519194222731</v>
      </c>
      <c r="G347" s="4">
        <f t="shared" si="21"/>
        <v>1.0401109451674846</v>
      </c>
    </row>
    <row r="348" spans="1:7" x14ac:dyDescent="0.2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20"/>
        <v>3.62694300518136E-2</v>
      </c>
      <c r="D348" s="4">
        <f t="shared" si="22"/>
        <v>2.0000000000000004</v>
      </c>
      <c r="E348" s="4">
        <f t="shared" si="23"/>
        <v>2.0000000000000004</v>
      </c>
      <c r="G348" s="4">
        <f t="shared" si="21"/>
        <v>1.0362694300518136</v>
      </c>
    </row>
    <row r="349" spans="1:7" x14ac:dyDescent="0.2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20"/>
        <v>5.087891691232671E-2</v>
      </c>
      <c r="D349" s="4">
        <f t="shared" si="22"/>
        <v>1.7987038491751768</v>
      </c>
      <c r="E349" s="4">
        <f t="shared" si="23"/>
        <v>2.2520285222522745</v>
      </c>
      <c r="G349" s="4">
        <f t="shared" si="21"/>
        <v>1.0508789169123267</v>
      </c>
    </row>
    <row r="350" spans="1:7" x14ac:dyDescent="0.2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20"/>
        <v>4.7838490234803466E-2</v>
      </c>
      <c r="D350" s="4">
        <f t="shared" si="22"/>
        <v>2.0564079422382671</v>
      </c>
      <c r="E350" s="4">
        <f t="shared" si="23"/>
        <v>1.9466040153780435</v>
      </c>
      <c r="G350" s="4">
        <f t="shared" si="21"/>
        <v>1.0478384902348035</v>
      </c>
    </row>
    <row r="351" spans="1:7" x14ac:dyDescent="0.2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20"/>
        <v>4.7149122807017552E-2</v>
      </c>
      <c r="D351" s="4">
        <f t="shared" si="22"/>
        <v>1.9890948745910577</v>
      </c>
      <c r="E351" s="4">
        <f t="shared" si="23"/>
        <v>2.0110253583241455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20"/>
        <v>6.2168943406746724E-2</v>
      </c>
      <c r="D352" s="4">
        <f t="shared" si="22"/>
        <v>1.7948461346009508</v>
      </c>
      <c r="E352" s="4">
        <f t="shared" si="23"/>
        <v>2.2581051306263773</v>
      </c>
      <c r="G352" s="4">
        <f t="shared" si="21"/>
        <v>1.0621689434067467</v>
      </c>
    </row>
    <row r="353" spans="1:7" x14ac:dyDescent="0.2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20"/>
        <v>4.8855296308467411E-2</v>
      </c>
      <c r="D353" s="4">
        <f t="shared" si="22"/>
        <v>2.1469896519285041</v>
      </c>
      <c r="E353" s="4">
        <f t="shared" si="23"/>
        <v>1.8718474472011479</v>
      </c>
      <c r="G353" s="4">
        <f t="shared" si="21"/>
        <v>1.0488552963084674</v>
      </c>
    </row>
    <row r="354" spans="1:7" x14ac:dyDescent="0.2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20"/>
        <v>5.2066559312936134E-2</v>
      </c>
      <c r="D354" s="4">
        <f t="shared" si="22"/>
        <v>1.6913300045392647</v>
      </c>
      <c r="E354" s="4">
        <f t="shared" si="23"/>
        <v>2.4464871963230466</v>
      </c>
      <c r="G354" s="4">
        <f t="shared" si="21"/>
        <v>1.0520665593129361</v>
      </c>
    </row>
    <row r="355" spans="1:7" x14ac:dyDescent="0.2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20"/>
        <v>2.9760065904644417E-2</v>
      </c>
      <c r="D355" s="4">
        <f t="shared" si="22"/>
        <v>2.4244164274123086</v>
      </c>
      <c r="E355" s="4">
        <f t="shared" si="23"/>
        <v>1.7020418894049603</v>
      </c>
      <c r="G355" s="4">
        <f t="shared" si="21"/>
        <v>1.0297600659046444</v>
      </c>
    </row>
    <row r="356" spans="1:7" x14ac:dyDescent="0.2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20"/>
        <v>2.8225806451612989E-2</v>
      </c>
      <c r="D356" s="4">
        <f t="shared" si="22"/>
        <v>1.6369636963696372</v>
      </c>
      <c r="E356" s="4">
        <f t="shared" si="23"/>
        <v>2.5699481865284977</v>
      </c>
      <c r="G356" s="4">
        <f t="shared" si="21"/>
        <v>1.028225806451613</v>
      </c>
    </row>
    <row r="357" spans="1:7" x14ac:dyDescent="0.2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20"/>
        <v>2.8166139401979873E-2</v>
      </c>
      <c r="D357" s="4">
        <f t="shared" si="22"/>
        <v>2.4732458354366487</v>
      </c>
      <c r="E357" s="4">
        <f t="shared" si="23"/>
        <v>1.6787733424704472</v>
      </c>
      <c r="G357" s="4">
        <f t="shared" si="21"/>
        <v>1.0281661394019799</v>
      </c>
    </row>
    <row r="358" spans="1:7" x14ac:dyDescent="0.2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20"/>
        <v>4.6261430876815446E-2</v>
      </c>
      <c r="D358" s="4">
        <f t="shared" si="22"/>
        <v>2.3179551122194515</v>
      </c>
      <c r="E358" s="4">
        <f t="shared" si="23"/>
        <v>1.7587511825922422</v>
      </c>
      <c r="G358" s="4">
        <f t="shared" si="21"/>
        <v>1.0462614308768154</v>
      </c>
    </row>
    <row r="359" spans="1:7" x14ac:dyDescent="0.2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20"/>
        <v>3.62694300518136E-2</v>
      </c>
      <c r="D359" s="4">
        <f t="shared" si="22"/>
        <v>2.0000000000000004</v>
      </c>
      <c r="E359" s="4">
        <f t="shared" si="23"/>
        <v>2.0000000000000004</v>
      </c>
      <c r="G359" s="4">
        <f t="shared" si="21"/>
        <v>1.0362694300518136</v>
      </c>
    </row>
    <row r="360" spans="1:7" x14ac:dyDescent="0.2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20"/>
        <v>5.1231873149681251E-2</v>
      </c>
      <c r="D360" s="4">
        <f t="shared" si="22"/>
        <v>2.9352676927608803</v>
      </c>
      <c r="E360" s="4">
        <f t="shared" si="23"/>
        <v>1.5167243806841963</v>
      </c>
      <c r="G360" s="4">
        <f t="shared" si="21"/>
        <v>1.0512318731496813</v>
      </c>
    </row>
    <row r="361" spans="1:7" x14ac:dyDescent="0.2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20"/>
        <v>5.2659631169384991E-2</v>
      </c>
      <c r="D361" s="4">
        <f t="shared" si="22"/>
        <v>2.516362660944206</v>
      </c>
      <c r="E361" s="4">
        <f t="shared" si="23"/>
        <v>1.6594728462763138</v>
      </c>
      <c r="G361" s="4">
        <f t="shared" si="21"/>
        <v>1.052659631169385</v>
      </c>
    </row>
    <row r="362" spans="1:7" x14ac:dyDescent="0.2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20"/>
        <v>2.9578786232778764E-2</v>
      </c>
      <c r="D362" s="4">
        <f t="shared" si="22"/>
        <v>1.5758919886385747</v>
      </c>
      <c r="E362" s="4">
        <f t="shared" si="23"/>
        <v>2.7364367272481593</v>
      </c>
      <c r="G362" s="4">
        <f t="shared" si="21"/>
        <v>1.0295787862327788</v>
      </c>
    </row>
    <row r="363" spans="1:7" x14ac:dyDescent="0.2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20"/>
        <v>3.0507091113151752E-2</v>
      </c>
      <c r="D363" s="4">
        <f t="shared" si="22"/>
        <v>1.6610456740954158</v>
      </c>
      <c r="E363" s="4">
        <f t="shared" si="23"/>
        <v>2.5127547750288426</v>
      </c>
      <c r="G363" s="4">
        <f t="shared" si="21"/>
        <v>1.0305070911131518</v>
      </c>
    </row>
    <row r="364" spans="1:7" x14ac:dyDescent="0.2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20"/>
        <v>2.8930817610062887E-2</v>
      </c>
      <c r="D364" s="4">
        <f t="shared" si="22"/>
        <v>1.6274309109518936</v>
      </c>
      <c r="E364" s="4">
        <f t="shared" si="23"/>
        <v>2.5938009787928222</v>
      </c>
      <c r="G364" s="4">
        <f t="shared" si="21"/>
        <v>1.0289308176100629</v>
      </c>
    </row>
    <row r="365" spans="1:7" x14ac:dyDescent="0.2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20"/>
        <v>3.0357331084642114E-2</v>
      </c>
      <c r="D365" s="4">
        <f t="shared" si="22"/>
        <v>1.8399922420480992</v>
      </c>
      <c r="E365" s="4">
        <f t="shared" si="23"/>
        <v>2.1904871854075272</v>
      </c>
      <c r="G365" s="4">
        <f t="shared" si="21"/>
        <v>1.0303573310846421</v>
      </c>
    </row>
    <row r="366" spans="1:7" x14ac:dyDescent="0.2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20"/>
        <v>3.0736618971912932E-2</v>
      </c>
      <c r="D366" s="4">
        <f t="shared" si="22"/>
        <v>2.1060267857142851</v>
      </c>
      <c r="E366" s="4">
        <f t="shared" si="23"/>
        <v>1.9041372351160444</v>
      </c>
      <c r="G366" s="4">
        <f t="shared" si="21"/>
        <v>1.0307366189719129</v>
      </c>
    </row>
    <row r="367" spans="1:7" x14ac:dyDescent="0.2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20"/>
        <v>3.2258064516129004E-2</v>
      </c>
      <c r="D367" s="4">
        <f t="shared" si="22"/>
        <v>2.2487046632124348</v>
      </c>
      <c r="E367" s="4">
        <f t="shared" si="23"/>
        <v>1.8008298755186722</v>
      </c>
      <c r="G367" s="4">
        <f t="shared" si="21"/>
        <v>1.032258064516129</v>
      </c>
    </row>
    <row r="368" spans="1:7" x14ac:dyDescent="0.2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20"/>
        <v>3.383458646616555E-2</v>
      </c>
      <c r="D368" s="4">
        <f t="shared" si="22"/>
        <v>2.3714710252600297</v>
      </c>
      <c r="E368" s="4">
        <f t="shared" si="23"/>
        <v>1.7291440953412784</v>
      </c>
      <c r="G368" s="4">
        <f t="shared" si="21"/>
        <v>1.0338345864661656</v>
      </c>
    </row>
    <row r="369" spans="1:7" x14ac:dyDescent="0.2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20"/>
        <v>3.61371988566761E-2</v>
      </c>
      <c r="D369" s="4">
        <f t="shared" si="22"/>
        <v>2.5963424330771265</v>
      </c>
      <c r="E369" s="4">
        <f t="shared" si="23"/>
        <v>1.6264320106259338</v>
      </c>
      <c r="G369" s="4">
        <f t="shared" si="21"/>
        <v>1.0361371988566761</v>
      </c>
    </row>
    <row r="370" spans="1:7" x14ac:dyDescent="0.2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20"/>
        <v>3.3884036620014824E-2</v>
      </c>
      <c r="D370" s="4">
        <f t="shared" si="22"/>
        <v>2.2959652089876781</v>
      </c>
      <c r="E370" s="4">
        <f t="shared" si="23"/>
        <v>1.7716256524981358</v>
      </c>
      <c r="G370" s="4">
        <f t="shared" si="21"/>
        <v>1.0338840366200148</v>
      </c>
    </row>
    <row r="371" spans="1:7" x14ac:dyDescent="0.2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20"/>
        <v>3.6160420775805502E-2</v>
      </c>
      <c r="D371" s="4">
        <f t="shared" si="22"/>
        <v>2.3454124903623752</v>
      </c>
      <c r="E371" s="4">
        <f t="shared" si="23"/>
        <v>1.7432664756446994</v>
      </c>
      <c r="G371" s="4">
        <f t="shared" si="21"/>
        <v>1.0361604207758055</v>
      </c>
    </row>
    <row r="372" spans="1:7" x14ac:dyDescent="0.2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20"/>
        <v>3.0736618971912932E-2</v>
      </c>
      <c r="D372" s="4">
        <f t="shared" si="22"/>
        <v>2.1060267857142851</v>
      </c>
      <c r="E372" s="4">
        <f t="shared" si="23"/>
        <v>1.9041372351160444</v>
      </c>
      <c r="G372" s="4">
        <f t="shared" si="21"/>
        <v>1.0307366189719129</v>
      </c>
    </row>
    <row r="373" spans="1:7" x14ac:dyDescent="0.2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20"/>
        <v>3.5542136765718491E-2</v>
      </c>
      <c r="D373" s="4">
        <f t="shared" si="22"/>
        <v>2.2570386753541753</v>
      </c>
      <c r="E373" s="4">
        <f t="shared" si="23"/>
        <v>1.7955204717295163</v>
      </c>
      <c r="G373" s="4">
        <f t="shared" si="21"/>
        <v>1.0355421367657185</v>
      </c>
    </row>
    <row r="374" spans="1:7" x14ac:dyDescent="0.2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20"/>
        <v>3.4517818107874465E-2</v>
      </c>
      <c r="D374" s="4">
        <f t="shared" si="22"/>
        <v>1.6242929689112753</v>
      </c>
      <c r="E374" s="4">
        <f t="shared" si="23"/>
        <v>2.6018120494676276</v>
      </c>
      <c r="G374" s="4">
        <f t="shared" si="21"/>
        <v>1.0345178181078745</v>
      </c>
    </row>
    <row r="375" spans="1:7" x14ac:dyDescent="0.2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20"/>
        <v>2.7830487033523088E-2</v>
      </c>
      <c r="D375" s="4">
        <f t="shared" si="22"/>
        <v>1.9094202898550725</v>
      </c>
      <c r="E375" s="4">
        <f t="shared" si="23"/>
        <v>2.0996015936254984</v>
      </c>
      <c r="G375" s="4">
        <f t="shared" si="21"/>
        <v>1.0278304870335231</v>
      </c>
    </row>
    <row r="376" spans="1:7" x14ac:dyDescent="0.2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20"/>
        <v>3.5245155416829377E-2</v>
      </c>
      <c r="D376" s="4">
        <f t="shared" si="22"/>
        <v>1.6994142999226434</v>
      </c>
      <c r="E376" s="4">
        <f t="shared" si="23"/>
        <v>2.4297677358192451</v>
      </c>
      <c r="G376" s="4">
        <f t="shared" si="21"/>
        <v>1.0352451554168294</v>
      </c>
    </row>
    <row r="377" spans="1:7" x14ac:dyDescent="0.2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20"/>
        <v>3.2426572048097846E-2</v>
      </c>
      <c r="D377" s="4">
        <f t="shared" si="22"/>
        <v>1.5584056524076493</v>
      </c>
      <c r="E377" s="4">
        <f t="shared" si="23"/>
        <v>2.7908128180442859</v>
      </c>
      <c r="G377" s="4">
        <f t="shared" si="21"/>
        <v>1.0324265720480978</v>
      </c>
    </row>
    <row r="378" spans="1:7" x14ac:dyDescent="0.2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20"/>
        <v>3.9312039312039193E-2</v>
      </c>
      <c r="D378" s="4">
        <f t="shared" si="22"/>
        <v>1.5243445692883895</v>
      </c>
      <c r="E378" s="4">
        <f t="shared" si="23"/>
        <v>2.907142857142857</v>
      </c>
      <c r="G378" s="4">
        <f t="shared" si="21"/>
        <v>1.0393120393120392</v>
      </c>
    </row>
    <row r="379" spans="1:7" x14ac:dyDescent="0.2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20"/>
        <v>3.3411033411033575E-2</v>
      </c>
      <c r="D379" s="4">
        <f t="shared" si="22"/>
        <v>2.4351939451277205</v>
      </c>
      <c r="E379" s="4">
        <f t="shared" si="23"/>
        <v>1.6967699406723797</v>
      </c>
      <c r="G379" s="4">
        <f t="shared" si="21"/>
        <v>1.0334110334110336</v>
      </c>
    </row>
    <row r="380" spans="1:7" x14ac:dyDescent="0.2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20"/>
        <v>3.275818954738674E-2</v>
      </c>
      <c r="D380" s="4">
        <f t="shared" si="22"/>
        <v>2.6938363085213872</v>
      </c>
      <c r="E380" s="4">
        <f t="shared" si="23"/>
        <v>1.5903758202425928</v>
      </c>
      <c r="G380" s="4">
        <f t="shared" si="21"/>
        <v>1.0327581895473867</v>
      </c>
    </row>
    <row r="381" spans="1:7" x14ac:dyDescent="0.2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20"/>
        <v>3.2261471038597556E-2</v>
      </c>
      <c r="D381" s="4">
        <f t="shared" si="22"/>
        <v>2.216513546725964</v>
      </c>
      <c r="E381" s="4">
        <f t="shared" si="23"/>
        <v>1.822021261243927</v>
      </c>
      <c r="G381" s="4">
        <f t="shared" si="21"/>
        <v>1.0322614710385976</v>
      </c>
    </row>
    <row r="382" spans="1:7" x14ac:dyDescent="0.2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20"/>
        <v>3.5471537807986397E-2</v>
      </c>
      <c r="D382" s="4">
        <f t="shared" si="22"/>
        <v>2.2244271202456889</v>
      </c>
      <c r="E382" s="4">
        <f t="shared" si="23"/>
        <v>1.8167084699980707</v>
      </c>
      <c r="G382" s="4">
        <f t="shared" si="21"/>
        <v>1.0354715378079864</v>
      </c>
    </row>
    <row r="383" spans="1:7" x14ac:dyDescent="0.2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20"/>
        <v>4.1666666666666519E-2</v>
      </c>
      <c r="D383" s="4">
        <f t="shared" si="22"/>
        <v>1.7409326424870464</v>
      </c>
      <c r="E383" s="4">
        <f t="shared" si="23"/>
        <v>2.3496503496503496</v>
      </c>
      <c r="G383" s="4">
        <f t="shared" si="21"/>
        <v>1.0416666666666665</v>
      </c>
    </row>
    <row r="384" spans="1:7" x14ac:dyDescent="0.2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20"/>
        <v>3.6965398667526461E-2</v>
      </c>
      <c r="D384" s="4">
        <f t="shared" si="22"/>
        <v>2.0552120141342756</v>
      </c>
      <c r="E384" s="4">
        <f t="shared" si="23"/>
        <v>1.9476768522394308</v>
      </c>
      <c r="G384" s="4">
        <f t="shared" si="21"/>
        <v>1.0369653986675265</v>
      </c>
    </row>
    <row r="385" spans="1:7" x14ac:dyDescent="0.2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20"/>
        <v>4.0146971416220811E-2</v>
      </c>
      <c r="D385" s="4">
        <f t="shared" si="22"/>
        <v>1.9321396878425641</v>
      </c>
      <c r="E385" s="4">
        <f t="shared" si="23"/>
        <v>2.0728005824046591</v>
      </c>
      <c r="G385" s="4">
        <f t="shared" si="21"/>
        <v>1.0401469714162208</v>
      </c>
    </row>
    <row r="386" spans="1:7" x14ac:dyDescent="0.2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ref="C386:C449" si="24">IF(A386="","",((1/A386)+(1/B386))-1)</f>
        <v>4.4204664114166459E-2</v>
      </c>
      <c r="D386" s="4">
        <f t="shared" si="22"/>
        <v>1.7555759242285367</v>
      </c>
      <c r="E386" s="4">
        <f t="shared" si="23"/>
        <v>2.3234937323089366</v>
      </c>
      <c r="G386" s="4">
        <f t="shared" ref="G386:G449" si="25">IF(A386="","",C386+1)</f>
        <v>1.0442046641141665</v>
      </c>
    </row>
    <row r="387" spans="1:7" x14ac:dyDescent="0.2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si="24"/>
        <v>2.4525731055444977E-2</v>
      </c>
      <c r="D387" s="4">
        <f t="shared" ref="D387:D450" si="26">IF(A387="","",(2*A387)/(2-($C387*A387)))</f>
        <v>2.0818241326641935</v>
      </c>
      <c r="E387" s="4">
        <f t="shared" ref="E387:E450" si="27">IF(B387="","",(2*B387)/(2-($C387*B387)))</f>
        <v>1.9243646631706333</v>
      </c>
      <c r="G387" s="4">
        <f t="shared" si="25"/>
        <v>1.024525731055445</v>
      </c>
    </row>
    <row r="388" spans="1:7" x14ac:dyDescent="0.2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24"/>
        <v>2.8142785952212312E-2</v>
      </c>
      <c r="D388" s="4">
        <f t="shared" si="26"/>
        <v>1.8362511137332338</v>
      </c>
      <c r="E388" s="4">
        <f t="shared" si="27"/>
        <v>2.1958130561234772</v>
      </c>
      <c r="G388" s="4">
        <f t="shared" si="25"/>
        <v>1.0281427859522123</v>
      </c>
    </row>
    <row r="389" spans="1:7" x14ac:dyDescent="0.2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24"/>
        <v>3.1594187910440219E-2</v>
      </c>
      <c r="D389" s="4">
        <f t="shared" si="26"/>
        <v>2.4190380886859724</v>
      </c>
      <c r="E389" s="4">
        <f t="shared" si="27"/>
        <v>1.7047027193794351</v>
      </c>
      <c r="G389" s="4">
        <f t="shared" si="25"/>
        <v>1.0315941879104402</v>
      </c>
    </row>
    <row r="390" spans="1:7" x14ac:dyDescent="0.2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24"/>
        <v>2.9858299595141746E-2</v>
      </c>
      <c r="D390" s="4">
        <f t="shared" si="26"/>
        <v>2.5645684620376383</v>
      </c>
      <c r="E390" s="4">
        <f t="shared" si="27"/>
        <v>1.6391538780588968</v>
      </c>
      <c r="G390" s="4">
        <f t="shared" si="25"/>
        <v>1.0298582995951417</v>
      </c>
    </row>
    <row r="391" spans="1:7" x14ac:dyDescent="0.2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24"/>
        <v>3.5670356703566997E-2</v>
      </c>
      <c r="D391" s="4">
        <f t="shared" si="26"/>
        <v>2.847635726795096</v>
      </c>
      <c r="E391" s="4">
        <f t="shared" si="27"/>
        <v>1.5412322274881518</v>
      </c>
      <c r="G391" s="4">
        <f t="shared" si="25"/>
        <v>1.035670356703567</v>
      </c>
    </row>
    <row r="392" spans="1:7" x14ac:dyDescent="0.2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24"/>
        <v>4.2063189950513946E-2</v>
      </c>
      <c r="D392" s="4">
        <f t="shared" si="26"/>
        <v>3.1565034544908381</v>
      </c>
      <c r="E392" s="4">
        <f t="shared" si="27"/>
        <v>1.4637136091377629</v>
      </c>
      <c r="G392" s="4">
        <f t="shared" si="25"/>
        <v>1.0420631899505139</v>
      </c>
    </row>
    <row r="393" spans="1:7" x14ac:dyDescent="0.2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24"/>
        <v>3.9432015527633091E-2</v>
      </c>
      <c r="D393" s="4">
        <f t="shared" si="26"/>
        <v>2.6406797949824656</v>
      </c>
      <c r="E393" s="4">
        <f t="shared" si="27"/>
        <v>1.6095034528115753</v>
      </c>
      <c r="G393" s="4">
        <f t="shared" si="25"/>
        <v>1.0394320155276331</v>
      </c>
    </row>
    <row r="394" spans="1:7" x14ac:dyDescent="0.2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24"/>
        <v>4.0146971416220811E-2</v>
      </c>
      <c r="D394" s="4">
        <f t="shared" si="26"/>
        <v>1.9321396878425641</v>
      </c>
      <c r="E394" s="4">
        <f t="shared" si="27"/>
        <v>2.0728005824046591</v>
      </c>
      <c r="G394" s="4">
        <f t="shared" si="25"/>
        <v>1.0401469714162208</v>
      </c>
    </row>
    <row r="395" spans="1:7" x14ac:dyDescent="0.2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24"/>
        <v>4.3150961150692391E-2</v>
      </c>
      <c r="D395" s="4">
        <f t="shared" si="26"/>
        <v>1.7970769416596208</v>
      </c>
      <c r="E395" s="4">
        <f t="shared" si="27"/>
        <v>2.2545840278830127</v>
      </c>
      <c r="G395" s="4">
        <f t="shared" si="25"/>
        <v>1.0431509611506924</v>
      </c>
    </row>
    <row r="396" spans="1:7" x14ac:dyDescent="0.2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24"/>
        <v>4.2656530461408604E-2</v>
      </c>
      <c r="D396" s="4">
        <f t="shared" si="26"/>
        <v>1.6994437466355645</v>
      </c>
      <c r="E396" s="4">
        <f t="shared" si="27"/>
        <v>2.4297075423294001</v>
      </c>
      <c r="G396" s="4">
        <f t="shared" si="25"/>
        <v>1.0426565304614086</v>
      </c>
    </row>
    <row r="397" spans="1:7" x14ac:dyDescent="0.2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24"/>
        <v>4.4096111080978329E-2</v>
      </c>
      <c r="D397" s="4">
        <f t="shared" si="26"/>
        <v>1.8635467731338755</v>
      </c>
      <c r="E397" s="4">
        <f t="shared" si="27"/>
        <v>2.1580148651021243</v>
      </c>
      <c r="G397" s="4">
        <f t="shared" si="25"/>
        <v>1.0440961110809783</v>
      </c>
    </row>
    <row r="398" spans="1:7" x14ac:dyDescent="0.2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24"/>
        <v>4.2061386888973207E-2</v>
      </c>
      <c r="D398" s="4">
        <f t="shared" si="26"/>
        <v>1.8924345643599858</v>
      </c>
      <c r="E398" s="4">
        <f t="shared" si="27"/>
        <v>2.1205303334672561</v>
      </c>
      <c r="G398" s="4">
        <f t="shared" si="25"/>
        <v>1.0420613868889732</v>
      </c>
    </row>
    <row r="399" spans="1:7" x14ac:dyDescent="0.2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24"/>
        <v>4.2681481871560623E-2</v>
      </c>
      <c r="D399" s="4">
        <f t="shared" si="26"/>
        <v>1.6887436359189842</v>
      </c>
      <c r="E399" s="4">
        <f t="shared" si="27"/>
        <v>2.4519190419316312</v>
      </c>
      <c r="G399" s="4">
        <f t="shared" si="25"/>
        <v>1.0426814818715606</v>
      </c>
    </row>
    <row r="400" spans="1:7" x14ac:dyDescent="0.2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24"/>
        <v>4.485629868385721E-2</v>
      </c>
      <c r="D400" s="4">
        <f t="shared" si="26"/>
        <v>1.7673866603370521</v>
      </c>
      <c r="E400" s="4">
        <f t="shared" si="27"/>
        <v>2.3031240334055059</v>
      </c>
      <c r="G400" s="4">
        <f t="shared" si="25"/>
        <v>1.0448562986838572</v>
      </c>
    </row>
    <row r="401" spans="1:7" x14ac:dyDescent="0.2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24"/>
        <v>4.5688545688545634E-2</v>
      </c>
      <c r="D401" s="4">
        <f t="shared" si="26"/>
        <v>1.7470489038785832</v>
      </c>
      <c r="E401" s="4">
        <f t="shared" si="27"/>
        <v>2.3386004514672689</v>
      </c>
      <c r="G401" s="4">
        <f t="shared" si="25"/>
        <v>1.0456885456885456</v>
      </c>
    </row>
    <row r="402" spans="1:7" x14ac:dyDescent="0.2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24"/>
        <v>3.5741372772089441E-2</v>
      </c>
      <c r="D402" s="4">
        <f t="shared" si="26"/>
        <v>1.478035451551881</v>
      </c>
      <c r="E402" s="4">
        <f t="shared" si="27"/>
        <v>3.0918950608236848</v>
      </c>
      <c r="G402" s="4">
        <f t="shared" si="25"/>
        <v>1.0357413727720894</v>
      </c>
    </row>
    <row r="403" spans="1:7" x14ac:dyDescent="0.2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24"/>
        <v>2.9836877968201669E-2</v>
      </c>
      <c r="D403" s="4">
        <f t="shared" si="26"/>
        <v>2.4031757846421042</v>
      </c>
      <c r="E403" s="4">
        <f t="shared" si="27"/>
        <v>1.7126690831933518</v>
      </c>
      <c r="G403" s="4">
        <f t="shared" si="25"/>
        <v>1.0298368779682017</v>
      </c>
    </row>
    <row r="404" spans="1:7" x14ac:dyDescent="0.2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24"/>
        <v>3.383458646616555E-2</v>
      </c>
      <c r="D404" s="4">
        <f t="shared" si="26"/>
        <v>1.7291440953412784</v>
      </c>
      <c r="E404" s="4">
        <f t="shared" si="27"/>
        <v>2.3714710252600297</v>
      </c>
      <c r="G404" s="4">
        <f t="shared" si="25"/>
        <v>1.0338345864661656</v>
      </c>
    </row>
    <row r="405" spans="1:7" x14ac:dyDescent="0.2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24"/>
        <v>3.3428240008436028E-2</v>
      </c>
      <c r="D405" s="4">
        <f t="shared" si="26"/>
        <v>1.7921194368326561</v>
      </c>
      <c r="E405" s="4">
        <f t="shared" si="27"/>
        <v>2.2624358821424311</v>
      </c>
      <c r="G405" s="4">
        <f t="shared" si="25"/>
        <v>1.033428240008436</v>
      </c>
    </row>
    <row r="406" spans="1:7" x14ac:dyDescent="0.2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24"/>
        <v>3.4887442654432999E-2</v>
      </c>
      <c r="D406" s="4">
        <f t="shared" si="26"/>
        <v>1.8796751228316457</v>
      </c>
      <c r="E406" s="4">
        <f t="shared" si="27"/>
        <v>2.1367833124358828</v>
      </c>
      <c r="G406" s="4">
        <f t="shared" si="25"/>
        <v>1.034887442654433</v>
      </c>
    </row>
    <row r="407" spans="1:7" x14ac:dyDescent="0.2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24"/>
        <v>2.9489204844655115E-2</v>
      </c>
      <c r="D407" s="4">
        <f t="shared" si="26"/>
        <v>1.8490749756572542</v>
      </c>
      <c r="E407" s="4">
        <f t="shared" si="27"/>
        <v>2.1777522935779814</v>
      </c>
      <c r="G407" s="4">
        <f t="shared" si="25"/>
        <v>1.0294892048446551</v>
      </c>
    </row>
    <row r="408" spans="1:7" x14ac:dyDescent="0.2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24"/>
        <v>2.8397199038784571E-2</v>
      </c>
      <c r="D408" s="4">
        <f t="shared" si="26"/>
        <v>2.3669612550074923</v>
      </c>
      <c r="E408" s="4">
        <f t="shared" si="27"/>
        <v>1.7315496297621977</v>
      </c>
      <c r="G408" s="4">
        <f t="shared" si="25"/>
        <v>1.0283971990387846</v>
      </c>
    </row>
    <row r="409" spans="1:7" x14ac:dyDescent="0.2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24"/>
        <v>2.925809822361547E-2</v>
      </c>
      <c r="D409" s="4">
        <f t="shared" si="26"/>
        <v>1.78544776119403</v>
      </c>
      <c r="E409" s="4">
        <f t="shared" si="27"/>
        <v>2.2731591448931119</v>
      </c>
      <c r="G409" s="4">
        <f t="shared" si="25"/>
        <v>1.0292580982236155</v>
      </c>
    </row>
    <row r="410" spans="1:7" x14ac:dyDescent="0.2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24"/>
        <v>2.5748928223876311E-2</v>
      </c>
      <c r="D410" s="4">
        <f t="shared" si="26"/>
        <v>1.9791780536685666</v>
      </c>
      <c r="E410" s="4">
        <f t="shared" si="27"/>
        <v>2.0212647191728026</v>
      </c>
      <c r="G410" s="4">
        <f t="shared" si="25"/>
        <v>1.0257489282238763</v>
      </c>
    </row>
    <row r="411" spans="1:7" x14ac:dyDescent="0.2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24"/>
        <v>2.5439286650930981E-2</v>
      </c>
      <c r="D411" s="4">
        <f t="shared" si="26"/>
        <v>2.1048854540436102</v>
      </c>
      <c r="E411" s="4">
        <f t="shared" si="27"/>
        <v>1.905071196602548</v>
      </c>
      <c r="G411" s="4">
        <f t="shared" si="25"/>
        <v>1.025439286650931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24"/>
        <v>2.3828227284629522E-2</v>
      </c>
      <c r="D412" s="4">
        <f t="shared" si="26"/>
        <v>2.05931517929361</v>
      </c>
      <c r="E412" s="4">
        <f t="shared" si="27"/>
        <v>1.9440061084245355</v>
      </c>
      <c r="G412" s="4">
        <f t="shared" si="25"/>
        <v>1.0238282272846295</v>
      </c>
    </row>
    <row r="413" spans="1:7" x14ac:dyDescent="0.2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24"/>
        <v>3.0713170223841679E-2</v>
      </c>
      <c r="D413" s="4">
        <f t="shared" si="26"/>
        <v>2.3412553321145642</v>
      </c>
      <c r="E413" s="4">
        <f t="shared" si="27"/>
        <v>1.7455701953657428</v>
      </c>
      <c r="G413" s="4">
        <f t="shared" si="25"/>
        <v>1.0307131702238417</v>
      </c>
    </row>
    <row r="414" spans="1:7" x14ac:dyDescent="0.2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24"/>
        <v>2.9736789230460081E-2</v>
      </c>
      <c r="D414" s="4">
        <f t="shared" si="26"/>
        <v>1.6180104031209364</v>
      </c>
      <c r="E414" s="4">
        <f t="shared" si="27"/>
        <v>2.618095739084692</v>
      </c>
      <c r="G414" s="4">
        <f t="shared" si="25"/>
        <v>1.0297367892304601</v>
      </c>
    </row>
    <row r="415" spans="1:7" x14ac:dyDescent="0.2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24"/>
        <v>2.9239766081871288E-2</v>
      </c>
      <c r="D415" s="4">
        <f t="shared" si="26"/>
        <v>2.3265306122448979</v>
      </c>
      <c r="E415" s="4">
        <f t="shared" si="27"/>
        <v>1.7538461538461536</v>
      </c>
      <c r="G415" s="4">
        <f t="shared" si="25"/>
        <v>1.0292397660818713</v>
      </c>
    </row>
    <row r="416" spans="1:7" x14ac:dyDescent="0.2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24"/>
        <v>2.876392847888054E-2</v>
      </c>
      <c r="D416" s="4">
        <f t="shared" si="26"/>
        <v>2.3466099118273029</v>
      </c>
      <c r="E416" s="4">
        <f t="shared" si="27"/>
        <v>1.7426055543011967</v>
      </c>
      <c r="G416" s="4">
        <f t="shared" si="25"/>
        <v>1.0287639284788805</v>
      </c>
    </row>
    <row r="417" spans="1:7" x14ac:dyDescent="0.2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24"/>
        <v>2.8265107212475549E-2</v>
      </c>
      <c r="D417" s="4">
        <f t="shared" si="26"/>
        <v>1.5533686601059802</v>
      </c>
      <c r="E417" s="4">
        <f t="shared" si="27"/>
        <v>2.807113543091655</v>
      </c>
      <c r="G417" s="4">
        <f t="shared" si="25"/>
        <v>1.0282651072124755</v>
      </c>
    </row>
    <row r="418" spans="1:7" x14ac:dyDescent="0.2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24"/>
        <v>5.0051599587203288E-2</v>
      </c>
      <c r="D418" s="4">
        <f t="shared" si="26"/>
        <v>1.5801059926620467</v>
      </c>
      <c r="E418" s="4">
        <f t="shared" si="27"/>
        <v>2.7238229093464508</v>
      </c>
      <c r="G418" s="4">
        <f t="shared" si="25"/>
        <v>1.0500515995872033</v>
      </c>
    </row>
    <row r="419" spans="1:7" x14ac:dyDescent="0.2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24"/>
        <v>6.0097238233672634E-2</v>
      </c>
      <c r="D419" s="4">
        <f t="shared" si="26"/>
        <v>1.4832905839931603</v>
      </c>
      <c r="E419" s="4">
        <f t="shared" si="27"/>
        <v>3.0691485270363827</v>
      </c>
      <c r="G419" s="4">
        <f t="shared" si="25"/>
        <v>1.0600972382336726</v>
      </c>
    </row>
    <row r="420" spans="1:7" x14ac:dyDescent="0.2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24"/>
        <v>5.0861706599411471E-2</v>
      </c>
      <c r="D420" s="4">
        <f t="shared" si="26"/>
        <v>2.6014215418261344</v>
      </c>
      <c r="E420" s="4">
        <f t="shared" si="27"/>
        <v>1.6244452031410037</v>
      </c>
      <c r="G420" s="4">
        <f t="shared" si="25"/>
        <v>1.0508617065994115</v>
      </c>
    </row>
    <row r="421" spans="1:7" x14ac:dyDescent="0.2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24"/>
        <v>5.2093423743407641E-2</v>
      </c>
      <c r="D421" s="4">
        <f t="shared" si="26"/>
        <v>2.4239499086877121</v>
      </c>
      <c r="E421" s="4">
        <f t="shared" si="27"/>
        <v>1.7022718944668376</v>
      </c>
      <c r="G421" s="4">
        <f t="shared" si="25"/>
        <v>1.0520934237434076</v>
      </c>
    </row>
    <row r="422" spans="1:7" x14ac:dyDescent="0.2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24"/>
        <v>2.4955436720142554E-2</v>
      </c>
      <c r="D422" s="4">
        <f t="shared" si="26"/>
        <v>1.9146757679180888</v>
      </c>
      <c r="E422" s="4">
        <f t="shared" si="27"/>
        <v>2.0932835820895521</v>
      </c>
      <c r="G422" s="4">
        <f t="shared" si="25"/>
        <v>1.0249554367201426</v>
      </c>
    </row>
    <row r="423" spans="1:7" x14ac:dyDescent="0.2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24"/>
        <v>3.2426572048097846E-2</v>
      </c>
      <c r="D423" s="4">
        <f t="shared" si="26"/>
        <v>1.5584056524076493</v>
      </c>
      <c r="E423" s="4">
        <f t="shared" si="27"/>
        <v>2.7908128180442859</v>
      </c>
      <c r="G423" s="4">
        <f t="shared" si="25"/>
        <v>1.0324265720480978</v>
      </c>
    </row>
    <row r="424" spans="1:7" x14ac:dyDescent="0.2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24"/>
        <v>2.813852813852824E-2</v>
      </c>
      <c r="D424" s="4">
        <f t="shared" si="26"/>
        <v>2.3875968992248064</v>
      </c>
      <c r="E424" s="4">
        <f t="shared" si="27"/>
        <v>1.7206703910614525</v>
      </c>
      <c r="G424" s="4">
        <f t="shared" si="25"/>
        <v>1.0281385281385282</v>
      </c>
    </row>
    <row r="425" spans="1:7" x14ac:dyDescent="0.2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24"/>
        <v>2.4525731055444977E-2</v>
      </c>
      <c r="D425" s="4">
        <f t="shared" si="26"/>
        <v>2.0818241326641935</v>
      </c>
      <c r="E425" s="4">
        <f t="shared" si="27"/>
        <v>1.9243646631706333</v>
      </c>
      <c r="G425" s="4">
        <f t="shared" si="25"/>
        <v>1.024525731055445</v>
      </c>
    </row>
    <row r="426" spans="1:7" x14ac:dyDescent="0.2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24"/>
        <v>2.9858299595141746E-2</v>
      </c>
      <c r="D426" s="4">
        <f t="shared" si="26"/>
        <v>1.6391538780588968</v>
      </c>
      <c r="E426" s="4">
        <f t="shared" si="27"/>
        <v>2.5645684620376383</v>
      </c>
      <c r="G426" s="4">
        <f t="shared" si="25"/>
        <v>1.0298582995951417</v>
      </c>
    </row>
    <row r="427" spans="1:7" x14ac:dyDescent="0.2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24"/>
        <v>3.5245772087877381E-2</v>
      </c>
      <c r="D427" s="4">
        <f t="shared" si="26"/>
        <v>2.3103888990323171</v>
      </c>
      <c r="E427" s="4">
        <f t="shared" si="27"/>
        <v>1.7631322279503969</v>
      </c>
      <c r="G427" s="4">
        <f t="shared" si="25"/>
        <v>1.0352457720878774</v>
      </c>
    </row>
    <row r="428" spans="1:7" x14ac:dyDescent="0.2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24"/>
        <v>4.1041041041041115E-2</v>
      </c>
      <c r="D428" s="4">
        <f t="shared" si="26"/>
        <v>1.3884642112578183</v>
      </c>
      <c r="E428" s="4">
        <f t="shared" si="27"/>
        <v>3.574239713774598</v>
      </c>
      <c r="G428" s="4">
        <f t="shared" si="25"/>
        <v>1.0410410410410411</v>
      </c>
    </row>
    <row r="429" spans="1:7" x14ac:dyDescent="0.2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24"/>
        <v>3.7675606641123682E-2</v>
      </c>
      <c r="D429" s="4">
        <f t="shared" si="26"/>
        <v>1.7989661114302122</v>
      </c>
      <c r="E429" s="4">
        <f t="shared" si="27"/>
        <v>2.2516175413371671</v>
      </c>
      <c r="G429" s="4">
        <f t="shared" si="25"/>
        <v>1.0376756066411237</v>
      </c>
    </row>
    <row r="430" spans="1:7" x14ac:dyDescent="0.2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24"/>
        <v>3.2258064516129004E-2</v>
      </c>
      <c r="D430" s="4">
        <f t="shared" si="26"/>
        <v>1.8008298755186722</v>
      </c>
      <c r="E430" s="4">
        <f t="shared" si="27"/>
        <v>2.2487046632124348</v>
      </c>
      <c r="G430" s="4">
        <f t="shared" si="25"/>
        <v>1.032258064516129</v>
      </c>
    </row>
    <row r="431" spans="1:7" x14ac:dyDescent="0.2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24"/>
        <v>3.2258064516129004E-2</v>
      </c>
      <c r="D431" s="4">
        <f t="shared" si="26"/>
        <v>1.8008298755186722</v>
      </c>
      <c r="E431" s="4">
        <f t="shared" si="27"/>
        <v>2.2487046632124348</v>
      </c>
      <c r="G431" s="4">
        <f t="shared" si="25"/>
        <v>1.032258064516129</v>
      </c>
    </row>
    <row r="432" spans="1:7" x14ac:dyDescent="0.2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24"/>
        <v>3.315137797896428E-2</v>
      </c>
      <c r="D432" s="4">
        <f t="shared" si="26"/>
        <v>1.9085249650616189</v>
      </c>
      <c r="E432" s="4">
        <f t="shared" si="27"/>
        <v>2.1006852188505105</v>
      </c>
      <c r="G432" s="4">
        <f t="shared" si="25"/>
        <v>1.0331513779789643</v>
      </c>
    </row>
    <row r="433" spans="1:7" x14ac:dyDescent="0.2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24"/>
        <v>4.7619047619047672E-2</v>
      </c>
      <c r="D433" s="4">
        <f t="shared" si="26"/>
        <v>1.4482758620689655</v>
      </c>
      <c r="E433" s="4">
        <f t="shared" si="27"/>
        <v>3.2307692307692308</v>
      </c>
      <c r="G433" s="4">
        <f t="shared" si="25"/>
        <v>1.0476190476190477</v>
      </c>
    </row>
    <row r="434" spans="1:7" x14ac:dyDescent="0.2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24"/>
        <v>2.908747243515708E-2</v>
      </c>
      <c r="D434" s="4">
        <f t="shared" si="26"/>
        <v>2.2087440565928333</v>
      </c>
      <c r="E434" s="4">
        <f t="shared" si="27"/>
        <v>1.8273049985608751</v>
      </c>
      <c r="G434" s="4">
        <f t="shared" si="25"/>
        <v>1.0290874724351571</v>
      </c>
    </row>
    <row r="435" spans="1:7" x14ac:dyDescent="0.2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24"/>
        <v>2.7823920265780622E-2</v>
      </c>
      <c r="D435" s="4">
        <f t="shared" si="26"/>
        <v>2.3120499279884781</v>
      </c>
      <c r="E435" s="4">
        <f t="shared" si="27"/>
        <v>1.762166117819246</v>
      </c>
      <c r="G435" s="4">
        <f t="shared" si="25"/>
        <v>1.0278239202657806</v>
      </c>
    </row>
    <row r="436" spans="1:7" x14ac:dyDescent="0.2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24"/>
        <v>2.8930817610062887E-2</v>
      </c>
      <c r="D436" s="4">
        <f t="shared" si="26"/>
        <v>2.5938009787928222</v>
      </c>
      <c r="E436" s="4">
        <f t="shared" si="27"/>
        <v>1.6274309109518936</v>
      </c>
      <c r="G436" s="4">
        <f t="shared" si="25"/>
        <v>1.0289308176100629</v>
      </c>
    </row>
    <row r="437" spans="1:7" x14ac:dyDescent="0.2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24"/>
        <v>3.6001036001036102E-2</v>
      </c>
      <c r="D437" s="4">
        <f t="shared" si="26"/>
        <v>1.4677817905341191</v>
      </c>
      <c r="E437" s="4">
        <f t="shared" si="27"/>
        <v>3.1377488825680628</v>
      </c>
      <c r="G437" s="4">
        <f t="shared" si="25"/>
        <v>1.0360010360010361</v>
      </c>
    </row>
    <row r="438" spans="1:7" x14ac:dyDescent="0.2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24"/>
        <v>4.5321637426900541E-2</v>
      </c>
      <c r="D438" s="4">
        <f t="shared" si="26"/>
        <v>3.0467706013363025</v>
      </c>
      <c r="E438" s="4">
        <f t="shared" si="27"/>
        <v>1.488574537540805</v>
      </c>
      <c r="G438" s="4">
        <f t="shared" si="25"/>
        <v>1.0453216374269005</v>
      </c>
    </row>
    <row r="439" spans="1:7" x14ac:dyDescent="0.2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24"/>
        <v>4.1445771777290918E-2</v>
      </c>
      <c r="D439" s="4">
        <f t="shared" si="26"/>
        <v>3.210241670133505</v>
      </c>
      <c r="E439" s="4">
        <f t="shared" si="27"/>
        <v>1.4524392121969165</v>
      </c>
      <c r="G439" s="4">
        <f t="shared" si="25"/>
        <v>1.0414457717772909</v>
      </c>
    </row>
    <row r="440" spans="1:7" x14ac:dyDescent="0.2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24"/>
        <v>3.9610146195176998E-2</v>
      </c>
      <c r="D440" s="4">
        <f t="shared" si="26"/>
        <v>2.7967849030228904</v>
      </c>
      <c r="E440" s="4">
        <f t="shared" si="27"/>
        <v>1.5565496450452205</v>
      </c>
      <c r="G440" s="4">
        <f t="shared" si="25"/>
        <v>1.039610146195177</v>
      </c>
    </row>
    <row r="441" spans="1:7" x14ac:dyDescent="0.2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24"/>
        <v>4.1074657711185569E-2</v>
      </c>
      <c r="D441" s="4">
        <f t="shared" si="26"/>
        <v>2.5798067310896364</v>
      </c>
      <c r="E441" s="4">
        <f t="shared" si="27"/>
        <v>1.6329888209238554</v>
      </c>
      <c r="G441" s="4">
        <f t="shared" si="25"/>
        <v>1.0410746577111856</v>
      </c>
    </row>
    <row r="442" spans="1:7" x14ac:dyDescent="0.2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24"/>
        <v>3.9695157342216181E-2</v>
      </c>
      <c r="D442" s="4">
        <f t="shared" si="26"/>
        <v>2.7303544975367759</v>
      </c>
      <c r="E442" s="4">
        <f t="shared" si="27"/>
        <v>1.5779162601787884</v>
      </c>
      <c r="G442" s="4">
        <f t="shared" si="25"/>
        <v>1.0396951573422162</v>
      </c>
    </row>
    <row r="443" spans="1:7" x14ac:dyDescent="0.2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24"/>
        <v>4.4204664114166459E-2</v>
      </c>
      <c r="D443" s="4">
        <f t="shared" si="26"/>
        <v>2.3234937323089366</v>
      </c>
      <c r="E443" s="4">
        <f t="shared" si="27"/>
        <v>1.7555759242285367</v>
      </c>
      <c r="G443" s="4">
        <f t="shared" si="25"/>
        <v>1.0442046641141665</v>
      </c>
    </row>
    <row r="444" spans="1:7" x14ac:dyDescent="0.2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24"/>
        <v>4.2566983578219642E-2</v>
      </c>
      <c r="D444" s="4">
        <f t="shared" si="26"/>
        <v>2.1763461086292031</v>
      </c>
      <c r="E444" s="4">
        <f t="shared" si="27"/>
        <v>1.8500899460323807</v>
      </c>
      <c r="G444" s="4">
        <f t="shared" si="25"/>
        <v>1.0425669835782196</v>
      </c>
    </row>
    <row r="445" spans="1:7" x14ac:dyDescent="0.2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24"/>
        <v>4.3150961150692391E-2</v>
      </c>
      <c r="D445" s="4">
        <f t="shared" si="26"/>
        <v>2.2545840278830127</v>
      </c>
      <c r="E445" s="4">
        <f t="shared" si="27"/>
        <v>1.7970769416596208</v>
      </c>
      <c r="G445" s="4">
        <f t="shared" si="25"/>
        <v>1.0431509611506924</v>
      </c>
    </row>
    <row r="446" spans="1:7" x14ac:dyDescent="0.2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24"/>
        <v>4.4204664114166459E-2</v>
      </c>
      <c r="D446" s="4">
        <f t="shared" si="26"/>
        <v>1.7555759242285367</v>
      </c>
      <c r="E446" s="4">
        <f t="shared" si="27"/>
        <v>2.3234937323089366</v>
      </c>
      <c r="G446" s="4">
        <f t="shared" si="25"/>
        <v>1.0442046641141665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24"/>
        <v>3.4151034151034265E-2</v>
      </c>
      <c r="D447" s="4">
        <f t="shared" si="26"/>
        <v>1.9530295913574449</v>
      </c>
      <c r="E447" s="4">
        <f t="shared" si="27"/>
        <v>2.0492853622474128</v>
      </c>
      <c r="G447" s="4">
        <f t="shared" si="25"/>
        <v>1.0341510341510343</v>
      </c>
    </row>
    <row r="448" spans="1:7" x14ac:dyDescent="0.2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24"/>
        <v>2.7986944565804084E-2</v>
      </c>
      <c r="D448" s="4">
        <f t="shared" si="26"/>
        <v>1.7099602293950913</v>
      </c>
      <c r="E448" s="4">
        <f t="shared" si="27"/>
        <v>2.4085296029216061</v>
      </c>
      <c r="G448" s="4">
        <f t="shared" si="25"/>
        <v>1.0279869445658041</v>
      </c>
    </row>
    <row r="449" spans="1:7" x14ac:dyDescent="0.2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24"/>
        <v>5.4184549356223188E-2</v>
      </c>
      <c r="D449" s="4">
        <f t="shared" si="26"/>
        <v>2.486991327551701</v>
      </c>
      <c r="E449" s="4">
        <f t="shared" si="27"/>
        <v>1.6724988784208166</v>
      </c>
      <c r="G449" s="4">
        <f t="shared" si="25"/>
        <v>1.0541845493562232</v>
      </c>
    </row>
    <row r="450" spans="1:7" x14ac:dyDescent="0.2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ref="C450:C513" si="28">IF(A450="","",((1/A450)+(1/B450))-1)</f>
        <v>5.2545469418918689E-2</v>
      </c>
      <c r="D450" s="4">
        <f t="shared" si="26"/>
        <v>2.3011953691211997</v>
      </c>
      <c r="E450" s="4">
        <f t="shared" si="27"/>
        <v>1.7685241000168785</v>
      </c>
      <c r="G450" s="4">
        <f t="shared" ref="G450:G513" si="29">IF(A450="","",C450+1)</f>
        <v>1.0525454694189187</v>
      </c>
    </row>
    <row r="451" spans="1:7" x14ac:dyDescent="0.2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si="28"/>
        <v>4.4128285507595955E-2</v>
      </c>
      <c r="D451" s="4">
        <f t="shared" ref="D451:D514" si="30">IF(A451="","",(2*A451)/(2-($C451*A451)))</f>
        <v>3.0982443033246176</v>
      </c>
      <c r="E451" s="4">
        <f t="shared" ref="E451:E514" si="31">IF(B451="","",(2*B451)/(2-($C451*B451)))</f>
        <v>1.4765889264732064</v>
      </c>
      <c r="G451" s="4">
        <f t="shared" si="29"/>
        <v>1.044128285507596</v>
      </c>
    </row>
    <row r="452" spans="1:7" x14ac:dyDescent="0.2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28"/>
        <v>3.7037037037036979E-2</v>
      </c>
      <c r="D452" s="4">
        <f t="shared" si="30"/>
        <v>2.8421052631578947</v>
      </c>
      <c r="E452" s="4">
        <f t="shared" si="31"/>
        <v>1.5428571428571427</v>
      </c>
      <c r="G452" s="4">
        <f t="shared" si="29"/>
        <v>1.037037037037037</v>
      </c>
    </row>
    <row r="453" spans="1:7" x14ac:dyDescent="0.2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28"/>
        <v>4.3360433604336057E-2</v>
      </c>
      <c r="D453" s="4">
        <f t="shared" si="30"/>
        <v>1.8730964467005078</v>
      </c>
      <c r="E453" s="4">
        <f t="shared" si="31"/>
        <v>2.1453488372093021</v>
      </c>
      <c r="G453" s="4">
        <f t="shared" si="29"/>
        <v>1.0433604336043361</v>
      </c>
    </row>
    <row r="454" spans="1:7" x14ac:dyDescent="0.2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28"/>
        <v>4.200236330432916E-2</v>
      </c>
      <c r="D454" s="4">
        <f t="shared" si="30"/>
        <v>2.2407028523288002</v>
      </c>
      <c r="E454" s="4">
        <f t="shared" si="31"/>
        <v>1.8059947618585701</v>
      </c>
      <c r="G454" s="4">
        <f t="shared" si="29"/>
        <v>1.0420023633043292</v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4">
        <f t="shared" si="25"/>
        <v>2.2372907405777021E-2</v>
      </c>
      <c r="E374" s="4">
        <f t="shared" si="26"/>
        <v>2.1437329489343524</v>
      </c>
      <c r="F374" s="4">
        <f t="shared" si="27"/>
        <v>3.4148029683890218</v>
      </c>
      <c r="G374" s="4">
        <f t="shared" si="28"/>
        <v>4.1548716436747668</v>
      </c>
      <c r="I374" s="4">
        <f t="shared" si="29"/>
        <v>1.022372907405777</v>
      </c>
    </row>
    <row r="375" spans="1: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4">
        <f t="shared" si="25"/>
        <v>2.1706281140243311E-2</v>
      </c>
      <c r="E375" s="4">
        <f t="shared" si="26"/>
        <v>3.8123361963826961</v>
      </c>
      <c r="F375" s="4">
        <f t="shared" si="27"/>
        <v>3.4437204069195064</v>
      </c>
      <c r="G375" s="4">
        <f t="shared" si="28"/>
        <v>2.2355859214510705</v>
      </c>
      <c r="I375" s="4">
        <f t="shared" si="29"/>
        <v>1.0217062811402433</v>
      </c>
    </row>
    <row r="376" spans="1: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4">
        <f t="shared" si="25"/>
        <v>2.4584020414872176E-2</v>
      </c>
      <c r="E376" s="4">
        <f t="shared" si="26"/>
        <v>1.477679284883691</v>
      </c>
      <c r="F376" s="4">
        <f t="shared" si="27"/>
        <v>5.0073724940137163</v>
      </c>
      <c r="G376" s="4">
        <f t="shared" si="28"/>
        <v>8.0933891516479335</v>
      </c>
      <c r="I376" s="4">
        <f t="shared" si="29"/>
        <v>1.0245840204148722</v>
      </c>
    </row>
    <row r="377" spans="1: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4">
        <f t="shared" si="25"/>
        <v>2.1815938182002892E-2</v>
      </c>
      <c r="E377" s="4">
        <f t="shared" si="26"/>
        <v>3.0773592644077197</v>
      </c>
      <c r="F377" s="4">
        <f t="shared" si="27"/>
        <v>3.234322978979109</v>
      </c>
      <c r="G377" s="4">
        <f t="shared" si="28"/>
        <v>2.7332684077251943</v>
      </c>
      <c r="I377" s="4">
        <f t="shared" si="29"/>
        <v>1.0218159381820029</v>
      </c>
    </row>
    <row r="378" spans="1: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4">
        <f t="shared" si="25"/>
        <v>2.8465715905472422E-2</v>
      </c>
      <c r="E378" s="4">
        <f t="shared" si="26"/>
        <v>4.1362016553918375</v>
      </c>
      <c r="F378" s="4">
        <f t="shared" si="27"/>
        <v>3.5133445157794578</v>
      </c>
      <c r="G378" s="4">
        <f t="shared" si="28"/>
        <v>2.1114721508071632</v>
      </c>
      <c r="I378" s="4">
        <f t="shared" si="29"/>
        <v>1.0284657159054724</v>
      </c>
    </row>
    <row r="379" spans="1: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4">
        <f t="shared" si="25"/>
        <v>2.9615137469017672E-2</v>
      </c>
      <c r="E379" s="4">
        <f t="shared" si="26"/>
        <v>1.4916458961521244</v>
      </c>
      <c r="F379" s="4">
        <f t="shared" si="27"/>
        <v>4.632591017258445</v>
      </c>
      <c r="G379" s="4">
        <f t="shared" si="28"/>
        <v>8.7921609088606534</v>
      </c>
      <c r="I379" s="4">
        <f t="shared" si="29"/>
        <v>1.0296151374690177</v>
      </c>
    </row>
    <row r="380" spans="1: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4">
        <f t="shared" si="25"/>
        <v>2.6423270329423376E-2</v>
      </c>
      <c r="E380" s="4">
        <f t="shared" si="26"/>
        <v>2.8497784317156354</v>
      </c>
      <c r="F380" s="4">
        <f t="shared" si="27"/>
        <v>3.2187349831091554</v>
      </c>
      <c r="G380" s="4">
        <f t="shared" si="28"/>
        <v>2.9549564280085803</v>
      </c>
      <c r="I380" s="4">
        <f t="shared" si="29"/>
        <v>1.0264232703294234</v>
      </c>
    </row>
    <row r="381" spans="1: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4">
        <f t="shared" si="25"/>
        <v>2.7538451090825866E-2</v>
      </c>
      <c r="E381" s="4">
        <f t="shared" si="26"/>
        <v>3.0532407046144177</v>
      </c>
      <c r="F381" s="4">
        <f t="shared" si="27"/>
        <v>3.2862291801146548</v>
      </c>
      <c r="G381" s="4">
        <f t="shared" si="28"/>
        <v>2.7160701217153993</v>
      </c>
      <c r="I381" s="4">
        <f t="shared" si="29"/>
        <v>1.0275384510908259</v>
      </c>
    </row>
    <row r="382" spans="1: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4">
        <f t="shared" si="25"/>
        <v>2.8134537121461412E-2</v>
      </c>
      <c r="E382" s="4">
        <f t="shared" si="26"/>
        <v>3.5013138647385529</v>
      </c>
      <c r="F382" s="4">
        <f t="shared" si="27"/>
        <v>3.4160399349347919</v>
      </c>
      <c r="G382" s="4">
        <f t="shared" si="28"/>
        <v>2.3715997867980989</v>
      </c>
      <c r="I382" s="4">
        <f t="shared" si="29"/>
        <v>1.0281345371214614</v>
      </c>
    </row>
    <row r="383" spans="1: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4">
        <f t="shared" si="25"/>
        <v>2.7544890032825009E-2</v>
      </c>
      <c r="E383" s="4">
        <f t="shared" si="26"/>
        <v>2.4854538580943237</v>
      </c>
      <c r="F383" s="4">
        <f t="shared" si="27"/>
        <v>3.5308735778404206</v>
      </c>
      <c r="G383" s="4">
        <f t="shared" si="28"/>
        <v>3.180226972298323</v>
      </c>
      <c r="I383" s="4">
        <f t="shared" si="29"/>
        <v>1.027544890032825</v>
      </c>
    </row>
    <row r="384" spans="1: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4">
        <f t="shared" si="25"/>
        <v>2.9455972729155011E-2</v>
      </c>
      <c r="E384" s="4">
        <f t="shared" si="26"/>
        <v>2.0712845851930686</v>
      </c>
      <c r="F384" s="4">
        <f t="shared" si="27"/>
        <v>3.7319125366899986</v>
      </c>
      <c r="G384" s="4">
        <f t="shared" si="28"/>
        <v>4.0120570348190032</v>
      </c>
      <c r="I384" s="4">
        <f t="shared" si="29"/>
        <v>1.029455972729155</v>
      </c>
    </row>
    <row r="385" spans="1: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4">
        <f t="shared" si="25"/>
        <v>3.2588569077215856E-2</v>
      </c>
      <c r="E385" s="4">
        <f t="shared" si="26"/>
        <v>1.6386588299407865</v>
      </c>
      <c r="F385" s="4">
        <f t="shared" si="27"/>
        <v>3.8766549506846584</v>
      </c>
      <c r="G385" s="4">
        <f t="shared" si="28"/>
        <v>7.5878005652255229</v>
      </c>
      <c r="I385" s="4">
        <f t="shared" si="29"/>
        <v>1.0325885690772159</v>
      </c>
    </row>
    <row r="386" spans="1: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4">
        <f t="shared" si="25"/>
        <v>2.6781571316829567E-2</v>
      </c>
      <c r="E386" s="4">
        <f t="shared" si="26"/>
        <v>2.9665353676333912</v>
      </c>
      <c r="F386" s="4">
        <f t="shared" si="27"/>
        <v>3.4639009557382012</v>
      </c>
      <c r="G386" s="4">
        <f t="shared" si="28"/>
        <v>2.6722636551011223</v>
      </c>
      <c r="I386" s="4">
        <f t="shared" si="29"/>
        <v>1.0267815713168296</v>
      </c>
    </row>
    <row r="387" spans="1: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4">
        <f t="shared" ref="D387:D450" si="30">IF(A387="","",((1/A387)+(1/B387)+(1/C387))-1)</f>
        <v>2.7681700268511245E-2</v>
      </c>
      <c r="E387" s="4">
        <f t="shared" ref="E387:E450" si="31">IF(A387="","",(3*A387)/(3-($D387*A387)))</f>
        <v>2.642917998937524</v>
      </c>
      <c r="F387" s="4">
        <f t="shared" ref="F387:F450" si="32">IF(B387="","",(3*B387)/(3-($D387*B387)))</f>
        <v>3.4675047999789586</v>
      </c>
      <c r="G387" s="4">
        <f t="shared" ref="G387:G450" si="33">IF(C387="","",(3*C387)/(3-($D387*C387)))</f>
        <v>3.000853562771006</v>
      </c>
      <c r="I387" s="4">
        <f t="shared" ref="I387:I450" si="34">IF(A387="","",D387+1)</f>
        <v>1.0276817002685112</v>
      </c>
    </row>
    <row r="388" spans="1: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4">
        <f t="shared" si="30"/>
        <v>3.0475872936488235E-2</v>
      </c>
      <c r="E388" s="4">
        <f t="shared" si="31"/>
        <v>1.926997975636247</v>
      </c>
      <c r="F388" s="4">
        <f t="shared" si="32"/>
        <v>3.8661002470626156</v>
      </c>
      <c r="G388" s="4">
        <f t="shared" si="33"/>
        <v>4.4964126787711498</v>
      </c>
      <c r="I388" s="4">
        <f t="shared" si="34"/>
        <v>1.0304758729364882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4">
        <f t="shared" si="30"/>
        <v>2.7633554144688821E-2</v>
      </c>
      <c r="E389" s="4">
        <f t="shared" si="31"/>
        <v>2.3602203838840219</v>
      </c>
      <c r="F389" s="4">
        <f t="shared" si="32"/>
        <v>3.5632345604292253</v>
      </c>
      <c r="G389" s="4">
        <f t="shared" si="33"/>
        <v>3.3821848896065583</v>
      </c>
      <c r="I389" s="4">
        <f t="shared" si="34"/>
        <v>1.0276335541446888</v>
      </c>
    </row>
    <row r="390" spans="1: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4">
        <f t="shared" si="30"/>
        <v>2.7709925669109126E-2</v>
      </c>
      <c r="E390" s="4">
        <f t="shared" si="31"/>
        <v>2.2664748486953066</v>
      </c>
      <c r="F390" s="4">
        <f t="shared" si="32"/>
        <v>3.5422236005582257</v>
      </c>
      <c r="G390" s="4">
        <f t="shared" si="33"/>
        <v>3.6169289717850459</v>
      </c>
      <c r="I390" s="4">
        <f t="shared" si="34"/>
        <v>1.0277099256691091</v>
      </c>
    </row>
    <row r="391" spans="1: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4">
        <f t="shared" si="30"/>
        <v>3.1585098947874757E-2</v>
      </c>
      <c r="E391" s="4">
        <f t="shared" si="31"/>
        <v>1.6584612466669404</v>
      </c>
      <c r="F391" s="4">
        <f t="shared" si="32"/>
        <v>4.1322845746665369</v>
      </c>
      <c r="G391" s="4">
        <f t="shared" si="33"/>
        <v>6.4501752385927276</v>
      </c>
      <c r="I391" s="4">
        <f t="shared" si="34"/>
        <v>1.0315850989478748</v>
      </c>
    </row>
    <row r="392" spans="1: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4">
        <f t="shared" si="30"/>
        <v>2.8235661325182626E-2</v>
      </c>
      <c r="E392" s="4">
        <f t="shared" si="31"/>
        <v>3.9409487043605735</v>
      </c>
      <c r="F392" s="4">
        <f t="shared" si="32"/>
        <v>3.4164333307624464</v>
      </c>
      <c r="G392" s="4">
        <f t="shared" si="33"/>
        <v>2.2048233445722225</v>
      </c>
      <c r="I392" s="4">
        <f t="shared" si="34"/>
        <v>1.0282356613251826</v>
      </c>
    </row>
    <row r="393" spans="1: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4">
        <f t="shared" si="30"/>
        <v>5.3446367170029374E-2</v>
      </c>
      <c r="E393" s="4">
        <f t="shared" si="31"/>
        <v>1.7850154956333308</v>
      </c>
      <c r="F393" s="4">
        <f t="shared" si="32"/>
        <v>4.341719324830656</v>
      </c>
      <c r="G393" s="4">
        <f t="shared" si="33"/>
        <v>4.7742434177761552</v>
      </c>
      <c r="I393" s="4">
        <f t="shared" si="34"/>
        <v>1.0534463671700294</v>
      </c>
    </row>
    <row r="394" spans="1: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4">
        <f t="shared" si="30"/>
        <v>5.3645883691255003E-2</v>
      </c>
      <c r="E394" s="4">
        <f t="shared" si="31"/>
        <v>1.689548399934657</v>
      </c>
      <c r="F394" s="4">
        <f t="shared" si="32"/>
        <v>4.5060026032795575</v>
      </c>
      <c r="G394" s="4">
        <f t="shared" si="33"/>
        <v>5.3705787575218817</v>
      </c>
      <c r="I394" s="4">
        <f t="shared" si="34"/>
        <v>1.053645883691255</v>
      </c>
    </row>
    <row r="395" spans="1: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4">
        <f t="shared" si="30"/>
        <v>4.4662690609353906E-2</v>
      </c>
      <c r="E395" s="4">
        <f t="shared" si="31"/>
        <v>2.5642949778916244</v>
      </c>
      <c r="F395" s="4">
        <f t="shared" si="32"/>
        <v>3.5258456934670677</v>
      </c>
      <c r="G395" s="4">
        <f t="shared" si="33"/>
        <v>3.0636375909119726</v>
      </c>
      <c r="I395" s="4">
        <f t="shared" si="34"/>
        <v>1.0446626906093539</v>
      </c>
    </row>
    <row r="396" spans="1: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4">
        <f t="shared" si="30"/>
        <v>4.581438340320676E-2</v>
      </c>
      <c r="E396" s="4">
        <f t="shared" si="31"/>
        <v>2.137572789745755</v>
      </c>
      <c r="F396" s="4">
        <f t="shared" si="32"/>
        <v>3.6976392387316595</v>
      </c>
      <c r="G396" s="4">
        <f t="shared" si="33"/>
        <v>3.8206313072905891</v>
      </c>
      <c r="I396" s="4">
        <f t="shared" si="34"/>
        <v>1.0458143834032068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4">
        <f t="shared" si="30"/>
        <v>5.299810629617796E-2</v>
      </c>
      <c r="E397" s="4">
        <f t="shared" si="31"/>
        <v>1.7632663738650278</v>
      </c>
      <c r="F397" s="4">
        <f t="shared" si="32"/>
        <v>3.9358752251562947</v>
      </c>
      <c r="G397" s="4">
        <f t="shared" si="33"/>
        <v>5.5929156481878763</v>
      </c>
      <c r="I397" s="4">
        <f t="shared" si="34"/>
        <v>1.052998106296178</v>
      </c>
    </row>
    <row r="398" spans="1: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4">
        <f t="shared" si="30"/>
        <v>5.6508042046605755E-2</v>
      </c>
      <c r="E398" s="4">
        <f t="shared" si="31"/>
        <v>1.7349000508099843</v>
      </c>
      <c r="F398" s="4">
        <f t="shared" si="32"/>
        <v>4.0465935661588057</v>
      </c>
      <c r="G398" s="4">
        <f t="shared" si="33"/>
        <v>5.6664772897168305</v>
      </c>
      <c r="I398" s="4">
        <f t="shared" si="34"/>
        <v>1.0565080420466058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4">
        <f t="shared" si="30"/>
        <v>5.070163246049697E-2</v>
      </c>
      <c r="E399" s="4">
        <f t="shared" si="31"/>
        <v>2.1128447821206278</v>
      </c>
      <c r="F399" s="4">
        <f t="shared" si="32"/>
        <v>3.8899599026806726</v>
      </c>
      <c r="G399" s="4">
        <f t="shared" si="33"/>
        <v>3.7087530042187518</v>
      </c>
      <c r="I399" s="4">
        <f t="shared" si="34"/>
        <v>1.050701632460497</v>
      </c>
    </row>
    <row r="400" spans="1: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4">
        <f t="shared" si="30"/>
        <v>5.0899638706936701E-2</v>
      </c>
      <c r="E400" s="4">
        <f t="shared" si="31"/>
        <v>2.8625914313556327</v>
      </c>
      <c r="F400" s="4">
        <f t="shared" si="32"/>
        <v>4.1305107352762116</v>
      </c>
      <c r="G400" s="4">
        <f t="shared" si="33"/>
        <v>2.4475887500811289</v>
      </c>
      <c r="I400" s="4">
        <f t="shared" si="34"/>
        <v>1.0508996387069367</v>
      </c>
    </row>
    <row r="401" spans="1: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4">
        <f t="shared" si="30"/>
        <v>3.289153559355884E-2</v>
      </c>
      <c r="E401" s="4">
        <f t="shared" si="31"/>
        <v>2.6762903253626482</v>
      </c>
      <c r="F401" s="4">
        <f t="shared" si="32"/>
        <v>3.3915946854746748</v>
      </c>
      <c r="G401" s="4">
        <f t="shared" si="33"/>
        <v>3.0165738874595776</v>
      </c>
      <c r="I401" s="4">
        <f t="shared" si="34"/>
        <v>1.0328915355935588</v>
      </c>
    </row>
    <row r="402" spans="1: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4">
        <f t="shared" si="30"/>
        <v>3.223715441688535E-2</v>
      </c>
      <c r="E402" s="4">
        <f t="shared" si="31"/>
        <v>2.6218426339708785</v>
      </c>
      <c r="F402" s="4">
        <f t="shared" si="32"/>
        <v>3.1961249942236898</v>
      </c>
      <c r="G402" s="4">
        <f t="shared" si="33"/>
        <v>3.2710741282774172</v>
      </c>
      <c r="I402" s="4">
        <f t="shared" si="34"/>
        <v>1.0322371544168853</v>
      </c>
    </row>
    <row r="403" spans="1: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4">
        <f t="shared" si="30"/>
        <v>3.2928928799476287E-2</v>
      </c>
      <c r="E403" s="4">
        <f t="shared" si="31"/>
        <v>2.6763796049927535</v>
      </c>
      <c r="F403" s="4">
        <f t="shared" si="32"/>
        <v>3.1770581891017411</v>
      </c>
      <c r="G403" s="4">
        <f t="shared" si="33"/>
        <v>3.2091979663830674</v>
      </c>
      <c r="I403" s="4">
        <f t="shared" si="34"/>
        <v>1.0329289287994763</v>
      </c>
    </row>
    <row r="404" spans="1: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4">
        <f t="shared" si="30"/>
        <v>3.358078535664788E-2</v>
      </c>
      <c r="E404" s="4">
        <f t="shared" si="31"/>
        <v>2.3818547203008285</v>
      </c>
      <c r="F404" s="4">
        <f t="shared" si="32"/>
        <v>3.3942395400950263</v>
      </c>
      <c r="G404" s="4">
        <f t="shared" si="33"/>
        <v>3.5021079722317139</v>
      </c>
      <c r="I404" s="4">
        <f t="shared" si="34"/>
        <v>1.0335807853566479</v>
      </c>
    </row>
    <row r="405" spans="1: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4">
        <f t="shared" si="30"/>
        <v>3.3152099609216723E-2</v>
      </c>
      <c r="E405" s="4">
        <f t="shared" si="31"/>
        <v>3.1670957926951893</v>
      </c>
      <c r="F405" s="4">
        <f t="shared" si="32"/>
        <v>3.1885251377180435</v>
      </c>
      <c r="G405" s="4">
        <f t="shared" si="33"/>
        <v>2.6981181664652278</v>
      </c>
      <c r="I405" s="4">
        <f t="shared" si="34"/>
        <v>1.0331520996092167</v>
      </c>
    </row>
    <row r="406" spans="1: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4">
        <f t="shared" si="30"/>
        <v>3.4445079288128788E-2</v>
      </c>
      <c r="E406" s="4">
        <f t="shared" si="31"/>
        <v>2.2885976562786636</v>
      </c>
      <c r="F406" s="4">
        <f t="shared" si="32"/>
        <v>3.4623807990763669</v>
      </c>
      <c r="G406" s="4">
        <f t="shared" si="33"/>
        <v>3.6465395686649571</v>
      </c>
      <c r="I406" s="4">
        <f t="shared" si="34"/>
        <v>1.0344450792881288</v>
      </c>
    </row>
    <row r="407" spans="1: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4">
        <f t="shared" si="30"/>
        <v>3.2845195333606192E-2</v>
      </c>
      <c r="E407" s="4">
        <f t="shared" si="31"/>
        <v>2.6549953017956658</v>
      </c>
      <c r="F407" s="4">
        <f t="shared" si="32"/>
        <v>3.0271059488408789</v>
      </c>
      <c r="G407" s="4">
        <f t="shared" si="33"/>
        <v>3.4129346957270568</v>
      </c>
      <c r="I407" s="4">
        <f t="shared" si="34"/>
        <v>1.0328451953336062</v>
      </c>
    </row>
    <row r="408" spans="1: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4">
        <f t="shared" si="30"/>
        <v>3.5877805557510634E-2</v>
      </c>
      <c r="E408" s="4">
        <f t="shared" si="31"/>
        <v>1.8709465280014836</v>
      </c>
      <c r="F408" s="4">
        <f t="shared" si="32"/>
        <v>3.6746921375957449</v>
      </c>
      <c r="G408" s="4">
        <f t="shared" si="33"/>
        <v>5.1711778677983729</v>
      </c>
      <c r="I408" s="4">
        <f t="shared" si="34"/>
        <v>1.0358778055575106</v>
      </c>
    </row>
    <row r="409" spans="1: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4">
        <f t="shared" si="30"/>
        <v>3.3258975112604894E-2</v>
      </c>
      <c r="E409" s="4">
        <f t="shared" si="31"/>
        <v>3.5980151275720407</v>
      </c>
      <c r="F409" s="4">
        <f t="shared" si="32"/>
        <v>3.2317853015915108</v>
      </c>
      <c r="G409" s="4">
        <f t="shared" si="33"/>
        <v>2.4234053152943824</v>
      </c>
      <c r="I409" s="4">
        <f t="shared" si="34"/>
        <v>1.0332589751126049</v>
      </c>
    </row>
    <row r="410" spans="1: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4">
        <f t="shared" si="30"/>
        <v>3.3415685325787425E-2</v>
      </c>
      <c r="E410" s="4">
        <f t="shared" si="31"/>
        <v>2.8262563817647863</v>
      </c>
      <c r="F410" s="4">
        <f t="shared" si="32"/>
        <v>2.9968021924103745</v>
      </c>
      <c r="G410" s="4">
        <f t="shared" si="33"/>
        <v>3.2001430213654465</v>
      </c>
      <c r="I410" s="4">
        <f t="shared" si="34"/>
        <v>1.0334156853257874</v>
      </c>
    </row>
    <row r="411" spans="1: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4">
        <f t="shared" si="30"/>
        <v>2.7686078113672963E-2</v>
      </c>
      <c r="E411" s="4">
        <f t="shared" si="31"/>
        <v>3.0008667038386312</v>
      </c>
      <c r="F411" s="4">
        <f t="shared" si="32"/>
        <v>3.1489250115198995</v>
      </c>
      <c r="G411" s="4">
        <f t="shared" si="33"/>
        <v>2.8637356153884332</v>
      </c>
      <c r="I411" s="4">
        <f t="shared" si="34"/>
        <v>1.027686078113673</v>
      </c>
    </row>
    <row r="412" spans="1: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4">
        <f t="shared" si="30"/>
        <v>2.7113312888259689E-2</v>
      </c>
      <c r="E412" s="4">
        <f t="shared" si="31"/>
        <v>3.3377368724956695</v>
      </c>
      <c r="F412" s="4">
        <f t="shared" si="32"/>
        <v>3.2317114491918808</v>
      </c>
      <c r="G412" s="4">
        <f t="shared" si="33"/>
        <v>2.5577918420982053</v>
      </c>
      <c r="I412" s="4">
        <f t="shared" si="34"/>
        <v>1.0271133128882597</v>
      </c>
    </row>
    <row r="413" spans="1: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4">
        <f t="shared" si="30"/>
        <v>2.7171246737322186E-2</v>
      </c>
      <c r="E413" s="4">
        <f t="shared" si="31"/>
        <v>2.4637782886556532</v>
      </c>
      <c r="F413" s="4">
        <f t="shared" si="32"/>
        <v>3.1260717915393865</v>
      </c>
      <c r="G413" s="4">
        <f t="shared" si="33"/>
        <v>3.6465868527574941</v>
      </c>
      <c r="I413" s="4">
        <f t="shared" si="34"/>
        <v>1.0271712467373222</v>
      </c>
    </row>
    <row r="414" spans="1: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4">
        <f t="shared" si="30"/>
        <v>2.7915750282122787E-2</v>
      </c>
      <c r="E414" s="4">
        <f t="shared" si="31"/>
        <v>3.2451194411526219</v>
      </c>
      <c r="F414" s="4">
        <f t="shared" si="32"/>
        <v>3.3939018367175779</v>
      </c>
      <c r="G414" s="4">
        <f t="shared" si="33"/>
        <v>2.5176308749421055</v>
      </c>
      <c r="I414" s="4">
        <f t="shared" si="34"/>
        <v>1.0279157502821228</v>
      </c>
    </row>
    <row r="415" spans="1: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4">
        <f t="shared" si="30"/>
        <v>3.5283741703635574E-2</v>
      </c>
      <c r="E415" s="4">
        <f t="shared" si="31"/>
        <v>10.442159187567352</v>
      </c>
      <c r="F415" s="4">
        <f t="shared" si="32"/>
        <v>5.8918160283864003</v>
      </c>
      <c r="G415" s="4">
        <f t="shared" si="33"/>
        <v>1.3614566539300235</v>
      </c>
      <c r="I415" s="4">
        <f t="shared" si="34"/>
        <v>1.0352837417036356</v>
      </c>
    </row>
    <row r="416" spans="1: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4">
        <f t="shared" si="30"/>
        <v>3.5703947443283202E-2</v>
      </c>
      <c r="E416" s="4">
        <f t="shared" si="31"/>
        <v>4.1118298475146098</v>
      </c>
      <c r="F416" s="4">
        <f t="shared" si="32"/>
        <v>3.9909664349170355</v>
      </c>
      <c r="G416" s="4">
        <f t="shared" si="33"/>
        <v>1.9753734177903381</v>
      </c>
      <c r="I416" s="4">
        <f t="shared" si="34"/>
        <v>1.0357039474432832</v>
      </c>
    </row>
    <row r="417" spans="1: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4">
        <f t="shared" si="30"/>
        <v>3.8222152679983967E-2</v>
      </c>
      <c r="E417" s="4">
        <f t="shared" si="31"/>
        <v>1.716745925940665</v>
      </c>
      <c r="F417" s="4">
        <f t="shared" si="32"/>
        <v>4.3816766755964096</v>
      </c>
      <c r="G417" s="4">
        <f t="shared" si="33"/>
        <v>5.2831927498737041</v>
      </c>
      <c r="I417" s="4">
        <f t="shared" si="34"/>
        <v>1.038222152679984</v>
      </c>
    </row>
    <row r="418" spans="1: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4">
        <f t="shared" si="30"/>
        <v>3.2908789562782204E-2</v>
      </c>
      <c r="E418" s="4">
        <f t="shared" si="31"/>
        <v>2.7081296454831305</v>
      </c>
      <c r="F418" s="4">
        <f t="shared" si="32"/>
        <v>3.4239456993434967</v>
      </c>
      <c r="G418" s="4">
        <f t="shared" si="33"/>
        <v>2.9526330940272345</v>
      </c>
      <c r="I418" s="4">
        <f t="shared" si="34"/>
        <v>1.0329087895627822</v>
      </c>
    </row>
    <row r="419" spans="1: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4">
        <f t="shared" si="30"/>
        <v>3.2782699170938345E-2</v>
      </c>
      <c r="E419" s="4">
        <f t="shared" si="31"/>
        <v>17.655366864673994</v>
      </c>
      <c r="F419" s="4">
        <f t="shared" si="32"/>
        <v>7.0781709954276071</v>
      </c>
      <c r="G419" s="4">
        <f t="shared" si="33"/>
        <v>1.2467575518826099</v>
      </c>
      <c r="I419" s="4">
        <f t="shared" si="34"/>
        <v>1.0327826991709383</v>
      </c>
    </row>
    <row r="420" spans="1: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4">
        <f t="shared" si="30"/>
        <v>2.3617323006436042E-2</v>
      </c>
      <c r="E420" s="4">
        <f t="shared" si="31"/>
        <v>4.2581094681427567</v>
      </c>
      <c r="F420" s="4">
        <f t="shared" si="32"/>
        <v>3.6626489978024903</v>
      </c>
      <c r="G420" s="4">
        <f t="shared" si="33"/>
        <v>2.0319934978572483</v>
      </c>
      <c r="I420" s="4">
        <f t="shared" si="34"/>
        <v>1.023617323006436</v>
      </c>
    </row>
    <row r="421" spans="1: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4">
        <f t="shared" si="30"/>
        <v>2.2558082555747427E-2</v>
      </c>
      <c r="E421" s="4">
        <f t="shared" si="31"/>
        <v>2.5582840183460389</v>
      </c>
      <c r="F421" s="4">
        <f t="shared" si="32"/>
        <v>3.8164673357354646</v>
      </c>
      <c r="G421" s="4">
        <f t="shared" si="33"/>
        <v>2.8810924051056022</v>
      </c>
      <c r="I421" s="4">
        <f t="shared" si="34"/>
        <v>1.0225580825557474</v>
      </c>
    </row>
    <row r="422" spans="1: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4">
        <f t="shared" si="30"/>
        <v>2.3162120028290767E-2</v>
      </c>
      <c r="E422" s="4">
        <f t="shared" si="31"/>
        <v>2.2690669243372685</v>
      </c>
      <c r="F422" s="4">
        <f t="shared" si="32"/>
        <v>3.5972053867568903</v>
      </c>
      <c r="G422" s="4">
        <f t="shared" si="33"/>
        <v>3.5549661028105044</v>
      </c>
      <c r="I422" s="4">
        <f t="shared" si="34"/>
        <v>1.0231621200282908</v>
      </c>
    </row>
    <row r="423" spans="1: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4">
        <f t="shared" si="30"/>
        <v>2.4484760707079944E-2</v>
      </c>
      <c r="E423" s="4">
        <f t="shared" si="31"/>
        <v>1.3854917009602434</v>
      </c>
      <c r="F423" s="4">
        <f t="shared" si="32"/>
        <v>5.758491351766625</v>
      </c>
      <c r="G423" s="4">
        <f t="shared" si="33"/>
        <v>9.5622420243650641</v>
      </c>
      <c r="I423" s="4">
        <f t="shared" si="34"/>
        <v>1.0244847607070799</v>
      </c>
    </row>
    <row r="424" spans="1: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4">
        <f t="shared" si="30"/>
        <v>3.3285181172505229E-2</v>
      </c>
      <c r="E424" s="4">
        <f t="shared" si="31"/>
        <v>1.4427301936492314</v>
      </c>
      <c r="F424" s="4">
        <f t="shared" si="32"/>
        <v>4.7364819918274268</v>
      </c>
      <c r="G424" s="4">
        <f t="shared" si="33"/>
        <v>10.44467728415759</v>
      </c>
      <c r="I424" s="4">
        <f t="shared" si="34"/>
        <v>1.0332851811725052</v>
      </c>
    </row>
    <row r="425" spans="1: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4">
        <f t="shared" si="30"/>
        <v>4.6154148595762168E-2</v>
      </c>
      <c r="E425" s="4">
        <f t="shared" si="31"/>
        <v>4.3191159085515727</v>
      </c>
      <c r="F425" s="4">
        <f t="shared" si="32"/>
        <v>3.2993868071228163</v>
      </c>
      <c r="G425" s="4">
        <f t="shared" si="33"/>
        <v>2.1487607960539572</v>
      </c>
      <c r="I425" s="4">
        <f t="shared" si="34"/>
        <v>1.0461541485957622</v>
      </c>
    </row>
    <row r="426" spans="1: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4">
        <f t="shared" si="30"/>
        <v>4.4455626062176901E-2</v>
      </c>
      <c r="E426" s="4">
        <f t="shared" si="31"/>
        <v>2.682559168671216</v>
      </c>
      <c r="F426" s="4">
        <f t="shared" si="32"/>
        <v>3.1614826623113541</v>
      </c>
      <c r="G426" s="4">
        <f t="shared" si="33"/>
        <v>3.216319791862567</v>
      </c>
      <c r="I426" s="4">
        <f t="shared" si="34"/>
        <v>1.0444556260621769</v>
      </c>
    </row>
    <row r="427" spans="1: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4">
        <f t="shared" si="30"/>
        <v>4.4034746088213783E-2</v>
      </c>
      <c r="E427" s="4">
        <f t="shared" si="31"/>
        <v>2.7789079711518441</v>
      </c>
      <c r="F427" s="4">
        <f t="shared" si="32"/>
        <v>3.2258368787547052</v>
      </c>
      <c r="G427" s="4">
        <f t="shared" si="33"/>
        <v>3.0289323235949572</v>
      </c>
      <c r="I427" s="4">
        <f t="shared" si="34"/>
        <v>1.0440347460882138</v>
      </c>
    </row>
    <row r="428" spans="1: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4">
        <f t="shared" si="30"/>
        <v>4.9662402274342599E-2</v>
      </c>
      <c r="E428" s="4">
        <f t="shared" si="31"/>
        <v>1.6435315876569649</v>
      </c>
      <c r="F428" s="4">
        <f t="shared" si="32"/>
        <v>4.513835048790269</v>
      </c>
      <c r="G428" s="4">
        <f t="shared" si="33"/>
        <v>5.8819021076467521</v>
      </c>
      <c r="I428" s="4">
        <f t="shared" si="34"/>
        <v>1.0496624022743426</v>
      </c>
    </row>
    <row r="429" spans="1: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4">
        <f t="shared" si="30"/>
        <v>4.4519081989668585E-2</v>
      </c>
      <c r="E429" s="4">
        <f t="shared" si="31"/>
        <v>2.2528819310586736</v>
      </c>
      <c r="F429" s="4">
        <f t="shared" si="32"/>
        <v>3.5363260690347058</v>
      </c>
      <c r="G429" s="4">
        <f t="shared" si="33"/>
        <v>3.6583838606379087</v>
      </c>
      <c r="I429" s="4">
        <f t="shared" si="34"/>
        <v>1.0445190819896686</v>
      </c>
    </row>
    <row r="430" spans="1: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4">
        <f t="shared" si="30"/>
        <v>5.3974139618930383E-2</v>
      </c>
      <c r="E430" s="4">
        <f t="shared" si="31"/>
        <v>9.3586896876890382</v>
      </c>
      <c r="F430" s="4">
        <f t="shared" si="32"/>
        <v>5.5184042059353073</v>
      </c>
      <c r="G430" s="4">
        <f t="shared" si="33"/>
        <v>1.4046213751306191</v>
      </c>
      <c r="I430" s="4">
        <f t="shared" si="34"/>
        <v>1.0539741396189304</v>
      </c>
    </row>
    <row r="431" spans="1: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4">
        <f t="shared" si="30"/>
        <v>4.4416118723625608E-2</v>
      </c>
      <c r="E431" s="4">
        <f t="shared" si="31"/>
        <v>2.5745298486913817</v>
      </c>
      <c r="F431" s="4">
        <f t="shared" si="32"/>
        <v>3.3261041530424351</v>
      </c>
      <c r="G431" s="4">
        <f t="shared" si="33"/>
        <v>3.2161835669395722</v>
      </c>
      <c r="I431" s="4">
        <f t="shared" si="34"/>
        <v>1.0444161187236256</v>
      </c>
    </row>
    <row r="432" spans="1: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4">
        <f t="shared" si="30"/>
        <v>4.9505665006855715E-2</v>
      </c>
      <c r="E432" s="4">
        <f t="shared" si="31"/>
        <v>1.5380716294213408</v>
      </c>
      <c r="F432" s="4">
        <f t="shared" si="32"/>
        <v>5.0364671674339716</v>
      </c>
      <c r="G432" s="4">
        <f t="shared" si="33"/>
        <v>6.6101128955318806</v>
      </c>
      <c r="I432" s="4">
        <f t="shared" si="34"/>
        <v>1.0495056650068557</v>
      </c>
    </row>
    <row r="433" spans="1: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4">
        <f t="shared" si="30"/>
        <v>4.9904988583734378E-2</v>
      </c>
      <c r="E433" s="4">
        <f t="shared" si="31"/>
        <v>1.0997580282643449</v>
      </c>
      <c r="F433" s="4">
        <f t="shared" si="32"/>
        <v>14.852648347492803</v>
      </c>
      <c r="G433" s="4">
        <f t="shared" si="33"/>
        <v>42.769751653355563</v>
      </c>
      <c r="I433" s="4">
        <f t="shared" si="34"/>
        <v>1.0499049885837344</v>
      </c>
    </row>
    <row r="434" spans="1: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4">
        <f t="shared" si="30"/>
        <v>4.5801318948567316E-2</v>
      </c>
      <c r="E434" s="4">
        <f t="shared" si="31"/>
        <v>2.180233146107327</v>
      </c>
      <c r="F434" s="4">
        <f t="shared" si="32"/>
        <v>3.3312201523652711</v>
      </c>
      <c r="G434" s="4">
        <f t="shared" si="33"/>
        <v>4.1469143934211319</v>
      </c>
      <c r="I434" s="4">
        <f t="shared" si="34"/>
        <v>1.0458013189485673</v>
      </c>
    </row>
    <row r="435" spans="1: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4">
        <f t="shared" si="30"/>
        <v>2.7830833191953674E-2</v>
      </c>
      <c r="E435" s="4">
        <f t="shared" si="31"/>
        <v>3.361666332784131</v>
      </c>
      <c r="F435" s="4">
        <f t="shared" si="32"/>
        <v>3.6602024509563904</v>
      </c>
      <c r="G435" s="4">
        <f t="shared" si="33"/>
        <v>2.329267342663583</v>
      </c>
      <c r="I435" s="4">
        <f t="shared" si="34"/>
        <v>1.0278308331919537</v>
      </c>
    </row>
    <row r="436" spans="1: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4">
        <f t="shared" si="30"/>
        <v>2.7783994953913815E-2</v>
      </c>
      <c r="E436" s="4">
        <f t="shared" si="31"/>
        <v>2.0792841579760117</v>
      </c>
      <c r="F436" s="4">
        <f t="shared" si="32"/>
        <v>3.6599932976703204</v>
      </c>
      <c r="G436" s="4">
        <f t="shared" si="33"/>
        <v>4.0676745661709939</v>
      </c>
      <c r="I436" s="4">
        <f t="shared" si="34"/>
        <v>1.0277839949539138</v>
      </c>
    </row>
    <row r="437" spans="1: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4">
        <f t="shared" si="30"/>
        <v>3.4997755518450191E-2</v>
      </c>
      <c r="E437" s="4">
        <f t="shared" si="31"/>
        <v>1.258200804379852</v>
      </c>
      <c r="F437" s="4">
        <f t="shared" si="32"/>
        <v>7.5395320778905672</v>
      </c>
      <c r="G437" s="4">
        <f t="shared" si="33"/>
        <v>13.777885097846971</v>
      </c>
      <c r="I437" s="4">
        <f t="shared" si="34"/>
        <v>1.0349977555184502</v>
      </c>
    </row>
    <row r="438" spans="1: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4">
        <f t="shared" si="30"/>
        <v>4.1870560465639528E-2</v>
      </c>
      <c r="E438" s="4">
        <f t="shared" si="31"/>
        <v>4.2140851698281203</v>
      </c>
      <c r="F438" s="4">
        <f t="shared" si="32"/>
        <v>3.8681321184322717</v>
      </c>
      <c r="G438" s="4">
        <f t="shared" si="33"/>
        <v>1.9834270329735584</v>
      </c>
      <c r="I438" s="4">
        <f t="shared" si="34"/>
        <v>1.0418705604656395</v>
      </c>
    </row>
    <row r="439" spans="1: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4">
        <f t="shared" si="30"/>
        <v>4.1161570574777429E-2</v>
      </c>
      <c r="E439" s="4">
        <f t="shared" si="31"/>
        <v>1.9824977505575503</v>
      </c>
      <c r="F439" s="4">
        <f t="shared" si="32"/>
        <v>3.9645266322715185</v>
      </c>
      <c r="G439" s="4">
        <f t="shared" si="33"/>
        <v>4.1093264064666295</v>
      </c>
      <c r="I439" s="4">
        <f t="shared" si="34"/>
        <v>1.0411615705747774</v>
      </c>
    </row>
    <row r="440" spans="1: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4">
        <f t="shared" si="30"/>
        <v>4.2538879351023517E-2</v>
      </c>
      <c r="E440" s="4">
        <f t="shared" si="31"/>
        <v>1.7419913369439115</v>
      </c>
      <c r="F440" s="4">
        <f t="shared" si="32"/>
        <v>3.9940785692326197</v>
      </c>
      <c r="G440" s="4">
        <f t="shared" si="33"/>
        <v>5.6956140518079401</v>
      </c>
      <c r="I440" s="4">
        <f t="shared" si="34"/>
        <v>1.0425388793510235</v>
      </c>
    </row>
    <row r="441" spans="1: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4">
        <f t="shared" si="30"/>
        <v>3.9140719559938919E-2</v>
      </c>
      <c r="E441" s="4">
        <f t="shared" si="31"/>
        <v>2.4669238834657641</v>
      </c>
      <c r="F441" s="4">
        <f t="shared" si="32"/>
        <v>3.6016468010098102</v>
      </c>
      <c r="G441" s="4">
        <f t="shared" si="33"/>
        <v>3.1547124941979119</v>
      </c>
      <c r="I441" s="4">
        <f t="shared" si="34"/>
        <v>1.0391407195599389</v>
      </c>
    </row>
    <row r="442" spans="1: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4">
        <f t="shared" si="30"/>
        <v>4.2706395030306821E-2</v>
      </c>
      <c r="E442" s="4">
        <f t="shared" si="31"/>
        <v>4.1404608156092531</v>
      </c>
      <c r="F442" s="4">
        <f t="shared" si="32"/>
        <v>3.9280115014732253</v>
      </c>
      <c r="G442" s="4">
        <f t="shared" si="33"/>
        <v>1.984523691925788</v>
      </c>
      <c r="I442" s="4">
        <f t="shared" si="34"/>
        <v>1.0427063950303068</v>
      </c>
    </row>
    <row r="443" spans="1: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4">
        <f t="shared" si="30"/>
        <v>4.1189874465516585E-2</v>
      </c>
      <c r="E443" s="4">
        <f t="shared" si="31"/>
        <v>4.8304373107280805</v>
      </c>
      <c r="F443" s="4">
        <f t="shared" si="32"/>
        <v>4.0314428912088269</v>
      </c>
      <c r="G443" s="4">
        <f t="shared" si="33"/>
        <v>1.8351005789454207</v>
      </c>
      <c r="I443" s="4">
        <f t="shared" si="34"/>
        <v>1.0411898744655166</v>
      </c>
    </row>
    <row r="444" spans="1: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4">
        <f t="shared" si="30"/>
        <v>4.1886960668449769E-2</v>
      </c>
      <c r="E444" s="4">
        <f t="shared" si="31"/>
        <v>1.8464041549293531</v>
      </c>
      <c r="F444" s="4">
        <f t="shared" si="32"/>
        <v>3.8793249058273127</v>
      </c>
      <c r="G444" s="4">
        <f t="shared" si="33"/>
        <v>4.9843005881897016</v>
      </c>
      <c r="I444" s="4">
        <f t="shared" si="34"/>
        <v>1.0418869606684498</v>
      </c>
    </row>
    <row r="445" spans="1: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4">
        <f t="shared" si="30"/>
        <v>2.213611435973184E-2</v>
      </c>
      <c r="E445" s="4">
        <f t="shared" si="31"/>
        <v>3.6771343089235886</v>
      </c>
      <c r="F445" s="4">
        <f t="shared" si="32"/>
        <v>3.6138630116226698</v>
      </c>
      <c r="G445" s="4">
        <f t="shared" si="33"/>
        <v>2.2156398440635363</v>
      </c>
      <c r="I445" s="4">
        <f t="shared" si="34"/>
        <v>1.0221361143597318</v>
      </c>
    </row>
    <row r="446" spans="1: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4">
        <f t="shared" si="30"/>
        <v>2.6742057566273569E-2</v>
      </c>
      <c r="E446" s="4">
        <f t="shared" si="31"/>
        <v>2.8506416753728385</v>
      </c>
      <c r="F446" s="4">
        <f t="shared" si="32"/>
        <v>3.0085782767553404</v>
      </c>
      <c r="G446" s="4">
        <f t="shared" si="33"/>
        <v>3.1563775508701424</v>
      </c>
      <c r="I446" s="4">
        <f t="shared" si="34"/>
        <v>1.0267420575662736</v>
      </c>
    </row>
    <row r="447" spans="1: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4">
        <f t="shared" si="30"/>
        <v>3.3592958459979894E-2</v>
      </c>
      <c r="E447" s="4">
        <f t="shared" si="31"/>
        <v>9.9592179945343755</v>
      </c>
      <c r="F447" s="4">
        <f t="shared" si="32"/>
        <v>4.9610974396565277</v>
      </c>
      <c r="G447" s="4">
        <f t="shared" si="33"/>
        <v>1.4326191808161599</v>
      </c>
      <c r="I447" s="4">
        <f t="shared" si="34"/>
        <v>1.0335929584599799</v>
      </c>
    </row>
    <row r="448" spans="1: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4">
        <f t="shared" si="30"/>
        <v>3.3463430322683507E-2</v>
      </c>
      <c r="E448" s="4">
        <f t="shared" si="31"/>
        <v>1.4428538776956521</v>
      </c>
      <c r="F448" s="4">
        <f t="shared" si="32"/>
        <v>5.1833034880172253</v>
      </c>
      <c r="G448" s="4">
        <f t="shared" si="33"/>
        <v>8.7717783357403807</v>
      </c>
      <c r="I448" s="4">
        <f t="shared" si="34"/>
        <v>1.0334634303226835</v>
      </c>
    </row>
    <row r="449" spans="1: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4">
        <f t="shared" si="30"/>
        <v>2.866343759981449E-2</v>
      </c>
      <c r="E449" s="4">
        <f t="shared" si="31"/>
        <v>2.1742482138836654</v>
      </c>
      <c r="F449" s="4">
        <f t="shared" si="32"/>
        <v>3.2902838665601628</v>
      </c>
      <c r="G449" s="4">
        <f t="shared" si="33"/>
        <v>4.2346725703367536</v>
      </c>
      <c r="I449" s="4">
        <f t="shared" si="34"/>
        <v>1.0286634375998145</v>
      </c>
    </row>
    <row r="450" spans="1: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4">
        <f t="shared" si="30"/>
        <v>3.9218411567683242E-2</v>
      </c>
      <c r="E450" s="4">
        <f t="shared" si="31"/>
        <v>2.4564274998421545</v>
      </c>
      <c r="F450" s="4">
        <f t="shared" si="32"/>
        <v>3.6239166399265978</v>
      </c>
      <c r="G450" s="4">
        <f t="shared" si="33"/>
        <v>3.1549702510056123</v>
      </c>
      <c r="I450" s="4">
        <f t="shared" si="34"/>
        <v>1.0392184115676832</v>
      </c>
    </row>
    <row r="451" spans="1: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4">
        <f t="shared" ref="D451:D514" si="35">IF(A451="","",((1/A451)+(1/B451)+(1/C451))-1)</f>
        <v>4.3263044026134123E-2</v>
      </c>
      <c r="E451" s="4">
        <f t="shared" ref="E451:E514" si="36">IF(A451="","",(3*A451)/(3-($D451*A451)))</f>
        <v>1.6063698076348794</v>
      </c>
      <c r="F451" s="4">
        <f t="shared" ref="F451:F514" si="37">IF(B451="","",(3*B451)/(3-($D451*B451)))</f>
        <v>4.1099672016411342</v>
      </c>
      <c r="G451" s="4">
        <f t="shared" ref="G451:G514" si="38">IF(C451="","",(3*C451)/(3-($D451*C451)))</f>
        <v>7.4533756640742039</v>
      </c>
      <c r="I451" s="4">
        <f t="shared" ref="I451:I514" si="39">IF(A451="","",D451+1)</f>
        <v>1.0432630440261341</v>
      </c>
    </row>
    <row r="452" spans="1: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4">
        <f t="shared" si="35"/>
        <v>3.8126092773744347E-2</v>
      </c>
      <c r="E452" s="4">
        <f t="shared" si="36"/>
        <v>1.9260170769425109</v>
      </c>
      <c r="F452" s="4">
        <f t="shared" si="37"/>
        <v>3.4117850566159498</v>
      </c>
      <c r="G452" s="4">
        <f t="shared" si="38"/>
        <v>5.3278746341736767</v>
      </c>
      <c r="I452" s="4">
        <f t="shared" si="39"/>
        <v>1.0381260927737443</v>
      </c>
    </row>
    <row r="453" spans="1: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4">
        <f t="shared" si="35"/>
        <v>3.9300436640312242E-2</v>
      </c>
      <c r="E453" s="4">
        <f t="shared" si="36"/>
        <v>1.4780763726356156</v>
      </c>
      <c r="F453" s="4">
        <f t="shared" si="37"/>
        <v>4.9970150166416269</v>
      </c>
      <c r="G453" s="4">
        <f t="shared" si="38"/>
        <v>8.1086229525174698</v>
      </c>
      <c r="I453" s="4">
        <f t="shared" si="39"/>
        <v>1.0393004366403122</v>
      </c>
    </row>
    <row r="454" spans="1: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4">
        <f t="shared" si="35"/>
        <v>3.9219167162693136E-2</v>
      </c>
      <c r="E454" s="4">
        <f t="shared" si="36"/>
        <v>8.7601414878586734</v>
      </c>
      <c r="F454" s="4">
        <f t="shared" si="37"/>
        <v>4.0762274573978505</v>
      </c>
      <c r="G454" s="4">
        <f t="shared" si="38"/>
        <v>1.5612273179320801</v>
      </c>
      <c r="I454" s="4">
        <f t="shared" si="39"/>
        <v>1.0392191671626931</v>
      </c>
    </row>
    <row r="455" spans="1: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4">
        <f t="shared" si="35"/>
        <v>3.3317996108060965E-2</v>
      </c>
      <c r="E455" s="4">
        <f t="shared" si="36"/>
        <v>2.4973987404261746</v>
      </c>
      <c r="F455" s="4">
        <f t="shared" si="37"/>
        <v>3.0178679992054445</v>
      </c>
      <c r="G455" s="4">
        <f t="shared" si="38"/>
        <v>3.7282325710277973</v>
      </c>
      <c r="I455" s="4">
        <f t="shared" si="39"/>
        <v>1.033317996108061</v>
      </c>
    </row>
    <row r="456" spans="1: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4">
        <f t="shared" si="35"/>
        <v>3.6696591024539815E-2</v>
      </c>
      <c r="E456" s="4">
        <f t="shared" si="36"/>
        <v>1.736101776220057</v>
      </c>
      <c r="F456" s="4">
        <f t="shared" si="37"/>
        <v>4.0512866884726559</v>
      </c>
      <c r="G456" s="4">
        <f t="shared" si="38"/>
        <v>5.6445595224648315</v>
      </c>
      <c r="I456" s="4">
        <f t="shared" si="39"/>
        <v>1.0366965910245398</v>
      </c>
    </row>
    <row r="457" spans="1: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4">
        <f t="shared" si="35"/>
        <v>3.4052210530034044E-2</v>
      </c>
      <c r="E457" s="4">
        <f t="shared" si="36"/>
        <v>3.2990814780697866</v>
      </c>
      <c r="F457" s="4">
        <f t="shared" si="37"/>
        <v>3.5148489022764431</v>
      </c>
      <c r="G457" s="4">
        <f t="shared" si="38"/>
        <v>2.4249591732994658</v>
      </c>
      <c r="I457" s="4">
        <f t="shared" si="39"/>
        <v>1.034052210530034</v>
      </c>
    </row>
    <row r="458" spans="1: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4">
        <f t="shared" si="35"/>
        <v>2.6282156809036339E-2</v>
      </c>
      <c r="E458" s="4">
        <f t="shared" si="36"/>
        <v>7.90156056593454</v>
      </c>
      <c r="F458" s="4">
        <f t="shared" si="37"/>
        <v>5.9552974070950295</v>
      </c>
      <c r="G458" s="4">
        <f t="shared" si="38"/>
        <v>1.4173842267697545</v>
      </c>
      <c r="I458" s="4">
        <f t="shared" si="39"/>
        <v>1.0262821568090363</v>
      </c>
    </row>
    <row r="459" spans="1: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4">
        <f t="shared" si="35"/>
        <v>2.9936828221277523E-2</v>
      </c>
      <c r="E459" s="4">
        <f t="shared" si="36"/>
        <v>5.3069047869492039</v>
      </c>
      <c r="F459" s="4">
        <f t="shared" si="37"/>
        <v>4.3510570166175757</v>
      </c>
      <c r="G459" s="4">
        <f t="shared" si="38"/>
        <v>1.7189897535441734</v>
      </c>
      <c r="I459" s="4">
        <f t="shared" si="39"/>
        <v>1.0299368282212775</v>
      </c>
    </row>
    <row r="460" spans="1: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4">
        <f t="shared" si="35"/>
        <v>2.742239601128782E-2</v>
      </c>
      <c r="E460" s="4">
        <f t="shared" si="36"/>
        <v>2.1410998618173283</v>
      </c>
      <c r="F460" s="4">
        <f t="shared" si="37"/>
        <v>3.8402313187436214</v>
      </c>
      <c r="G460" s="4">
        <f t="shared" si="38"/>
        <v>3.6690604058006899</v>
      </c>
      <c r="I460" s="4">
        <f t="shared" si="39"/>
        <v>1.0274223960112878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4">
        <f t="shared" si="35"/>
        <v>2.7117442342355691E-2</v>
      </c>
      <c r="E461" s="4">
        <f t="shared" si="36"/>
        <v>2.9675209538250296</v>
      </c>
      <c r="F461" s="4">
        <f t="shared" si="37"/>
        <v>3.2423195851253848</v>
      </c>
      <c r="G461" s="4">
        <f t="shared" si="38"/>
        <v>2.820101101603826</v>
      </c>
      <c r="I461" s="4">
        <f t="shared" si="39"/>
        <v>1.0271174423423557</v>
      </c>
    </row>
    <row r="462" spans="1: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4">
        <f t="shared" si="35"/>
        <v>3.1135712261954218E-2</v>
      </c>
      <c r="E462" s="4">
        <f t="shared" si="36"/>
        <v>4.3804909560080629</v>
      </c>
      <c r="F462" s="4">
        <f t="shared" si="37"/>
        <v>3.75051936026642</v>
      </c>
      <c r="G462" s="4">
        <f t="shared" si="38"/>
        <v>1.9798634159383517</v>
      </c>
      <c r="I462" s="4">
        <f t="shared" si="39"/>
        <v>1.0311357122619542</v>
      </c>
    </row>
    <row r="463" spans="1: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4">
        <f t="shared" si="35"/>
        <v>3.3715533341321269E-2</v>
      </c>
      <c r="E463" s="4">
        <f t="shared" si="36"/>
        <v>2.6146369511420904</v>
      </c>
      <c r="F463" s="4">
        <f t="shared" si="37"/>
        <v>3.222636860951916</v>
      </c>
      <c r="G463" s="4">
        <f t="shared" si="38"/>
        <v>3.2548605287500836</v>
      </c>
      <c r="I463" s="4">
        <f t="shared" si="39"/>
        <v>1.0337155333413213</v>
      </c>
    </row>
    <row r="464" spans="1: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4">
        <f t="shared" si="35"/>
        <v>3.3987325479168273E-2</v>
      </c>
      <c r="E464" s="4">
        <f t="shared" si="36"/>
        <v>2.2877987460556839</v>
      </c>
      <c r="F464" s="4">
        <f t="shared" si="37"/>
        <v>3.2665731905398223</v>
      </c>
      <c r="G464" s="4">
        <f t="shared" si="38"/>
        <v>3.8945753068735862</v>
      </c>
      <c r="I464" s="4">
        <f t="shared" si="39"/>
        <v>1.0339873254791683</v>
      </c>
    </row>
    <row r="465" spans="1: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4">
        <f t="shared" si="35"/>
        <v>3.3808892253217149E-2</v>
      </c>
      <c r="E465" s="4">
        <f t="shared" si="36"/>
        <v>3.7305083987607524</v>
      </c>
      <c r="F465" s="4">
        <f t="shared" si="37"/>
        <v>3.1478441244719857</v>
      </c>
      <c r="G465" s="4">
        <f t="shared" si="38"/>
        <v>2.4139296244885942</v>
      </c>
      <c r="I465" s="4">
        <f t="shared" si="39"/>
        <v>1.0338088922532171</v>
      </c>
    </row>
    <row r="466" spans="1: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4">
        <f t="shared" si="35"/>
        <v>3.6345162431969946E-2</v>
      </c>
      <c r="E466" s="4">
        <f t="shared" si="36"/>
        <v>1.9028794877232544</v>
      </c>
      <c r="F466" s="4">
        <f t="shared" si="37"/>
        <v>3.6222777980169942</v>
      </c>
      <c r="G466" s="4">
        <f t="shared" si="38"/>
        <v>5.0400364964503632</v>
      </c>
      <c r="I466" s="4">
        <f t="shared" si="39"/>
        <v>1.0363451624319699</v>
      </c>
    </row>
    <row r="467" spans="1: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4">
        <f t="shared" si="35"/>
        <v>3.4136077550378285E-2</v>
      </c>
      <c r="E467" s="4">
        <f t="shared" si="36"/>
        <v>2.2249376321726069</v>
      </c>
      <c r="F467" s="4">
        <f t="shared" si="37"/>
        <v>3.3316920614857986</v>
      </c>
      <c r="G467" s="4">
        <f t="shared" si="38"/>
        <v>3.9935877007764451</v>
      </c>
      <c r="I467" s="4">
        <f t="shared" si="39"/>
        <v>1.0341360775503783</v>
      </c>
    </row>
    <row r="468" spans="1: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4">
        <f t="shared" si="35"/>
        <v>3.3666448891362277E-2</v>
      </c>
      <c r="E468" s="4">
        <f t="shared" si="36"/>
        <v>2.9868702118433097</v>
      </c>
      <c r="F468" s="4">
        <f t="shared" si="37"/>
        <v>3.4269090440038323</v>
      </c>
      <c r="G468" s="4">
        <f t="shared" si="38"/>
        <v>2.6781417184496079</v>
      </c>
      <c r="I468" s="4">
        <f t="shared" si="39"/>
        <v>1.0336664488913623</v>
      </c>
    </row>
    <row r="469" spans="1: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4">
        <f t="shared" si="35"/>
        <v>3.7123528703320252E-2</v>
      </c>
      <c r="E469" s="4">
        <f t="shared" si="36"/>
        <v>5.6147701408512649</v>
      </c>
      <c r="F469" s="4">
        <f t="shared" si="37"/>
        <v>3.9544842059613887</v>
      </c>
      <c r="G469" s="4">
        <f t="shared" si="38"/>
        <v>1.7574048804326692</v>
      </c>
      <c r="I469" s="4">
        <f t="shared" si="39"/>
        <v>1.0371235287033203</v>
      </c>
    </row>
    <row r="470" spans="1: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4">
        <f t="shared" si="35"/>
        <v>3.198900850471742E-2</v>
      </c>
      <c r="E470" s="4">
        <f t="shared" si="36"/>
        <v>3.1738989097315682</v>
      </c>
      <c r="F470" s="4">
        <f t="shared" si="37"/>
        <v>3.4203551468706381</v>
      </c>
      <c r="G470" s="4">
        <f t="shared" si="38"/>
        <v>2.5473630990683112</v>
      </c>
      <c r="I470" s="4">
        <f t="shared" si="39"/>
        <v>1.0319890085047174</v>
      </c>
    </row>
    <row r="471" spans="1: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4">
        <f t="shared" si="35"/>
        <v>2.6102009846335816E-2</v>
      </c>
      <c r="E471" s="4">
        <f t="shared" si="36"/>
        <v>7.2615200072522565</v>
      </c>
      <c r="F471" s="4">
        <f t="shared" si="37"/>
        <v>4.3485291394115517</v>
      </c>
      <c r="G471" s="4">
        <f t="shared" si="38"/>
        <v>1.5814652998710133</v>
      </c>
      <c r="I471" s="4">
        <f t="shared" si="39"/>
        <v>1.0261020098463358</v>
      </c>
    </row>
    <row r="472" spans="1: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4">
        <f t="shared" si="35"/>
        <v>2.9830554604964199E-2</v>
      </c>
      <c r="E472" s="4">
        <f t="shared" si="36"/>
        <v>1.6465230151442591</v>
      </c>
      <c r="F472" s="4">
        <f t="shared" si="37"/>
        <v>4.1439996240435217</v>
      </c>
      <c r="G472" s="4">
        <f t="shared" si="38"/>
        <v>6.6073413581688909</v>
      </c>
      <c r="I472" s="4">
        <f t="shared" si="39"/>
        <v>1.0298305546049642</v>
      </c>
    </row>
    <row r="473" spans="1: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4">
        <f t="shared" si="35"/>
        <v>2.7779916493325452E-2</v>
      </c>
      <c r="E473" s="4">
        <f t="shared" si="36"/>
        <v>3.0117129477252491</v>
      </c>
      <c r="F473" s="4">
        <f t="shared" si="37"/>
        <v>3.4892076852188612</v>
      </c>
      <c r="G473" s="4">
        <f t="shared" si="38"/>
        <v>2.6221596816979051</v>
      </c>
      <c r="I473" s="4">
        <f t="shared" si="39"/>
        <v>1.0277799164933255</v>
      </c>
    </row>
    <row r="474" spans="1: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4">
        <f t="shared" si="35"/>
        <v>3.8126092773744347E-2</v>
      </c>
      <c r="E474" s="4">
        <f t="shared" si="36"/>
        <v>1.9260170769425109</v>
      </c>
      <c r="F474" s="4">
        <f t="shared" si="37"/>
        <v>3.4117850566159498</v>
      </c>
      <c r="G474" s="4">
        <f t="shared" si="38"/>
        <v>5.3278746341736767</v>
      </c>
      <c r="I474" s="4">
        <f t="shared" si="39"/>
        <v>1.0381260927737443</v>
      </c>
    </row>
    <row r="475" spans="1: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4">
        <f t="shared" si="35"/>
        <v>3.9300436640312242E-2</v>
      </c>
      <c r="E475" s="4">
        <f t="shared" si="36"/>
        <v>1.4780763726356156</v>
      </c>
      <c r="F475" s="4">
        <f t="shared" si="37"/>
        <v>4.9970150166416269</v>
      </c>
      <c r="G475" s="4">
        <f t="shared" si="38"/>
        <v>8.1086229525174698</v>
      </c>
      <c r="I475" s="4">
        <f t="shared" si="39"/>
        <v>1.0393004366403122</v>
      </c>
    </row>
    <row r="476" spans="1: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4">
        <f t="shared" si="35"/>
        <v>3.9219167162693136E-2</v>
      </c>
      <c r="E476" s="4">
        <f t="shared" si="36"/>
        <v>8.7601414878586734</v>
      </c>
      <c r="F476" s="4">
        <f t="shared" si="37"/>
        <v>4.0762274573978505</v>
      </c>
      <c r="G476" s="4">
        <f t="shared" si="38"/>
        <v>1.5612273179320801</v>
      </c>
      <c r="I476" s="4">
        <f t="shared" si="39"/>
        <v>1.0392191671626931</v>
      </c>
    </row>
    <row r="477" spans="1: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4">
        <f t="shared" si="35"/>
        <v>3.3317996108060965E-2</v>
      </c>
      <c r="E477" s="4">
        <f t="shared" si="36"/>
        <v>2.4973987404261746</v>
      </c>
      <c r="F477" s="4">
        <f t="shared" si="37"/>
        <v>3.0178679992054445</v>
      </c>
      <c r="G477" s="4">
        <f t="shared" si="38"/>
        <v>3.7282325710277973</v>
      </c>
      <c r="I477" s="4">
        <f t="shared" si="39"/>
        <v>1.033317996108061</v>
      </c>
    </row>
    <row r="478" spans="1: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4">
        <f t="shared" si="35"/>
        <v>3.6696591024539815E-2</v>
      </c>
      <c r="E478" s="4">
        <f t="shared" si="36"/>
        <v>1.736101776220057</v>
      </c>
      <c r="F478" s="4">
        <f t="shared" si="37"/>
        <v>4.0512866884726559</v>
      </c>
      <c r="G478" s="4">
        <f t="shared" si="38"/>
        <v>5.6445595224648315</v>
      </c>
      <c r="I478" s="4">
        <f t="shared" si="39"/>
        <v>1.0366965910245398</v>
      </c>
    </row>
    <row r="479" spans="1: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4">
        <f t="shared" si="35"/>
        <v>3.8514637031687782E-2</v>
      </c>
      <c r="E479" s="4">
        <f t="shared" si="36"/>
        <v>6.5477292786520653</v>
      </c>
      <c r="F479" s="4">
        <f t="shared" si="37"/>
        <v>4.6521966503515815</v>
      </c>
      <c r="G479" s="4">
        <f t="shared" si="38"/>
        <v>1.5814700345852466</v>
      </c>
      <c r="I479" s="4">
        <f t="shared" si="39"/>
        <v>1.0385146370316878</v>
      </c>
    </row>
    <row r="480" spans="1: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4">
        <f t="shared" si="35"/>
        <v>2.1781026144503945E-2</v>
      </c>
      <c r="E480" s="4">
        <f t="shared" si="36"/>
        <v>2.7227814263555659</v>
      </c>
      <c r="F480" s="4">
        <f t="shared" si="37"/>
        <v>3.1609133749664768</v>
      </c>
      <c r="G480" s="4">
        <f t="shared" si="38"/>
        <v>3.1609133749664768</v>
      </c>
      <c r="I480" s="4">
        <f t="shared" si="39"/>
        <v>1.0217810261445039</v>
      </c>
    </row>
    <row r="481" spans="1: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4">
        <f t="shared" si="35"/>
        <v>2.9402145473574226E-2</v>
      </c>
      <c r="E481" s="4">
        <f t="shared" si="36"/>
        <v>5.1471859042702448</v>
      </c>
      <c r="F481" s="4">
        <f t="shared" si="37"/>
        <v>3.3036087301015642</v>
      </c>
      <c r="G481" s="4">
        <f t="shared" si="38"/>
        <v>1.9879933248087385</v>
      </c>
      <c r="I481" s="4">
        <f t="shared" si="39"/>
        <v>1.0294021454735742</v>
      </c>
    </row>
    <row r="482" spans="1: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4">
        <f t="shared" si="35"/>
        <v>4.0170924868255353E-2</v>
      </c>
      <c r="E482" s="4">
        <f t="shared" si="36"/>
        <v>2.1607598038162132</v>
      </c>
      <c r="F482" s="4">
        <f t="shared" si="37"/>
        <v>3.2996179698576906</v>
      </c>
      <c r="G482" s="4">
        <f t="shared" si="38"/>
        <v>4.2710503509099871</v>
      </c>
      <c r="I482" s="4">
        <f t="shared" si="39"/>
        <v>1.0401709248682554</v>
      </c>
    </row>
    <row r="483" spans="1: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4">
        <f t="shared" si="35"/>
        <v>3.8632864719821303E-2</v>
      </c>
      <c r="E483" s="4">
        <f t="shared" si="36"/>
        <v>3.10973761224643</v>
      </c>
      <c r="F483" s="4">
        <f t="shared" si="37"/>
        <v>4.0508357498941061</v>
      </c>
      <c r="G483" s="4">
        <f t="shared" si="38"/>
        <v>2.3171382669017522</v>
      </c>
      <c r="I483" s="4">
        <f t="shared" si="39"/>
        <v>1.0386328647198213</v>
      </c>
    </row>
    <row r="484" spans="1: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4">
        <f t="shared" si="35"/>
        <v>5.0425104674015175E-2</v>
      </c>
      <c r="E484" s="4">
        <f t="shared" si="36"/>
        <v>20.128421957861541</v>
      </c>
      <c r="F484" s="4">
        <f t="shared" si="37"/>
        <v>7.4741744059181974</v>
      </c>
      <c r="G484" s="4">
        <f t="shared" si="38"/>
        <v>1.2247022966002292</v>
      </c>
      <c r="I484" s="4">
        <f t="shared" si="39"/>
        <v>1.0504251046740152</v>
      </c>
    </row>
    <row r="485" spans="1: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4">
        <f t="shared" si="35"/>
        <v>4.3425585794981236E-2</v>
      </c>
      <c r="E485" s="4">
        <f t="shared" si="36"/>
        <v>1.7323793342401199</v>
      </c>
      <c r="F485" s="4">
        <f t="shared" si="37"/>
        <v>4.3360838972820979</v>
      </c>
      <c r="G485" s="4">
        <f t="shared" si="38"/>
        <v>5.2046365509331087</v>
      </c>
      <c r="I485" s="4">
        <f t="shared" si="39"/>
        <v>1.0434255857949812</v>
      </c>
    </row>
    <row r="486" spans="1: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4">
        <f t="shared" si="35"/>
        <v>2.3052320170841245E-2</v>
      </c>
      <c r="E486" s="4">
        <f t="shared" si="36"/>
        <v>5.1565317685488399</v>
      </c>
      <c r="F486" s="4">
        <f t="shared" si="37"/>
        <v>3.6601242354797159</v>
      </c>
      <c r="G486" s="4">
        <f t="shared" si="38"/>
        <v>1.8766781003972444</v>
      </c>
      <c r="I486" s="4">
        <f t="shared" si="39"/>
        <v>1.0230523201708412</v>
      </c>
    </row>
    <row r="487" spans="1: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4">
        <f t="shared" si="35"/>
        <v>2.351833626801092E-2</v>
      </c>
      <c r="E487" s="4">
        <f t="shared" si="36"/>
        <v>5.7150723999689266</v>
      </c>
      <c r="F487" s="4">
        <f t="shared" si="37"/>
        <v>4.4821455275892061</v>
      </c>
      <c r="G487" s="4">
        <f t="shared" si="38"/>
        <v>1.6613595859950143</v>
      </c>
      <c r="I487" s="4">
        <f t="shared" si="39"/>
        <v>1.0235183362680109</v>
      </c>
    </row>
    <row r="488" spans="1: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4">
        <f t="shared" si="35"/>
        <v>2.2537242132409485E-2</v>
      </c>
      <c r="E488" s="4">
        <f t="shared" si="36"/>
        <v>2.0408162275434916</v>
      </c>
      <c r="F488" s="4">
        <f t="shared" si="37"/>
        <v>3.9752746903340483</v>
      </c>
      <c r="G488" s="4">
        <f t="shared" si="38"/>
        <v>3.8692947173479086</v>
      </c>
      <c r="I488" s="4">
        <f t="shared" si="39"/>
        <v>1.0225372421324095</v>
      </c>
    </row>
    <row r="489" spans="1: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4">
        <f t="shared" si="35"/>
        <v>2.2256728778467849E-2</v>
      </c>
      <c r="E489" s="4">
        <f t="shared" si="36"/>
        <v>3.4458977407847797</v>
      </c>
      <c r="F489" s="4">
        <f t="shared" si="37"/>
        <v>3.540623091020159</v>
      </c>
      <c r="G489" s="4">
        <f t="shared" si="38"/>
        <v>2.3399273314493336</v>
      </c>
      <c r="I489" s="4">
        <f t="shared" si="39"/>
        <v>1.0222567287784678</v>
      </c>
    </row>
    <row r="490" spans="1: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4">
        <f t="shared" si="35"/>
        <v>2.8192040956610764E-2</v>
      </c>
      <c r="E490" s="4">
        <f t="shared" si="36"/>
        <v>11.146944728050332</v>
      </c>
      <c r="F490" s="4">
        <f t="shared" si="37"/>
        <v>5.7664137816930729</v>
      </c>
      <c r="G490" s="4">
        <f t="shared" si="38"/>
        <v>1.3570890694132447</v>
      </c>
      <c r="I490" s="4">
        <f t="shared" si="39"/>
        <v>1.0281920409566108</v>
      </c>
    </row>
    <row r="491" spans="1: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4">
        <f t="shared" si="35"/>
        <v>2.5864574251670991E-2</v>
      </c>
      <c r="E491" s="4">
        <f t="shared" si="36"/>
        <v>1.4991286668602959</v>
      </c>
      <c r="F491" s="4">
        <f t="shared" si="37"/>
        <v>4.8442045987799158</v>
      </c>
      <c r="G491" s="4">
        <f t="shared" si="38"/>
        <v>7.904287901990811</v>
      </c>
      <c r="I491" s="4">
        <f t="shared" si="39"/>
        <v>1.025864574251671</v>
      </c>
    </row>
    <row r="492" spans="1: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4">
        <f t="shared" si="35"/>
        <v>3.122467117649963E-2</v>
      </c>
      <c r="E492" s="4">
        <f t="shared" si="36"/>
        <v>4.6441337196500836</v>
      </c>
      <c r="F492" s="4">
        <f t="shared" si="37"/>
        <v>3.6107848611759916</v>
      </c>
      <c r="G492" s="4">
        <f t="shared" si="38"/>
        <v>1.9695643562713558</v>
      </c>
      <c r="I492" s="4">
        <f t="shared" si="39"/>
        <v>1.0312246711764996</v>
      </c>
    </row>
    <row r="493" spans="1: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4">
        <f t="shared" si="35"/>
        <v>2.7953207186262041E-2</v>
      </c>
      <c r="E493" s="4">
        <f t="shared" si="36"/>
        <v>2.4862949330864836</v>
      </c>
      <c r="F493" s="4">
        <f t="shared" si="37"/>
        <v>3.5539136324222604</v>
      </c>
      <c r="G493" s="4">
        <f t="shared" si="38"/>
        <v>3.1604047972590092</v>
      </c>
      <c r="I493" s="4">
        <f t="shared" si="39"/>
        <v>1.027953207186262</v>
      </c>
    </row>
    <row r="494" spans="1: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4">
        <f t="shared" si="35"/>
        <v>2.8593044882873508E-2</v>
      </c>
      <c r="E494" s="4">
        <f t="shared" si="36"/>
        <v>4.007432303339268</v>
      </c>
      <c r="F494" s="4">
        <f t="shared" si="37"/>
        <v>3.7064685373529533</v>
      </c>
      <c r="G494" s="4">
        <f t="shared" si="38"/>
        <v>2.0804507670683887</v>
      </c>
      <c r="I494" s="4">
        <f t="shared" si="39"/>
        <v>1.0285930448828735</v>
      </c>
    </row>
    <row r="495" spans="1: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4">
        <f t="shared" si="35"/>
        <v>2.1628345572007657E-2</v>
      </c>
      <c r="E495" s="4">
        <f t="shared" si="36"/>
        <v>2.8993639959668038</v>
      </c>
      <c r="F495" s="4">
        <f t="shared" si="37"/>
        <v>3.6011271133375078</v>
      </c>
      <c r="G495" s="4">
        <f t="shared" si="38"/>
        <v>2.6496668556847185</v>
      </c>
      <c r="I495" s="4">
        <f t="shared" si="39"/>
        <v>1.0216283455720077</v>
      </c>
    </row>
    <row r="496" spans="1: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4">
        <f t="shared" si="35"/>
        <v>2.1384035001358548E-2</v>
      </c>
      <c r="E496" s="4">
        <f t="shared" si="36"/>
        <v>3.8424345545734337</v>
      </c>
      <c r="F496" s="4">
        <f t="shared" si="37"/>
        <v>3.2851676498094764</v>
      </c>
      <c r="G496" s="4">
        <f t="shared" si="38"/>
        <v>2.2970031271020286</v>
      </c>
      <c r="I496" s="4">
        <f t="shared" si="39"/>
        <v>1.0213840350013585</v>
      </c>
    </row>
    <row r="497" spans="1: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4">
        <f t="shared" si="35"/>
        <v>2.1702992299598378E-2</v>
      </c>
      <c r="E497" s="4">
        <f t="shared" si="36"/>
        <v>3.129272876852669</v>
      </c>
      <c r="F497" s="4">
        <f t="shared" si="37"/>
        <v>3.4017020043970323</v>
      </c>
      <c r="G497" s="4">
        <f t="shared" si="38"/>
        <v>2.5875466882869627</v>
      </c>
      <c r="I497" s="4">
        <f t="shared" si="39"/>
        <v>1.0217029922995984</v>
      </c>
    </row>
    <row r="498" spans="1: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4">
        <f t="shared" si="35"/>
        <v>2.3606488195458741E-2</v>
      </c>
      <c r="E498" s="4">
        <f t="shared" si="36"/>
        <v>3.7685334451503012</v>
      </c>
      <c r="F498" s="4">
        <f t="shared" si="37"/>
        <v>3.6626005487886633</v>
      </c>
      <c r="G498" s="4">
        <f t="shared" si="38"/>
        <v>2.1663086470480244</v>
      </c>
      <c r="I498" s="4">
        <f t="shared" si="39"/>
        <v>1.0236064881954587</v>
      </c>
    </row>
    <row r="499" spans="1: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4">
        <f t="shared" si="35"/>
        <v>2.7599436810564315E-2</v>
      </c>
      <c r="E499" s="4">
        <f t="shared" si="36"/>
        <v>1.5930089517827752</v>
      </c>
      <c r="F499" s="4">
        <f t="shared" si="37"/>
        <v>4.5313405483400349</v>
      </c>
      <c r="G499" s="4">
        <f t="shared" si="38"/>
        <v>6.5975293136447384</v>
      </c>
      <c r="I499" s="4">
        <f t="shared" si="39"/>
        <v>1.0275994368105643</v>
      </c>
    </row>
    <row r="500" spans="1: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4">
        <f t="shared" si="35"/>
        <v>2.9583279845780464E-2</v>
      </c>
      <c r="E500" s="4">
        <f t="shared" si="36"/>
        <v>4.0451713695211247</v>
      </c>
      <c r="F500" s="4">
        <f t="shared" si="37"/>
        <v>3.4109994049453163</v>
      </c>
      <c r="G500" s="4">
        <f t="shared" si="38"/>
        <v>2.1756986545315367</v>
      </c>
      <c r="I500" s="4">
        <f t="shared" si="39"/>
        <v>1.0295832798457805</v>
      </c>
    </row>
    <row r="501" spans="1: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4">
        <f t="shared" si="35"/>
        <v>2.8193663380696732E-2</v>
      </c>
      <c r="E501" s="4">
        <f t="shared" si="36"/>
        <v>2.5916200589289407</v>
      </c>
      <c r="F501" s="4">
        <f t="shared" si="37"/>
        <v>3.2779628479769087</v>
      </c>
      <c r="G501" s="4">
        <f t="shared" si="38"/>
        <v>3.2354768767495981</v>
      </c>
      <c r="I501" s="4">
        <f t="shared" si="39"/>
        <v>1.0281936633806967</v>
      </c>
    </row>
    <row r="502" spans="1: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4">
        <f t="shared" si="35"/>
        <v>3.2978102114627816E-2</v>
      </c>
      <c r="E502" s="4">
        <f t="shared" si="36"/>
        <v>1.753147541082243</v>
      </c>
      <c r="F502" s="4">
        <f t="shared" si="37"/>
        <v>3.889479445228063</v>
      </c>
      <c r="G502" s="4">
        <f t="shared" si="38"/>
        <v>5.7973186276785551</v>
      </c>
      <c r="I502" s="4">
        <f t="shared" si="39"/>
        <v>1.0329781021146278</v>
      </c>
    </row>
    <row r="503" spans="1: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4">
        <f t="shared" si="35"/>
        <v>2.6699952775905755E-2</v>
      </c>
      <c r="E503" s="4">
        <f t="shared" si="36"/>
        <v>3.5592877366573026</v>
      </c>
      <c r="F503" s="4">
        <f t="shared" si="37"/>
        <v>3.3680192920914274</v>
      </c>
      <c r="G503" s="4">
        <f t="shared" si="38"/>
        <v>2.3689132339417989</v>
      </c>
      <c r="I503" s="4">
        <f t="shared" si="39"/>
        <v>1.0266999527759058</v>
      </c>
    </row>
    <row r="504" spans="1: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4">
        <f t="shared" si="35"/>
        <v>2.7531102425896403E-2</v>
      </c>
      <c r="E504" s="4">
        <f t="shared" si="36"/>
        <v>2.4645066363225649</v>
      </c>
      <c r="F504" s="4">
        <f t="shared" si="37"/>
        <v>3.3392890536839803</v>
      </c>
      <c r="G504" s="4">
        <f t="shared" si="38"/>
        <v>3.3924256147213372</v>
      </c>
      <c r="I504" s="4">
        <f t="shared" si="39"/>
        <v>1.0275311024258964</v>
      </c>
    </row>
    <row r="505" spans="1: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4">
        <f t="shared" si="35"/>
        <v>2.8026357200601204E-2</v>
      </c>
      <c r="E505" s="4">
        <f t="shared" si="36"/>
        <v>3.5435475540704657</v>
      </c>
      <c r="F505" s="4">
        <f t="shared" si="37"/>
        <v>3.2030617242604182</v>
      </c>
      <c r="G505" s="4">
        <f t="shared" si="38"/>
        <v>2.4655097360913563</v>
      </c>
      <c r="I505" s="4">
        <f t="shared" si="39"/>
        <v>1.0280263572006012</v>
      </c>
    </row>
    <row r="506" spans="1: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4">
        <f t="shared" si="35"/>
        <v>2.7874576218563707E-2</v>
      </c>
      <c r="E506" s="4">
        <f t="shared" si="36"/>
        <v>2.1313900779754111</v>
      </c>
      <c r="F506" s="4">
        <f t="shared" si="37"/>
        <v>3.3299368220431362</v>
      </c>
      <c r="G506" s="4">
        <f t="shared" si="38"/>
        <v>4.3380818484463717</v>
      </c>
      <c r="I506" s="4">
        <f t="shared" si="39"/>
        <v>1.0278745762185637</v>
      </c>
    </row>
    <row r="507" spans="1: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4">
        <f t="shared" si="35"/>
        <v>2.766905836398692E-2</v>
      </c>
      <c r="E507" s="4">
        <f t="shared" si="36"/>
        <v>2.4647859732486719</v>
      </c>
      <c r="F507" s="4">
        <f t="shared" si="37"/>
        <v>3.4248710043163615</v>
      </c>
      <c r="G507" s="4">
        <f t="shared" si="38"/>
        <v>3.3079343485531587</v>
      </c>
      <c r="I507" s="4">
        <f t="shared" si="39"/>
        <v>1.0276690583639869</v>
      </c>
    </row>
    <row r="508" spans="1: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4">
        <f t="shared" si="35"/>
        <v>2.7545410383728042E-2</v>
      </c>
      <c r="E508" s="4">
        <f t="shared" si="36"/>
        <v>3.1802287265485063</v>
      </c>
      <c r="F508" s="4">
        <f t="shared" si="37"/>
        <v>3.5521975958203038</v>
      </c>
      <c r="G508" s="4">
        <f t="shared" si="38"/>
        <v>2.4749942848404718</v>
      </c>
      <c r="I508" s="4">
        <f t="shared" si="39"/>
        <v>1.027545410383728</v>
      </c>
    </row>
    <row r="509" spans="1: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4">
        <f t="shared" si="35"/>
        <v>2.8678583758143139E-2</v>
      </c>
      <c r="E509" s="4">
        <f t="shared" si="36"/>
        <v>2.7294042304107431</v>
      </c>
      <c r="F509" s="4">
        <f t="shared" si="37"/>
        <v>3.2159170647775226</v>
      </c>
      <c r="G509" s="4">
        <f t="shared" si="38"/>
        <v>3.099176252353482</v>
      </c>
      <c r="I509" s="4">
        <f t="shared" si="39"/>
        <v>1.0286785837581431</v>
      </c>
    </row>
    <row r="510" spans="1: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4">
        <f t="shared" si="35"/>
        <v>2.798531112780589E-2</v>
      </c>
      <c r="E510" s="4">
        <f t="shared" si="36"/>
        <v>4.1334638541797135</v>
      </c>
      <c r="F510" s="4">
        <f t="shared" si="37"/>
        <v>3.607444859681094</v>
      </c>
      <c r="G510" s="4">
        <f t="shared" si="38"/>
        <v>2.0795743234291009</v>
      </c>
      <c r="I510" s="4">
        <f t="shared" si="39"/>
        <v>1.0279853111278059</v>
      </c>
    </row>
    <row r="511" spans="1: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4">
        <f t="shared" si="35"/>
        <v>3.8516055586363951E-2</v>
      </c>
      <c r="E511" s="4">
        <f t="shared" si="36"/>
        <v>1.7274818261357991</v>
      </c>
      <c r="F511" s="4">
        <f t="shared" si="37"/>
        <v>4.3501002170945373</v>
      </c>
      <c r="G511" s="4">
        <f t="shared" si="38"/>
        <v>5.2289509929335987</v>
      </c>
      <c r="I511" s="4">
        <f t="shared" si="39"/>
        <v>1.038516055586364</v>
      </c>
    </row>
    <row r="512" spans="1: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4">
        <f t="shared" si="35"/>
        <v>3.7784801169866711E-2</v>
      </c>
      <c r="E512" s="4">
        <f t="shared" si="36"/>
        <v>5.0635705998771599</v>
      </c>
      <c r="F512" s="4">
        <f t="shared" si="37"/>
        <v>4.2787981892102316</v>
      </c>
      <c r="G512" s="4">
        <f t="shared" si="38"/>
        <v>1.7580859180626973</v>
      </c>
      <c r="I512" s="4">
        <f t="shared" si="39"/>
        <v>1.0377848011698667</v>
      </c>
    </row>
    <row r="513" spans="1: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4">
        <f t="shared" si="35"/>
        <v>3.3430232558139483E-2</v>
      </c>
      <c r="E513" s="4">
        <f t="shared" si="36"/>
        <v>2.6563706563706564</v>
      </c>
      <c r="F513" s="4">
        <f t="shared" si="37"/>
        <v>3.3183279742765279</v>
      </c>
      <c r="G513" s="4">
        <f t="shared" si="38"/>
        <v>3.1037593984962406</v>
      </c>
      <c r="I513" s="4">
        <f t="shared" si="39"/>
        <v>1.0334302325581395</v>
      </c>
    </row>
    <row r="514" spans="1: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4">
        <f t="shared" si="35"/>
        <v>3.3610075198501344E-2</v>
      </c>
      <c r="E514" s="4">
        <f t="shared" si="36"/>
        <v>1.9622079728136743</v>
      </c>
      <c r="F514" s="4">
        <f t="shared" si="37"/>
        <v>3.93625423644857</v>
      </c>
      <c r="G514" s="4">
        <f t="shared" si="38"/>
        <v>4.231525477881509</v>
      </c>
      <c r="I514" s="4">
        <f t="shared" si="39"/>
        <v>1.0336100751985013</v>
      </c>
    </row>
    <row r="515" spans="1: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4">
        <f t="shared" ref="D515:D578" si="40">IF(A515="","",((1/A515)+(1/B515)+(1/C515))-1)</f>
        <v>3.3554134599430796E-2</v>
      </c>
      <c r="E515" s="4">
        <f t="shared" ref="E515:E578" si="41">IF(A515="","",(3*A515)/(3-($D515*A515)))</f>
        <v>3.2328132199123898</v>
      </c>
      <c r="F515" s="4">
        <f t="shared" ref="F515:F578" si="42">IF(B515="","",(3*B515)/(3-($D515*B515)))</f>
        <v>3.4049121078896478</v>
      </c>
      <c r="G515" s="4">
        <f t="shared" ref="G515:G578" si="43">IF(C515="","",(3*C515)/(3-($D515*C515)))</f>
        <v>2.5190277673586183</v>
      </c>
      <c r="I515" s="4">
        <f t="shared" ref="I515:I578" si="44">IF(A515="","",D515+1)</f>
        <v>1.0335541345994308</v>
      </c>
    </row>
    <row r="516" spans="1: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4">
        <f t="shared" si="40"/>
        <v>3.3688091316020463E-2</v>
      </c>
      <c r="E516" s="4">
        <f t="shared" si="41"/>
        <v>3.3623321984677186</v>
      </c>
      <c r="F516" s="4">
        <f t="shared" si="42"/>
        <v>3.4054298590545997</v>
      </c>
      <c r="G516" s="4">
        <f t="shared" si="43"/>
        <v>2.4453542586005796</v>
      </c>
      <c r="I516" s="4">
        <f t="shared" si="44"/>
        <v>1.0336880913160205</v>
      </c>
    </row>
    <row r="517" spans="1: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4">
        <f t="shared" si="40"/>
        <v>3.4945064306301177E-2</v>
      </c>
      <c r="E517" s="4">
        <f t="shared" si="41"/>
        <v>2.1421507927197521</v>
      </c>
      <c r="F517" s="4">
        <f t="shared" si="42"/>
        <v>3.5076943873304067</v>
      </c>
      <c r="G517" s="4">
        <f t="shared" si="43"/>
        <v>4.0307643254821492</v>
      </c>
      <c r="I517" s="4">
        <f t="shared" si="44"/>
        <v>1.0349450643063012</v>
      </c>
    </row>
    <row r="518" spans="1: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4">
        <f t="shared" si="40"/>
        <v>3.5284359033339596E-2</v>
      </c>
      <c r="E518" s="4">
        <f t="shared" si="41"/>
        <v>1.7763529353496665</v>
      </c>
      <c r="F518" s="4">
        <f t="shared" si="42"/>
        <v>4.0655280881894527</v>
      </c>
      <c r="G518" s="4">
        <f t="shared" si="43"/>
        <v>5.2334565529317345</v>
      </c>
      <c r="I518" s="4">
        <f t="shared" si="44"/>
        <v>1.0352843590333396</v>
      </c>
    </row>
    <row r="519" spans="1: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4">
        <f t="shared" si="40"/>
        <v>3.4641479621079219E-2</v>
      </c>
      <c r="E519" s="4">
        <f t="shared" si="41"/>
        <v>4.0729506373292441</v>
      </c>
      <c r="F519" s="4">
        <f t="shared" si="42"/>
        <v>4.1717227680086673</v>
      </c>
      <c r="G519" s="4">
        <f t="shared" si="43"/>
        <v>1.9426203200786831</v>
      </c>
      <c r="I519" s="4">
        <f t="shared" si="44"/>
        <v>1.0346414796210792</v>
      </c>
    </row>
    <row r="520" spans="1: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4">
        <f t="shared" si="40"/>
        <v>3.2897825557544502E-2</v>
      </c>
      <c r="E520" s="4">
        <f t="shared" si="41"/>
        <v>3.2519754576516582</v>
      </c>
      <c r="F520" s="4">
        <f t="shared" si="42"/>
        <v>3.5748536314654205</v>
      </c>
      <c r="G520" s="4">
        <f t="shared" si="43"/>
        <v>2.4226985238883545</v>
      </c>
      <c r="I520" s="4">
        <f t="shared" si="44"/>
        <v>1.0328978255575445</v>
      </c>
    </row>
    <row r="521" spans="1: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4">
        <f t="shared" si="40"/>
        <v>3.3357460345886825E-2</v>
      </c>
      <c r="E521" s="4">
        <f t="shared" si="41"/>
        <v>2.8793236394367008</v>
      </c>
      <c r="F521" s="4">
        <f t="shared" si="42"/>
        <v>3.5443902094983968</v>
      </c>
      <c r="G521" s="4">
        <f t="shared" si="43"/>
        <v>2.6986165897359595</v>
      </c>
      <c r="I521" s="4">
        <f t="shared" si="44"/>
        <v>1.0333574603458868</v>
      </c>
    </row>
    <row r="522" spans="1: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4">
        <f t="shared" si="40"/>
        <v>3.510068491872409E-2</v>
      </c>
      <c r="E522" s="4">
        <f t="shared" si="41"/>
        <v>2.1739230392647428</v>
      </c>
      <c r="F522" s="4">
        <f t="shared" si="42"/>
        <v>3.5083327513356837</v>
      </c>
      <c r="G522" s="4">
        <f t="shared" si="43"/>
        <v>3.922084829793878</v>
      </c>
      <c r="I522" s="4">
        <f t="shared" si="44"/>
        <v>1.0351006849187241</v>
      </c>
    </row>
    <row r="523" spans="1: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4">
        <f t="shared" si="40"/>
        <v>3.3411033411033353E-2</v>
      </c>
      <c r="E523" s="4">
        <f t="shared" si="41"/>
        <v>2.9540933435348125</v>
      </c>
      <c r="F523" s="4">
        <f t="shared" si="42"/>
        <v>3.2645247010508509</v>
      </c>
      <c r="G523" s="4">
        <f t="shared" si="43"/>
        <v>2.8156057922700275</v>
      </c>
      <c r="I523" s="4">
        <f t="shared" si="44"/>
        <v>1.0334110334110334</v>
      </c>
    </row>
    <row r="524" spans="1: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4">
        <f t="shared" si="40"/>
        <v>3.3754091373043416E-2</v>
      </c>
      <c r="E524" s="4">
        <f t="shared" si="41"/>
        <v>2.6253230860301793</v>
      </c>
      <c r="F524" s="4">
        <f t="shared" si="42"/>
        <v>3.4596217930311415</v>
      </c>
      <c r="G524" s="4">
        <f t="shared" si="43"/>
        <v>3.0298846809347553</v>
      </c>
      <c r="I524" s="4">
        <f t="shared" si="44"/>
        <v>1.0337540913730434</v>
      </c>
    </row>
    <row r="525" spans="1: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4">
        <f t="shared" si="40"/>
        <v>3.4105319303004755E-2</v>
      </c>
      <c r="E525" s="4">
        <f t="shared" si="41"/>
        <v>2.1303756175320792</v>
      </c>
      <c r="F525" s="4">
        <f t="shared" si="42"/>
        <v>3.7210187748020482</v>
      </c>
      <c r="G525" s="4">
        <f t="shared" si="43"/>
        <v>3.8188986025974074</v>
      </c>
      <c r="I525" s="4">
        <f t="shared" si="44"/>
        <v>1.0341053193030048</v>
      </c>
    </row>
    <row r="526" spans="1: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4">
        <f t="shared" si="40"/>
        <v>3.4657889460220748E-2</v>
      </c>
      <c r="E526" s="4">
        <f t="shared" si="41"/>
        <v>2.3733362146171681</v>
      </c>
      <c r="F526" s="4">
        <f t="shared" si="42"/>
        <v>3.6800763979843243</v>
      </c>
      <c r="G526" s="4">
        <f t="shared" si="43"/>
        <v>3.2581917449732356</v>
      </c>
      <c r="I526" s="4">
        <f t="shared" si="44"/>
        <v>1.0346578894602207</v>
      </c>
    </row>
    <row r="527" spans="1: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4">
        <f t="shared" si="40"/>
        <v>3.4793057819373807E-2</v>
      </c>
      <c r="E527" s="4">
        <f t="shared" si="41"/>
        <v>1.9637274120898114</v>
      </c>
      <c r="F527" s="4">
        <f t="shared" si="42"/>
        <v>3.8004376683406496</v>
      </c>
      <c r="G527" s="4">
        <f t="shared" si="43"/>
        <v>4.392963523178766</v>
      </c>
      <c r="I527" s="4">
        <f t="shared" si="44"/>
        <v>1.0347930578193738</v>
      </c>
    </row>
    <row r="528" spans="1: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4">
        <f t="shared" si="40"/>
        <v>3.3366309350899792E-2</v>
      </c>
      <c r="E528" s="4">
        <f t="shared" si="41"/>
        <v>2.4869371303255221</v>
      </c>
      <c r="F528" s="4">
        <f t="shared" si="42"/>
        <v>3.5984783599469181</v>
      </c>
      <c r="G528" s="4">
        <f t="shared" si="43"/>
        <v>3.1249636264233485</v>
      </c>
      <c r="I528" s="4">
        <f t="shared" si="44"/>
        <v>1.0333663093508998</v>
      </c>
    </row>
    <row r="529" spans="1: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4">
        <f t="shared" si="40"/>
        <v>3.2908377222456764E-2</v>
      </c>
      <c r="E529" s="4">
        <f t="shared" si="41"/>
        <v>2.8568051725624017</v>
      </c>
      <c r="F529" s="4">
        <f t="shared" si="42"/>
        <v>3.1876994014238242</v>
      </c>
      <c r="G529" s="4">
        <f t="shared" si="43"/>
        <v>2.973953256585276</v>
      </c>
      <c r="I529" s="4">
        <f t="shared" si="44"/>
        <v>1.0329083772224568</v>
      </c>
    </row>
    <row r="530" spans="1: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4">
        <f t="shared" si="40"/>
        <v>3.5064065218342044E-2</v>
      </c>
      <c r="E530" s="4">
        <f t="shared" si="41"/>
        <v>4.075288725938619</v>
      </c>
      <c r="F530" s="4">
        <f t="shared" si="42"/>
        <v>3.7908357557266967</v>
      </c>
      <c r="G530" s="4">
        <f t="shared" si="43"/>
        <v>2.0373879386930733</v>
      </c>
      <c r="I530" s="4">
        <f t="shared" si="44"/>
        <v>1.035064065218342</v>
      </c>
    </row>
    <row r="531" spans="1: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4">
        <f t="shared" si="40"/>
        <v>3.2302970962369226E-2</v>
      </c>
      <c r="E531" s="4">
        <f t="shared" si="41"/>
        <v>3.2070505011885713</v>
      </c>
      <c r="F531" s="4">
        <f t="shared" si="42"/>
        <v>3.2927474570199631</v>
      </c>
      <c r="G531" s="4">
        <f t="shared" si="43"/>
        <v>2.60085288202239</v>
      </c>
      <c r="I531" s="4">
        <f t="shared" si="44"/>
        <v>1.0323029709623692</v>
      </c>
    </row>
    <row r="532" spans="1: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4">
        <f t="shared" si="40"/>
        <v>3.2797332547763736E-2</v>
      </c>
      <c r="E532" s="4">
        <f t="shared" si="41"/>
        <v>2.1703005827585451</v>
      </c>
      <c r="F532" s="4">
        <f t="shared" si="42"/>
        <v>3.7583265809956852</v>
      </c>
      <c r="G532" s="4">
        <f t="shared" si="43"/>
        <v>3.6608786783731015</v>
      </c>
      <c r="I532" s="4">
        <f t="shared" si="44"/>
        <v>1.0327973325477637</v>
      </c>
    </row>
    <row r="533" spans="1: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4">
        <f t="shared" si="40"/>
        <v>5.3244938876064962E-2</v>
      </c>
      <c r="E533" s="4">
        <f t="shared" si="41"/>
        <v>4.3868897621226104</v>
      </c>
      <c r="F533" s="4">
        <f t="shared" si="42"/>
        <v>4.1093364105977583</v>
      </c>
      <c r="G533" s="4">
        <f t="shared" si="43"/>
        <v>1.8914326207095025</v>
      </c>
      <c r="I533" s="4">
        <f t="shared" si="44"/>
        <v>1.053244938876065</v>
      </c>
    </row>
    <row r="534" spans="1: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4">
        <f t="shared" si="40"/>
        <v>4.9266064745940863E-2</v>
      </c>
      <c r="E534" s="4">
        <f t="shared" si="41"/>
        <v>2.4768044437504839</v>
      </c>
      <c r="F534" s="4">
        <f t="shared" si="42"/>
        <v>3.6235082298050059</v>
      </c>
      <c r="G534" s="4">
        <f t="shared" si="43"/>
        <v>3.1222844407385422</v>
      </c>
      <c r="I534" s="4">
        <f t="shared" si="44"/>
        <v>1.0492660647459409</v>
      </c>
    </row>
    <row r="535" spans="1: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4">
        <f t="shared" si="40"/>
        <v>5.0762440613165261E-2</v>
      </c>
      <c r="E535" s="4">
        <f t="shared" si="41"/>
        <v>3.0717725188642389</v>
      </c>
      <c r="F535" s="4">
        <f t="shared" si="42"/>
        <v>4.049707253605118</v>
      </c>
      <c r="G535" s="4">
        <f t="shared" si="43"/>
        <v>2.3390519908317784</v>
      </c>
      <c r="I535" s="4">
        <f t="shared" si="44"/>
        <v>1.0507624406131653</v>
      </c>
    </row>
    <row r="536" spans="1: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4">
        <f t="shared" si="40"/>
        <v>6.2499538452005066E-2</v>
      </c>
      <c r="E536" s="4">
        <f t="shared" si="41"/>
        <v>3.8102068962142437</v>
      </c>
      <c r="F536" s="4">
        <f t="shared" si="42"/>
        <v>3.7287809772072249</v>
      </c>
      <c r="G536" s="4">
        <f t="shared" si="43"/>
        <v>2.1305476045138563</v>
      </c>
      <c r="I536" s="4">
        <f t="shared" si="44"/>
        <v>1.0624995384520051</v>
      </c>
    </row>
    <row r="537" spans="1: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4">
        <f t="shared" si="40"/>
        <v>4.8768762273907917E-2</v>
      </c>
      <c r="E537" s="4">
        <f t="shared" si="41"/>
        <v>2.4109269264517539</v>
      </c>
      <c r="F537" s="4">
        <f t="shared" si="42"/>
        <v>3.1427574986938827</v>
      </c>
      <c r="G537" s="4">
        <f t="shared" si="43"/>
        <v>3.7448994718855908</v>
      </c>
      <c r="I537" s="4">
        <f t="shared" si="44"/>
        <v>1.0487687622739079</v>
      </c>
    </row>
    <row r="538" spans="1: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4">
        <f t="shared" si="40"/>
        <v>5.0580727241310575E-2</v>
      </c>
      <c r="E538" s="4">
        <f t="shared" si="41"/>
        <v>2.101941669559404</v>
      </c>
      <c r="F538" s="4">
        <f t="shared" si="42"/>
        <v>4.0487141229786294</v>
      </c>
      <c r="G538" s="4">
        <f t="shared" si="43"/>
        <v>3.6067566934062816</v>
      </c>
      <c r="I538" s="4">
        <f t="shared" si="44"/>
        <v>1.0505807272413106</v>
      </c>
    </row>
    <row r="539" spans="1: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4">
        <f t="shared" si="40"/>
        <v>2.220472834507925E-2</v>
      </c>
      <c r="E539" s="4">
        <f t="shared" si="41"/>
        <v>2.6510164195090713</v>
      </c>
      <c r="F539" s="4">
        <f t="shared" si="42"/>
        <v>3.3196078702487455</v>
      </c>
      <c r="G539" s="4">
        <f t="shared" si="43"/>
        <v>3.1099769424078345</v>
      </c>
      <c r="I539" s="4">
        <f t="shared" si="44"/>
        <v>1.0222047283450792</v>
      </c>
    </row>
    <row r="540" spans="1: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4">
        <f t="shared" si="40"/>
        <v>2.458714311512078E-2</v>
      </c>
      <c r="E540" s="4">
        <f t="shared" si="41"/>
        <v>1.4776815577300619</v>
      </c>
      <c r="F540" s="4">
        <f t="shared" si="42"/>
        <v>5.2571541129287462</v>
      </c>
      <c r="G540" s="4">
        <f t="shared" si="43"/>
        <v>7.5161282876361337</v>
      </c>
      <c r="I540" s="4">
        <f t="shared" si="44"/>
        <v>1.0245871431151208</v>
      </c>
    </row>
    <row r="541" spans="1: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4">
        <f t="shared" si="40"/>
        <v>2.2105055248921923E-2</v>
      </c>
      <c r="E541" s="4">
        <f t="shared" si="41"/>
        <v>2.8589848161626299</v>
      </c>
      <c r="F541" s="4">
        <f t="shared" si="42"/>
        <v>3.3717372403204031</v>
      </c>
      <c r="G541" s="4">
        <f t="shared" si="43"/>
        <v>2.8277146004312956</v>
      </c>
      <c r="I541" s="4">
        <f t="shared" si="44"/>
        <v>1.0221050552489219</v>
      </c>
    </row>
    <row r="542" spans="1: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4">
        <f t="shared" si="40"/>
        <v>3.7908708416926729E-2</v>
      </c>
      <c r="E542" s="4">
        <f t="shared" si="41"/>
        <v>3.2805807063051953</v>
      </c>
      <c r="F542" s="4">
        <f t="shared" si="42"/>
        <v>3.4980785302417305</v>
      </c>
      <c r="G542" s="4">
        <f t="shared" si="43"/>
        <v>2.4431676920033505</v>
      </c>
      <c r="I542" s="4">
        <f t="shared" si="44"/>
        <v>1.0379087084169267</v>
      </c>
    </row>
    <row r="543" spans="1: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4">
        <f t="shared" si="40"/>
        <v>4.0102286751080296E-2</v>
      </c>
      <c r="E543" s="4">
        <f t="shared" si="41"/>
        <v>2.2666586772438833</v>
      </c>
      <c r="F543" s="4">
        <f t="shared" si="42"/>
        <v>3.2884688780140277</v>
      </c>
      <c r="G543" s="4">
        <f t="shared" si="43"/>
        <v>3.9257393663875586</v>
      </c>
      <c r="I543" s="4">
        <f t="shared" si="44"/>
        <v>1.0401022867510803</v>
      </c>
    </row>
    <row r="544" spans="1: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4">
        <f t="shared" si="40"/>
        <v>5.1604726358229103E-2</v>
      </c>
      <c r="E544" s="4">
        <f t="shared" si="41"/>
        <v>2.1571824274868319</v>
      </c>
      <c r="F544" s="4">
        <f t="shared" si="42"/>
        <v>3.4761271522566166</v>
      </c>
      <c r="G544" s="4">
        <f t="shared" si="43"/>
        <v>4.0200056165501001</v>
      </c>
      <c r="I544" s="4">
        <f t="shared" si="44"/>
        <v>1.0516047263582291</v>
      </c>
    </row>
    <row r="545" spans="1: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4">
        <f t="shared" si="40"/>
        <v>4.9195369847543802E-2</v>
      </c>
      <c r="E545" s="4">
        <f t="shared" si="41"/>
        <v>3.7356301634733704</v>
      </c>
      <c r="F545" s="4">
        <f t="shared" si="42"/>
        <v>3.3995041190114375</v>
      </c>
      <c r="G545" s="4">
        <f t="shared" si="43"/>
        <v>2.2823390431187245</v>
      </c>
      <c r="I545" s="4">
        <f t="shared" si="44"/>
        <v>1.0491953698475438</v>
      </c>
    </row>
    <row r="546" spans="1: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4">
        <f t="shared" si="40"/>
        <v>2.4301369128955308E-2</v>
      </c>
      <c r="E546" s="4">
        <f t="shared" si="41"/>
        <v>1.4672336299188866</v>
      </c>
      <c r="F546" s="4">
        <f t="shared" si="42"/>
        <v>5.156772440473449</v>
      </c>
      <c r="G546" s="4">
        <f t="shared" si="43"/>
        <v>8.0304812450692094</v>
      </c>
      <c r="I546" s="4">
        <f t="shared" si="44"/>
        <v>1.0243013691289553</v>
      </c>
    </row>
    <row r="547" spans="1: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4">
        <f t="shared" si="40"/>
        <v>2.5822956332423486E-2</v>
      </c>
      <c r="E547" s="4">
        <f t="shared" si="41"/>
        <v>1.9109232983700772</v>
      </c>
      <c r="F547" s="4">
        <f t="shared" si="42"/>
        <v>3.9071258610230455</v>
      </c>
      <c r="G547" s="4">
        <f t="shared" si="43"/>
        <v>4.5300083278490142</v>
      </c>
      <c r="I547" s="4">
        <f t="shared" si="44"/>
        <v>1.0258229563324235</v>
      </c>
    </row>
    <row r="548" spans="1: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4">
        <f t="shared" si="40"/>
        <v>2.370872319453543E-2</v>
      </c>
      <c r="E548" s="4">
        <f t="shared" si="41"/>
        <v>1.805396834592536</v>
      </c>
      <c r="F548" s="4">
        <f t="shared" si="42"/>
        <v>4.2693472634623006</v>
      </c>
      <c r="G548" s="4">
        <f t="shared" si="43"/>
        <v>4.7197125087659808</v>
      </c>
      <c r="I548" s="4">
        <f t="shared" si="44"/>
        <v>1.0237087231945354</v>
      </c>
    </row>
    <row r="549" spans="1: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4">
        <f t="shared" si="40"/>
        <v>2.4191763193863292E-2</v>
      </c>
      <c r="E549" s="4">
        <f t="shared" si="41"/>
        <v>5.7443057379499107</v>
      </c>
      <c r="F549" s="4">
        <f t="shared" si="42"/>
        <v>4.0692888302294925</v>
      </c>
      <c r="G549" s="4">
        <f t="shared" si="43"/>
        <v>1.7236286491312331</v>
      </c>
      <c r="I549" s="4">
        <f t="shared" si="44"/>
        <v>1.0241917631938633</v>
      </c>
    </row>
    <row r="550" spans="1: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4">
        <f t="shared" si="40"/>
        <v>2.8706518068220221E-2</v>
      </c>
      <c r="E550" s="4">
        <f t="shared" si="41"/>
        <v>3.6212800652262538</v>
      </c>
      <c r="F550" s="4">
        <f t="shared" si="42"/>
        <v>3.2478976234003656</v>
      </c>
      <c r="G550" s="4">
        <f t="shared" si="43"/>
        <v>2.4040595399188098</v>
      </c>
      <c r="I550" s="4">
        <f t="shared" si="44"/>
        <v>1.0287065180682202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4">
        <f t="shared" si="40"/>
        <v>2.7660935125043418E-2</v>
      </c>
      <c r="E551" s="4">
        <f t="shared" si="41"/>
        <v>3.6701311230250373</v>
      </c>
      <c r="F551" s="4">
        <f t="shared" si="42"/>
        <v>3.0747674395271245</v>
      </c>
      <c r="G551" s="4">
        <f t="shared" si="43"/>
        <v>2.4856928365162458</v>
      </c>
      <c r="I551" s="4">
        <f t="shared" si="44"/>
        <v>1.0276609351250434</v>
      </c>
    </row>
    <row r="552" spans="1: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4">
        <f t="shared" si="40"/>
        <v>2.6483919889671137E-2</v>
      </c>
      <c r="E552" s="4">
        <f t="shared" si="41"/>
        <v>2.3060076654484503</v>
      </c>
      <c r="F552" s="4">
        <f t="shared" si="42"/>
        <v>3.3036172253173426</v>
      </c>
      <c r="G552" s="4">
        <f t="shared" si="43"/>
        <v>3.7928843789938997</v>
      </c>
      <c r="I552" s="4">
        <f t="shared" si="44"/>
        <v>1.0264839198896711</v>
      </c>
    </row>
    <row r="553" spans="1: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4">
        <f t="shared" si="40"/>
        <v>2.7166227114627572E-2</v>
      </c>
      <c r="E553" s="4">
        <f t="shared" si="41"/>
        <v>2.7886873567710651</v>
      </c>
      <c r="F553" s="4">
        <f t="shared" si="42"/>
        <v>2.9255010855689223</v>
      </c>
      <c r="G553" s="4">
        <f t="shared" si="43"/>
        <v>3.3379333808222675</v>
      </c>
      <c r="I553" s="4">
        <f t="shared" si="44"/>
        <v>1.0271662271146276</v>
      </c>
    </row>
    <row r="554" spans="1: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4">
        <f t="shared" si="40"/>
        <v>2.7643139121068527E-2</v>
      </c>
      <c r="E554" s="4">
        <f t="shared" si="41"/>
        <v>2.9585112361853927</v>
      </c>
      <c r="F554" s="4">
        <f t="shared" si="42"/>
        <v>3.2653804020728474</v>
      </c>
      <c r="G554" s="4">
        <f t="shared" si="43"/>
        <v>2.8109696769381656</v>
      </c>
      <c r="I554" s="4">
        <f t="shared" si="44"/>
        <v>1.0276431391210685</v>
      </c>
    </row>
    <row r="555" spans="1: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4">
        <f t="shared" si="40"/>
        <v>2.9357958178960697E-2</v>
      </c>
      <c r="E555" s="4">
        <f t="shared" si="41"/>
        <v>4.0223328486216872</v>
      </c>
      <c r="F555" s="4">
        <f t="shared" si="42"/>
        <v>3.2395447178688843</v>
      </c>
      <c r="G555" s="4">
        <f t="shared" si="43"/>
        <v>2.2588522638503323</v>
      </c>
      <c r="I555" s="4">
        <f t="shared" si="44"/>
        <v>1.0293579581789607</v>
      </c>
    </row>
    <row r="556" spans="1: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4">
        <f t="shared" si="40"/>
        <v>2.7774238305583898E-2</v>
      </c>
      <c r="E556" s="4">
        <f t="shared" si="41"/>
        <v>2.2249043845303755</v>
      </c>
      <c r="F556" s="4">
        <f t="shared" si="42"/>
        <v>3.3401930223485046</v>
      </c>
      <c r="G556" s="4">
        <f t="shared" si="43"/>
        <v>3.9815481167617133</v>
      </c>
      <c r="I556" s="4">
        <f t="shared" si="44"/>
        <v>1.0277742383055839</v>
      </c>
    </row>
    <row r="557" spans="1: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4">
        <f t="shared" si="40"/>
        <v>2.7982105217877473E-2</v>
      </c>
      <c r="E557" s="4">
        <f t="shared" si="41"/>
        <v>2.1419554968595955</v>
      </c>
      <c r="F557" s="4">
        <f t="shared" si="42"/>
        <v>3.3835144575975158</v>
      </c>
      <c r="G557" s="4">
        <f t="shared" si="43"/>
        <v>4.2089984610277913</v>
      </c>
      <c r="I557" s="4">
        <f t="shared" si="44"/>
        <v>1.0279821052178775</v>
      </c>
    </row>
    <row r="558" spans="1: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4">
        <f t="shared" si="40"/>
        <v>2.9775854573698357E-2</v>
      </c>
      <c r="E558" s="4">
        <f t="shared" si="41"/>
        <v>7.6961643585376498</v>
      </c>
      <c r="F558" s="4">
        <f t="shared" si="42"/>
        <v>5.0070519065664829</v>
      </c>
      <c r="G558" s="4">
        <f t="shared" si="43"/>
        <v>1.4917651045981906</v>
      </c>
      <c r="I558" s="4">
        <f t="shared" si="44"/>
        <v>1.0297758545736984</v>
      </c>
    </row>
    <row r="559" spans="1: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4">
        <f t="shared" si="40"/>
        <v>3.0035355567960886E-2</v>
      </c>
      <c r="E559" s="4">
        <f t="shared" si="41"/>
        <v>2.0096364963529041</v>
      </c>
      <c r="F559" s="4">
        <f t="shared" si="42"/>
        <v>4.0692970273433691</v>
      </c>
      <c r="G559" s="4">
        <f t="shared" si="43"/>
        <v>3.8962827990796076</v>
      </c>
      <c r="I559" s="4">
        <f t="shared" si="44"/>
        <v>1.0300353555679609</v>
      </c>
    </row>
    <row r="560" spans="1: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4">
        <f t="shared" si="40"/>
        <v>3.0005288321872658E-2</v>
      </c>
      <c r="E560" s="4">
        <f t="shared" si="41"/>
        <v>3.98255889356839</v>
      </c>
      <c r="F560" s="4">
        <f t="shared" si="42"/>
        <v>4.3514890814818896</v>
      </c>
      <c r="G560" s="4">
        <f t="shared" si="43"/>
        <v>1.9264156743745515</v>
      </c>
      <c r="I560" s="4">
        <f t="shared" si="44"/>
        <v>1.0300052883218727</v>
      </c>
    </row>
    <row r="561" spans="1: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4">
        <f t="shared" si="40"/>
        <v>3.282185629444756E-2</v>
      </c>
      <c r="E561" s="4">
        <f t="shared" si="41"/>
        <v>1.452728053639466</v>
      </c>
      <c r="F561" s="4">
        <f t="shared" si="42"/>
        <v>5.3453301581326187</v>
      </c>
      <c r="G561" s="4">
        <f t="shared" si="43"/>
        <v>8.0282120202236804</v>
      </c>
      <c r="I561" s="4">
        <f t="shared" si="44"/>
        <v>1.0328218562944476</v>
      </c>
    </row>
    <row r="562" spans="1: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4">
        <f t="shared" si="40"/>
        <v>3.388477258910072E-2</v>
      </c>
      <c r="E562" s="4">
        <f t="shared" si="41"/>
        <v>1.370903742703373</v>
      </c>
      <c r="F562" s="4">
        <f t="shared" si="42"/>
        <v>6.1265070173633758</v>
      </c>
      <c r="G562" s="4">
        <f t="shared" si="43"/>
        <v>9.3171430592138371</v>
      </c>
      <c r="I562" s="4">
        <f t="shared" si="44"/>
        <v>1.0338847725891007</v>
      </c>
    </row>
    <row r="563" spans="1: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4">
        <f t="shared" si="40"/>
        <v>2.8626895945571551E-2</v>
      </c>
      <c r="E563" s="4">
        <f t="shared" si="41"/>
        <v>2.634610415270918</v>
      </c>
      <c r="F563" s="4">
        <f t="shared" si="42"/>
        <v>3.3966344954866199</v>
      </c>
      <c r="G563" s="4">
        <f t="shared" si="43"/>
        <v>3.0672196101100306</v>
      </c>
      <c r="I563" s="4">
        <f t="shared" si="44"/>
        <v>1.0286268959455716</v>
      </c>
    </row>
    <row r="564" spans="1: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4">
        <f t="shared" si="40"/>
        <v>2.8168309401110703E-2</v>
      </c>
      <c r="E564" s="4">
        <f t="shared" si="41"/>
        <v>2.5915632968837792</v>
      </c>
      <c r="F564" s="4">
        <f t="shared" si="42"/>
        <v>3.2566261134043013</v>
      </c>
      <c r="G564" s="4">
        <f t="shared" si="43"/>
        <v>3.2566261134043013</v>
      </c>
      <c r="I564" s="4">
        <f t="shared" si="44"/>
        <v>1.0281683094011107</v>
      </c>
    </row>
    <row r="565" spans="1: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4">
        <f t="shared" si="40"/>
        <v>2.8448314793964702E-2</v>
      </c>
      <c r="E565" s="4">
        <f t="shared" si="41"/>
        <v>2.4768392685868279</v>
      </c>
      <c r="F565" s="4">
        <f t="shared" si="42"/>
        <v>3.5987592166737965</v>
      </c>
      <c r="G565" s="4">
        <f t="shared" si="43"/>
        <v>3.1408408222358446</v>
      </c>
      <c r="I565" s="4">
        <f t="shared" si="44"/>
        <v>1.0284483147939647</v>
      </c>
    </row>
    <row r="566" spans="1: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4">
        <f t="shared" si="40"/>
        <v>2.8914591699369829E-2</v>
      </c>
      <c r="E566" s="4">
        <f t="shared" si="41"/>
        <v>2.0913209558938712</v>
      </c>
      <c r="F566" s="4">
        <f t="shared" si="42"/>
        <v>3.7079415828497715</v>
      </c>
      <c r="G566" s="4">
        <f t="shared" si="43"/>
        <v>3.9660206032335545</v>
      </c>
      <c r="I566" s="4">
        <f t="shared" si="44"/>
        <v>1.0289145916993698</v>
      </c>
    </row>
    <row r="567" spans="1: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4">
        <f t="shared" si="40"/>
        <v>3.911658406886942E-2</v>
      </c>
      <c r="E567" s="4">
        <f t="shared" si="41"/>
        <v>2.9707839297701324</v>
      </c>
      <c r="F567" s="4">
        <f t="shared" si="42"/>
        <v>3.7993309995418416</v>
      </c>
      <c r="G567" s="4">
        <f t="shared" si="43"/>
        <v>2.4988487857395709</v>
      </c>
      <c r="I567" s="4">
        <f t="shared" si="44"/>
        <v>1.0391165840688694</v>
      </c>
    </row>
    <row r="568" spans="1: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4">
        <f t="shared" si="40"/>
        <v>4.0045049946039857E-2</v>
      </c>
      <c r="E568" s="4">
        <f t="shared" si="41"/>
        <v>3.8258924386008983</v>
      </c>
      <c r="F568" s="4">
        <f t="shared" si="42"/>
        <v>3.8922330911976553</v>
      </c>
      <c r="G568" s="4">
        <f t="shared" si="43"/>
        <v>2.07597592342379</v>
      </c>
      <c r="I568" s="4">
        <f t="shared" si="44"/>
        <v>1.0400450499460399</v>
      </c>
    </row>
    <row r="569" spans="1: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4">
        <f t="shared" si="40"/>
        <v>4.0710284277840625E-2</v>
      </c>
      <c r="E569" s="4">
        <f t="shared" si="41"/>
        <v>2.1510057452425579</v>
      </c>
      <c r="F569" s="4">
        <f t="shared" si="42"/>
        <v>3.8512797668533572</v>
      </c>
      <c r="G569" s="4">
        <f t="shared" si="43"/>
        <v>3.6304592385693315</v>
      </c>
      <c r="I569" s="4">
        <f t="shared" si="44"/>
        <v>1.0407102842778406</v>
      </c>
    </row>
    <row r="570" spans="1: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4">
        <f t="shared" si="40"/>
        <v>3.8713949672853687E-2</v>
      </c>
      <c r="E570" s="4">
        <f t="shared" si="41"/>
        <v>3.0343386682394806</v>
      </c>
      <c r="F570" s="4">
        <f t="shared" si="42"/>
        <v>3.2834719773265681</v>
      </c>
      <c r="G570" s="4">
        <f t="shared" si="43"/>
        <v>2.7331124277404597</v>
      </c>
      <c r="I570" s="4">
        <f t="shared" si="44"/>
        <v>1.0387139496728537</v>
      </c>
    </row>
    <row r="571" spans="1: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4">
        <f t="shared" si="40"/>
        <v>2.294417609583066E-2</v>
      </c>
      <c r="E571" s="4">
        <f t="shared" si="41"/>
        <v>2.2686929459073109</v>
      </c>
      <c r="F571" s="4">
        <f t="shared" si="42"/>
        <v>3.459156144542574</v>
      </c>
      <c r="G571" s="4">
        <f t="shared" si="43"/>
        <v>3.7019251469584793</v>
      </c>
      <c r="I571" s="4">
        <f t="shared" si="44"/>
        <v>1.0229441760958307</v>
      </c>
    </row>
    <row r="572" spans="1: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4">
        <f t="shared" si="40"/>
        <v>2.7061169994533341E-2</v>
      </c>
      <c r="E572" s="4">
        <f t="shared" si="41"/>
        <v>7.6657944249215122</v>
      </c>
      <c r="F572" s="4">
        <f t="shared" si="42"/>
        <v>4.8209074707547765</v>
      </c>
      <c r="G572" s="4">
        <f t="shared" si="43"/>
        <v>1.51029899405089</v>
      </c>
      <c r="I572" s="4">
        <f t="shared" si="44"/>
        <v>1.0270611699945333</v>
      </c>
    </row>
    <row r="573" spans="1: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4">
        <f t="shared" si="40"/>
        <v>2.6093551044865659E-2</v>
      </c>
      <c r="E573" s="4">
        <f t="shared" si="41"/>
        <v>7.1823011229910581</v>
      </c>
      <c r="F573" s="4">
        <f t="shared" si="42"/>
        <v>4.0905365554747055</v>
      </c>
      <c r="G573" s="4">
        <f t="shared" si="43"/>
        <v>1.6225807431713917</v>
      </c>
      <c r="I573" s="4">
        <f t="shared" si="44"/>
        <v>1.0260935510448657</v>
      </c>
    </row>
    <row r="574" spans="1: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4">
        <f t="shared" si="40"/>
        <v>2.382413028571273E-2</v>
      </c>
      <c r="E574" s="4">
        <f t="shared" si="41"/>
        <v>1.7438191183523297</v>
      </c>
      <c r="F574" s="4">
        <f t="shared" si="42"/>
        <v>3.7695640332717844</v>
      </c>
      <c r="G574" s="4">
        <f t="shared" si="43"/>
        <v>6.2010365775606422</v>
      </c>
      <c r="I574" s="4">
        <f t="shared" si="44"/>
        <v>1.0238241302857127</v>
      </c>
    </row>
    <row r="575" spans="1: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4">
        <f t="shared" si="40"/>
        <v>3.2563137328407876E-2</v>
      </c>
      <c r="E575" s="4">
        <f t="shared" si="41"/>
        <v>3.1437347995760598</v>
      </c>
      <c r="F575" s="4">
        <f t="shared" si="42"/>
        <v>3.0262446599749082</v>
      </c>
      <c r="G575" s="4">
        <f t="shared" si="43"/>
        <v>2.8452378821369733</v>
      </c>
      <c r="I575" s="4">
        <f t="shared" si="44"/>
        <v>1.0325631373284079</v>
      </c>
    </row>
    <row r="576" spans="1: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4">
        <f t="shared" si="40"/>
        <v>3.328975036820303E-2</v>
      </c>
      <c r="E576" s="4">
        <f t="shared" si="41"/>
        <v>3.5009185515460248</v>
      </c>
      <c r="F576" s="4">
        <f t="shared" si="42"/>
        <v>3.0284644323703644</v>
      </c>
      <c r="G576" s="4">
        <f t="shared" si="43"/>
        <v>2.6030797890691892</v>
      </c>
      <c r="I576" s="4">
        <f t="shared" si="44"/>
        <v>1.033289750368203</v>
      </c>
    </row>
    <row r="577" spans="1: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4">
        <f t="shared" si="40"/>
        <v>3.2221928098181252E-2</v>
      </c>
      <c r="E577" s="4">
        <f t="shared" si="41"/>
        <v>3.3460832431183438</v>
      </c>
      <c r="F577" s="4">
        <f t="shared" si="42"/>
        <v>2.9399957139795703</v>
      </c>
      <c r="G577" s="4">
        <f t="shared" si="43"/>
        <v>2.7700326955979615</v>
      </c>
      <c r="I577" s="4">
        <f t="shared" si="44"/>
        <v>1.0322219280981813</v>
      </c>
    </row>
    <row r="578" spans="1: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4">
        <f t="shared" si="40"/>
        <v>3.7730268169426928E-2</v>
      </c>
      <c r="E578" s="4">
        <f t="shared" si="41"/>
        <v>2.7199680244753832</v>
      </c>
      <c r="F578" s="4">
        <f t="shared" si="42"/>
        <v>3.6064846792098448</v>
      </c>
      <c r="G578" s="4">
        <f t="shared" si="43"/>
        <v>2.8163436711181578</v>
      </c>
      <c r="I578" s="4">
        <f t="shared" si="44"/>
        <v>1.0377302681694269</v>
      </c>
    </row>
    <row r="579" spans="1: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4">
        <f t="shared" ref="D579:D642" si="45">IF(A579="","",((1/A579)+(1/B579)+(1/C579))-1)</f>
        <v>4.4243629056008871E-2</v>
      </c>
      <c r="E579" s="4">
        <f t="shared" ref="E579:E642" si="46">IF(A579="","",(3*A579)/(3-($D579*A579)))</f>
        <v>1.6386669726311609</v>
      </c>
      <c r="F579" s="4">
        <f t="shared" ref="F579:F642" si="47">IF(B579="","",(3*B579)/(3-($D579*B579)))</f>
        <v>4.5455804232057719</v>
      </c>
      <c r="G579" s="4">
        <f t="shared" ref="G579:G642" si="48">IF(C579="","",(3*C579)/(3-($D579*C579)))</f>
        <v>5.8908784746288836</v>
      </c>
      <c r="I579" s="4">
        <f t="shared" ref="I579:I642" si="49">IF(A579="","",D579+1)</f>
        <v>1.0442436290560089</v>
      </c>
    </row>
    <row r="580" spans="1: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4">
        <f t="shared" si="45"/>
        <v>3.9253213247021357E-2</v>
      </c>
      <c r="E580" s="4">
        <f t="shared" si="46"/>
        <v>2.1487608859262446</v>
      </c>
      <c r="F580" s="4">
        <f t="shared" si="47"/>
        <v>3.9434934885556432</v>
      </c>
      <c r="G580" s="4">
        <f t="shared" si="48"/>
        <v>3.5582979102218859</v>
      </c>
      <c r="I580" s="4">
        <f t="shared" si="49"/>
        <v>1.0392532132470214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4">
        <f t="shared" si="45"/>
        <v>3.9021611557767732E-2</v>
      </c>
      <c r="E581" s="4">
        <f t="shared" si="46"/>
        <v>2.5519898013938525</v>
      </c>
      <c r="F581" s="4">
        <f t="shared" si="47"/>
        <v>3.6998816556887779</v>
      </c>
      <c r="G581" s="4">
        <f t="shared" si="48"/>
        <v>2.9597183300456753</v>
      </c>
      <c r="I581" s="4">
        <f t="shared" si="49"/>
        <v>1.0390216115577677</v>
      </c>
    </row>
    <row r="582" spans="1: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4">
        <f t="shared" si="45"/>
        <v>3.9171711487310912E-2</v>
      </c>
      <c r="E582" s="4">
        <f t="shared" si="46"/>
        <v>3.6785932482788772</v>
      </c>
      <c r="F582" s="4">
        <f t="shared" si="47"/>
        <v>3.2633712152683763</v>
      </c>
      <c r="G582" s="4">
        <f t="shared" si="48"/>
        <v>2.3712113794918781</v>
      </c>
      <c r="I582" s="4">
        <f t="shared" si="49"/>
        <v>1.0391717114873109</v>
      </c>
    </row>
    <row r="583" spans="1: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4">
        <f t="shared" si="45"/>
        <v>4.2375711459632814E-2</v>
      </c>
      <c r="E583" s="4">
        <f t="shared" si="46"/>
        <v>1.8785592229919363</v>
      </c>
      <c r="F583" s="4">
        <f t="shared" si="47"/>
        <v>4.09378541995651</v>
      </c>
      <c r="G583" s="4">
        <f t="shared" si="48"/>
        <v>4.4761864942027003</v>
      </c>
      <c r="I583" s="4">
        <f t="shared" si="49"/>
        <v>1.0423757114596328</v>
      </c>
    </row>
    <row r="584" spans="1: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4">
        <f t="shared" si="45"/>
        <v>3.8368975449589504E-2</v>
      </c>
      <c r="E584" s="4">
        <f t="shared" si="46"/>
        <v>2.497293670283935</v>
      </c>
      <c r="F584" s="4">
        <f t="shared" si="47"/>
        <v>3.5983129044842728</v>
      </c>
      <c r="G584" s="4">
        <f t="shared" si="48"/>
        <v>3.1088872006205666</v>
      </c>
      <c r="I584" s="4">
        <f t="shared" si="49"/>
        <v>1.0383689754495895</v>
      </c>
    </row>
    <row r="585" spans="1: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4">
        <f t="shared" si="45"/>
        <v>4.154623417983494E-2</v>
      </c>
      <c r="E585" s="4">
        <f t="shared" si="46"/>
        <v>1.7095371559342287</v>
      </c>
      <c r="F585" s="4">
        <f t="shared" si="47"/>
        <v>4.560972458695117</v>
      </c>
      <c r="G585" s="4">
        <f t="shared" si="48"/>
        <v>5.1073863438507363</v>
      </c>
      <c r="I585" s="4">
        <f t="shared" si="49"/>
        <v>1.0415462341798349</v>
      </c>
    </row>
    <row r="586" spans="1: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4">
        <f t="shared" si="45"/>
        <v>2.2645900465449342E-2</v>
      </c>
      <c r="E586" s="4">
        <f t="shared" si="46"/>
        <v>3.1113999257333833</v>
      </c>
      <c r="F586" s="4">
        <f t="shared" si="47"/>
        <v>4.0395323610943716</v>
      </c>
      <c r="G586" s="4">
        <f t="shared" si="48"/>
        <v>2.3199280127362081</v>
      </c>
      <c r="I586" s="4">
        <f t="shared" si="49"/>
        <v>1.0226459004654493</v>
      </c>
    </row>
    <row r="587" spans="1: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4">
        <f t="shared" si="45"/>
        <v>2.2518203766536793E-2</v>
      </c>
      <c r="E587" s="4">
        <f t="shared" si="46"/>
        <v>3.1948192546115006</v>
      </c>
      <c r="F587" s="4">
        <f t="shared" si="47"/>
        <v>3.3417724412129242</v>
      </c>
      <c r="G587" s="4">
        <f t="shared" si="48"/>
        <v>2.5789756550848839</v>
      </c>
      <c r="I587" s="4">
        <f t="shared" si="49"/>
        <v>1.0225182037665368</v>
      </c>
    </row>
    <row r="588" spans="1: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4">
        <f t="shared" si="45"/>
        <v>3.0498710935692896E-2</v>
      </c>
      <c r="E588" s="4">
        <f t="shared" si="46"/>
        <v>1.5954652075031339</v>
      </c>
      <c r="F588" s="4">
        <f t="shared" si="47"/>
        <v>4.518441566219443</v>
      </c>
      <c r="G588" s="4">
        <f t="shared" si="48"/>
        <v>6.5829180236200608</v>
      </c>
      <c r="I588" s="4">
        <f t="shared" si="49"/>
        <v>1.0304987109356929</v>
      </c>
    </row>
    <row r="589" spans="1: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4">
        <f t="shared" si="45"/>
        <v>2.9302282784176903E-2</v>
      </c>
      <c r="E589" s="4">
        <f t="shared" si="46"/>
        <v>2.0190473802111346</v>
      </c>
      <c r="F589" s="4">
        <f t="shared" si="47"/>
        <v>3.7204581055427037</v>
      </c>
      <c r="G589" s="4">
        <f t="shared" si="48"/>
        <v>4.2384947038302814</v>
      </c>
      <c r="I589" s="4">
        <f t="shared" si="49"/>
        <v>1.0293022827841769</v>
      </c>
    </row>
    <row r="590" spans="1: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4">
        <f t="shared" si="45"/>
        <v>2.7809073722280253E-2</v>
      </c>
      <c r="E590" s="4">
        <f t="shared" si="46"/>
        <v>2.3396654661340044</v>
      </c>
      <c r="F590" s="4">
        <f t="shared" si="47"/>
        <v>3.66010528240299</v>
      </c>
      <c r="G590" s="4">
        <f t="shared" si="48"/>
        <v>3.3403225790041828</v>
      </c>
      <c r="I590" s="4">
        <f t="shared" si="49"/>
        <v>1.0278090737222803</v>
      </c>
    </row>
    <row r="591" spans="1: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4">
        <f t="shared" si="45"/>
        <v>2.6653693308644755E-2</v>
      </c>
      <c r="E591" s="4">
        <f t="shared" si="46"/>
        <v>1.4894527137567992</v>
      </c>
      <c r="F591" s="4">
        <f t="shared" si="47"/>
        <v>4.7742713314640772</v>
      </c>
      <c r="G591" s="4">
        <f t="shared" si="48"/>
        <v>8.3923308122351248</v>
      </c>
      <c r="I591" s="4">
        <f t="shared" si="49"/>
        <v>1.0266536933086448</v>
      </c>
    </row>
    <row r="592" spans="1: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4">
        <f t="shared" si="45"/>
        <v>2.2844538040867723E-2</v>
      </c>
      <c r="E592" s="4">
        <f t="shared" si="46"/>
        <v>3.7331925002848334</v>
      </c>
      <c r="F592" s="4">
        <f t="shared" si="47"/>
        <v>3.5852817765675931</v>
      </c>
      <c r="G592" s="4">
        <f t="shared" si="48"/>
        <v>2.2064600216613592</v>
      </c>
      <c r="I592" s="4">
        <f t="shared" si="49"/>
        <v>1.0228445380408677</v>
      </c>
    </row>
    <row r="593" spans="1: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4">
        <f t="shared" si="45"/>
        <v>2.1797437776432504E-2</v>
      </c>
      <c r="E593" s="4">
        <f t="shared" si="46"/>
        <v>3.5281848468125987</v>
      </c>
      <c r="F593" s="4">
        <f t="shared" si="47"/>
        <v>3.802216923729234</v>
      </c>
      <c r="G593" s="4">
        <f t="shared" si="48"/>
        <v>2.2047620720154031</v>
      </c>
      <c r="I593" s="4">
        <f t="shared" si="49"/>
        <v>1.0217974377764325</v>
      </c>
    </row>
    <row r="594" spans="1: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4">
        <f t="shared" si="45"/>
        <v>2.6246238590107662E-2</v>
      </c>
      <c r="E594" s="4">
        <f t="shared" si="46"/>
        <v>8.1872384653855121</v>
      </c>
      <c r="F594" s="4">
        <f t="shared" si="47"/>
        <v>4.6410926893860536</v>
      </c>
      <c r="G594" s="4">
        <f t="shared" si="48"/>
        <v>1.509679627814096</v>
      </c>
      <c r="I594" s="4">
        <f t="shared" si="49"/>
        <v>1.0262462385901077</v>
      </c>
    </row>
    <row r="595" spans="1: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4">
        <f t="shared" si="45"/>
        <v>2.0953952826316513E-2</v>
      </c>
      <c r="E595" s="4">
        <f t="shared" si="46"/>
        <v>2.7103561721650014</v>
      </c>
      <c r="F595" s="4">
        <f t="shared" si="47"/>
        <v>3.3569055482811851</v>
      </c>
      <c r="G595" s="4">
        <f t="shared" si="48"/>
        <v>3.0016382628297822</v>
      </c>
      <c r="I595" s="4">
        <f t="shared" si="49"/>
        <v>1.0209539528263165</v>
      </c>
    </row>
    <row r="596" spans="1: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4">
        <f t="shared" si="45"/>
        <v>2.3171138420831738E-2</v>
      </c>
      <c r="E596" s="4">
        <f t="shared" si="46"/>
        <v>1.8150944907293081</v>
      </c>
      <c r="F596" s="4">
        <f t="shared" si="47"/>
        <v>3.8300456831666261</v>
      </c>
      <c r="G596" s="4">
        <f t="shared" si="48"/>
        <v>5.3199694725361235</v>
      </c>
      <c r="I596" s="4">
        <f t="shared" si="49"/>
        <v>1.0231711384208317</v>
      </c>
    </row>
    <row r="597" spans="1: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4">
        <f t="shared" si="45"/>
        <v>2.1720596188681274E-2</v>
      </c>
      <c r="E597" s="4">
        <f t="shared" si="46"/>
        <v>2.8787770281448508</v>
      </c>
      <c r="F597" s="4">
        <f t="shared" si="47"/>
        <v>3.2235175593750234</v>
      </c>
      <c r="G597" s="4">
        <f t="shared" si="48"/>
        <v>2.9204741661742761</v>
      </c>
      <c r="I597" s="4">
        <f t="shared" si="49"/>
        <v>1.0217205961886813</v>
      </c>
    </row>
    <row r="598" spans="1: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4">
        <f t="shared" si="45"/>
        <v>2.5419662787153907E-2</v>
      </c>
      <c r="E598" s="4">
        <f t="shared" si="46"/>
        <v>9.1480922165953444</v>
      </c>
      <c r="F598" s="4">
        <f t="shared" si="47"/>
        <v>5.0034996376724479</v>
      </c>
      <c r="G598" s="4">
        <f t="shared" si="48"/>
        <v>1.4475394093429863</v>
      </c>
      <c r="I598" s="4">
        <f t="shared" si="49"/>
        <v>1.0254196627871539</v>
      </c>
    </row>
    <row r="599" spans="1: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4">
        <f t="shared" si="45"/>
        <v>2.2540910581806184E-2</v>
      </c>
      <c r="E599" s="4">
        <f t="shared" si="46"/>
        <v>2.2369772361594578</v>
      </c>
      <c r="F599" s="4">
        <f t="shared" si="47"/>
        <v>3.31033876732798</v>
      </c>
      <c r="G599" s="4">
        <f t="shared" si="48"/>
        <v>3.9859011349823068</v>
      </c>
      <c r="I599" s="4">
        <f t="shared" si="49"/>
        <v>1.0225409105818062</v>
      </c>
    </row>
    <row r="600" spans="1: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4">
        <f t="shared" si="45"/>
        <v>2.2513714702661947E-2</v>
      </c>
      <c r="E600" s="4">
        <f t="shared" si="46"/>
        <v>4.9148286593951402</v>
      </c>
      <c r="F600" s="4">
        <f t="shared" si="47"/>
        <v>3.7950932247421765</v>
      </c>
      <c r="G600" s="4">
        <f t="shared" si="48"/>
        <v>1.8760460047878655</v>
      </c>
      <c r="I600" s="4">
        <f t="shared" si="49"/>
        <v>1.0225137147026619</v>
      </c>
    </row>
    <row r="601" spans="1: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4">
        <f t="shared" si="45"/>
        <v>2.8133910369723125E-2</v>
      </c>
      <c r="E601" s="4">
        <f t="shared" si="46"/>
        <v>8.5321095615995066</v>
      </c>
      <c r="F601" s="4">
        <f t="shared" si="47"/>
        <v>5.6215163206254113</v>
      </c>
      <c r="G601" s="4">
        <f t="shared" si="48"/>
        <v>1.4186253566956291</v>
      </c>
      <c r="I601" s="4">
        <f t="shared" si="49"/>
        <v>1.0281339103697231</v>
      </c>
    </row>
    <row r="602" spans="1: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4">
        <f t="shared" si="45"/>
        <v>5.7495104747484982E-2</v>
      </c>
      <c r="E602" s="4">
        <f t="shared" si="46"/>
        <v>1.312189645270788</v>
      </c>
      <c r="F602" s="4">
        <f t="shared" si="47"/>
        <v>6.7285604521526521</v>
      </c>
      <c r="G602" s="4">
        <f t="shared" si="48"/>
        <v>11.198856022947473</v>
      </c>
      <c r="I602" s="4">
        <f t="shared" si="49"/>
        <v>1.057495104747485</v>
      </c>
    </row>
    <row r="603" spans="1: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4">
        <f t="shared" si="45"/>
        <v>6.498900231579352E-2</v>
      </c>
      <c r="E603" s="4">
        <f t="shared" si="46"/>
        <v>1.2531184944329101</v>
      </c>
      <c r="F603" s="4">
        <f t="shared" si="47"/>
        <v>7.6602524379040569</v>
      </c>
      <c r="G603" s="4">
        <f t="shared" si="48"/>
        <v>13.996414619093114</v>
      </c>
      <c r="I603" s="4">
        <f t="shared" si="49"/>
        <v>1.0649890023157935</v>
      </c>
    </row>
    <row r="604" spans="1: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4">
        <f t="shared" si="45"/>
        <v>4.8001222961094658E-2</v>
      </c>
      <c r="E604" s="4">
        <f t="shared" si="46"/>
        <v>3.0851281245087256</v>
      </c>
      <c r="F604" s="4">
        <f t="shared" si="47"/>
        <v>3.1512645523885991</v>
      </c>
      <c r="G604" s="4">
        <f t="shared" si="48"/>
        <v>2.7891557703240477</v>
      </c>
      <c r="I604" s="4">
        <f t="shared" si="49"/>
        <v>1.0480012229610947</v>
      </c>
    </row>
    <row r="605" spans="1: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4">
        <f t="shared" si="45"/>
        <v>5.1048571468085724E-2</v>
      </c>
      <c r="E605" s="4">
        <f t="shared" si="46"/>
        <v>2.0383286391554689</v>
      </c>
      <c r="F605" s="4">
        <f t="shared" si="47"/>
        <v>3.6426024339429439</v>
      </c>
      <c r="G605" s="4">
        <f t="shared" si="48"/>
        <v>4.2576204693213962</v>
      </c>
      <c r="I605" s="4">
        <f t="shared" si="49"/>
        <v>1.0510485714680857</v>
      </c>
    </row>
    <row r="606" spans="1: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4">
        <f t="shared" si="45"/>
        <v>2.1392578797534423E-2</v>
      </c>
      <c r="E606" s="4">
        <f t="shared" si="46"/>
        <v>3.1805346317786611</v>
      </c>
      <c r="F606" s="4">
        <f t="shared" si="47"/>
        <v>3.3271066743401772</v>
      </c>
      <c r="G606" s="4">
        <f t="shared" si="48"/>
        <v>2.5972271790199395</v>
      </c>
      <c r="I606" s="4">
        <f t="shared" si="49"/>
        <v>1.0213925787975344</v>
      </c>
    </row>
    <row r="607" spans="1: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4">
        <f t="shared" si="45"/>
        <v>2.8228399765979351E-2</v>
      </c>
      <c r="E607" s="4">
        <f t="shared" si="46"/>
        <v>1.2546387974888009</v>
      </c>
      <c r="F607" s="4">
        <f t="shared" si="47"/>
        <v>7.0825069468707254</v>
      </c>
      <c r="G607" s="4">
        <f t="shared" si="48"/>
        <v>16.190422518390246</v>
      </c>
      <c r="I607" s="4">
        <f t="shared" si="49"/>
        <v>1.0282283997659794</v>
      </c>
    </row>
    <row r="608" spans="1: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4">
        <f t="shared" si="45"/>
        <v>2.2788756235275764E-2</v>
      </c>
      <c r="E608" s="4">
        <f t="shared" si="46"/>
        <v>2.5172301412908591</v>
      </c>
      <c r="F608" s="4">
        <f t="shared" si="47"/>
        <v>3.1537874505874233</v>
      </c>
      <c r="G608" s="4">
        <f t="shared" si="48"/>
        <v>3.5006788530352453</v>
      </c>
      <c r="I608" s="4">
        <f t="shared" si="49"/>
        <v>1.0227887562352758</v>
      </c>
    </row>
    <row r="609" spans="1: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4">
        <f t="shared" si="45"/>
        <v>2.1908662342477792E-2</v>
      </c>
      <c r="E609" s="4">
        <f t="shared" si="46"/>
        <v>3.4970874304133734</v>
      </c>
      <c r="F609" s="4">
        <f t="shared" si="47"/>
        <v>3.4445206198961684</v>
      </c>
      <c r="G609" s="4">
        <f t="shared" si="48"/>
        <v>2.3599845068568519</v>
      </c>
      <c r="I609" s="4">
        <f t="shared" si="49"/>
        <v>1.0219086623424778</v>
      </c>
    </row>
    <row r="610" spans="1: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4">
        <f t="shared" si="45"/>
        <v>2.7365602449514137E-2</v>
      </c>
      <c r="E610" s="4">
        <f t="shared" si="46"/>
        <v>1.4078506962067754</v>
      </c>
      <c r="F610" s="4">
        <f t="shared" si="47"/>
        <v>5.5802933165612734</v>
      </c>
      <c r="G610" s="4">
        <f t="shared" si="48"/>
        <v>9.0501539933951758</v>
      </c>
      <c r="I610" s="4">
        <f t="shared" si="49"/>
        <v>1.0273656024495141</v>
      </c>
    </row>
    <row r="611" spans="1: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4">
        <f t="shared" si="45"/>
        <v>2.7574144478308193E-2</v>
      </c>
      <c r="E611" s="4">
        <f t="shared" si="46"/>
        <v>2.6426675963751078</v>
      </c>
      <c r="F611" s="4">
        <f t="shared" si="47"/>
        <v>2.9477597348610201</v>
      </c>
      <c r="G611" s="4">
        <f t="shared" si="48"/>
        <v>3.5416557936378301</v>
      </c>
      <c r="I611" s="4">
        <f t="shared" si="49"/>
        <v>1.0275741444783082</v>
      </c>
    </row>
    <row r="612" spans="1: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4">
        <f t="shared" si="45"/>
        <v>3.3435432787907171E-2</v>
      </c>
      <c r="E612" s="4">
        <f t="shared" si="46"/>
        <v>1.3706223075182855</v>
      </c>
      <c r="F612" s="4">
        <f t="shared" si="47"/>
        <v>6.0069169949989618</v>
      </c>
      <c r="G612" s="4">
        <f t="shared" si="48"/>
        <v>9.6218928677479845</v>
      </c>
      <c r="I612" s="4">
        <f t="shared" si="49"/>
        <v>1.0334354327879072</v>
      </c>
    </row>
    <row r="613" spans="1: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4">
        <f t="shared" si="45"/>
        <v>2.8992775891112821E-2</v>
      </c>
      <c r="E613" s="4">
        <f t="shared" si="46"/>
        <v>3.7942055525492493</v>
      </c>
      <c r="F613" s="4">
        <f t="shared" si="47"/>
        <v>3.9448722080738343</v>
      </c>
      <c r="G613" s="4">
        <f t="shared" si="48"/>
        <v>2.0706223915449877</v>
      </c>
      <c r="I613" s="4">
        <f t="shared" si="49"/>
        <v>1.0289927758911128</v>
      </c>
    </row>
    <row r="614" spans="1: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4">
        <f t="shared" si="45"/>
        <v>3.035145360839131E-2</v>
      </c>
      <c r="E614" s="4">
        <f t="shared" si="46"/>
        <v>1.7297502461314178</v>
      </c>
      <c r="F614" s="4">
        <f t="shared" si="47"/>
        <v>4.2883145132392801</v>
      </c>
      <c r="G614" s="4">
        <f t="shared" si="48"/>
        <v>5.2996977527745388</v>
      </c>
      <c r="I614" s="4">
        <f t="shared" si="49"/>
        <v>1.0303514536083913</v>
      </c>
    </row>
    <row r="615" spans="1: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4">
        <f t="shared" si="45"/>
        <v>2.80151946818612E-2</v>
      </c>
      <c r="E615" s="4">
        <f t="shared" si="46"/>
        <v>3.3410893707033313</v>
      </c>
      <c r="F615" s="4">
        <f t="shared" si="47"/>
        <v>4.0474055092889163</v>
      </c>
      <c r="G615" s="4">
        <f t="shared" si="48"/>
        <v>2.2044661549197486</v>
      </c>
      <c r="I615" s="4">
        <f t="shared" si="49"/>
        <v>1.0280151946818612</v>
      </c>
    </row>
    <row r="616" spans="1: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4">
        <f t="shared" si="45"/>
        <v>3.2642251578831827E-2</v>
      </c>
      <c r="E616" s="4">
        <f t="shared" si="46"/>
        <v>3.1012311679896323</v>
      </c>
      <c r="F616" s="4">
        <f t="shared" si="47"/>
        <v>3.7034550800897623</v>
      </c>
      <c r="G616" s="4">
        <f t="shared" si="48"/>
        <v>2.4538113488085926</v>
      </c>
      <c r="I616" s="4">
        <f t="shared" si="49"/>
        <v>1.0326422515788318</v>
      </c>
    </row>
    <row r="617" spans="1: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4">
        <f t="shared" si="45"/>
        <v>3.4830352546788568E-2</v>
      </c>
      <c r="E617" s="4">
        <f t="shared" si="46"/>
        <v>32.053232302991205</v>
      </c>
      <c r="F617" s="4">
        <f t="shared" si="47"/>
        <v>10.476001907677952</v>
      </c>
      <c r="G617" s="4">
        <f t="shared" si="48"/>
        <v>1.1450220396958626</v>
      </c>
      <c r="I617" s="4">
        <f t="shared" si="49"/>
        <v>1.0348303525467886</v>
      </c>
    </row>
    <row r="618" spans="1: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4">
        <f t="shared" si="45"/>
        <v>2.3917492094595261E-2</v>
      </c>
      <c r="E618" s="4">
        <f t="shared" si="46"/>
        <v>1.5283995942234856</v>
      </c>
      <c r="F618" s="4">
        <f t="shared" si="47"/>
        <v>4.484820086678317</v>
      </c>
      <c r="G618" s="4">
        <f t="shared" si="48"/>
        <v>8.1468746666073102</v>
      </c>
      <c r="I618" s="4">
        <f t="shared" si="49"/>
        <v>1.0239174920945953</v>
      </c>
    </row>
    <row r="619" spans="1: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4">
        <f t="shared" si="45"/>
        <v>2.1297916573189024E-2</v>
      </c>
      <c r="E619" s="4">
        <f t="shared" si="46"/>
        <v>2.3381787238010858</v>
      </c>
      <c r="F619" s="4">
        <f t="shared" si="47"/>
        <v>3.484097896510395</v>
      </c>
      <c r="G619" s="4">
        <f t="shared" si="48"/>
        <v>3.5051025757522796</v>
      </c>
      <c r="I619" s="4">
        <f t="shared" si="49"/>
        <v>1.021297916573189</v>
      </c>
    </row>
    <row r="620" spans="1: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4">
        <f t="shared" si="45"/>
        <v>2.2113359223093765E-2</v>
      </c>
      <c r="E620" s="4">
        <f t="shared" si="46"/>
        <v>2.723602928852642</v>
      </c>
      <c r="F620" s="4">
        <f t="shared" si="47"/>
        <v>3.0887581711178025</v>
      </c>
      <c r="G620" s="4">
        <f t="shared" si="48"/>
        <v>3.2353604034478898</v>
      </c>
      <c r="I620" s="4">
        <f t="shared" si="49"/>
        <v>1.0221133592230938</v>
      </c>
    </row>
    <row r="621" spans="1: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4">
        <f t="shared" si="45"/>
        <v>2.6433267903217095E-2</v>
      </c>
      <c r="E621" s="4">
        <f t="shared" si="46"/>
        <v>6.3906679112395466</v>
      </c>
      <c r="F621" s="4">
        <f t="shared" si="47"/>
        <v>4.826915683166372</v>
      </c>
      <c r="G621" s="4">
        <f t="shared" si="48"/>
        <v>1.57146174919838</v>
      </c>
      <c r="I621" s="4">
        <f t="shared" si="49"/>
        <v>1.0264332679032171</v>
      </c>
    </row>
    <row r="622" spans="1: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4">
        <f t="shared" si="45"/>
        <v>3.3067481543294308E-2</v>
      </c>
      <c r="E622" s="4">
        <f t="shared" si="46"/>
        <v>2.8572380727473248</v>
      </c>
      <c r="F622" s="4">
        <f t="shared" si="47"/>
        <v>3.1989548208822773</v>
      </c>
      <c r="G622" s="4">
        <f t="shared" si="48"/>
        <v>2.9637571453660603</v>
      </c>
      <c r="I622" s="4">
        <f t="shared" si="49"/>
        <v>1.0330674815432943</v>
      </c>
    </row>
    <row r="623" spans="1: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4">
        <f t="shared" si="45"/>
        <v>3.2219794793629797E-2</v>
      </c>
      <c r="E623" s="4">
        <f t="shared" si="46"/>
        <v>3.0465223529625489</v>
      </c>
      <c r="F623" s="4">
        <f t="shared" si="47"/>
        <v>2.8549331492688528</v>
      </c>
      <c r="G623" s="4">
        <f t="shared" si="48"/>
        <v>3.1105555324874379</v>
      </c>
      <c r="I623" s="4">
        <f t="shared" si="49"/>
        <v>1.0322197947936298</v>
      </c>
    </row>
    <row r="624" spans="1: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4">
        <f t="shared" si="45"/>
        <v>3.3600685901163052E-2</v>
      </c>
      <c r="E624" s="4">
        <f t="shared" si="46"/>
        <v>3.4482212773992913</v>
      </c>
      <c r="F624" s="4">
        <f t="shared" si="47"/>
        <v>3.0828968662742313</v>
      </c>
      <c r="G624" s="4">
        <f t="shared" si="48"/>
        <v>2.593191737690077</v>
      </c>
      <c r="I624" s="4">
        <f t="shared" si="49"/>
        <v>1.0336006859011631</v>
      </c>
    </row>
    <row r="625" spans="1: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4">
        <f t="shared" si="45"/>
        <v>3.4975030628502601E-2</v>
      </c>
      <c r="E625" s="4">
        <f t="shared" si="46"/>
        <v>1.8490172252313404</v>
      </c>
      <c r="F625" s="4">
        <f t="shared" si="47"/>
        <v>3.3996023021606483</v>
      </c>
      <c r="G625" s="4">
        <f t="shared" si="48"/>
        <v>6.0598677965770564</v>
      </c>
      <c r="I625" s="4">
        <f t="shared" si="49"/>
        <v>1.0349750306285026</v>
      </c>
    </row>
    <row r="626" spans="1: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4">
        <f t="shared" si="45"/>
        <v>3.394193669819634E-2</v>
      </c>
      <c r="E626" s="4">
        <f t="shared" si="46"/>
        <v>2.1511089629765925</v>
      </c>
      <c r="F626" s="4">
        <f t="shared" si="47"/>
        <v>3.1804701816529422</v>
      </c>
      <c r="G626" s="4">
        <f t="shared" si="48"/>
        <v>4.5309435277018482</v>
      </c>
      <c r="I626" s="4">
        <f t="shared" si="49"/>
        <v>1.0339419366981963</v>
      </c>
    </row>
    <row r="627" spans="1: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4">
        <f t="shared" si="45"/>
        <v>4.0842752967062967E-2</v>
      </c>
      <c r="E627" s="4">
        <f t="shared" si="46"/>
        <v>2.2573019303322224</v>
      </c>
      <c r="F627" s="4">
        <f t="shared" si="47"/>
        <v>3.5100871447285988</v>
      </c>
      <c r="G627" s="4">
        <f t="shared" si="48"/>
        <v>3.6751189723650159</v>
      </c>
      <c r="I627" s="4">
        <f t="shared" si="49"/>
        <v>1.040842752967063</v>
      </c>
    </row>
    <row r="628" spans="1: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4">
        <f t="shared" si="45"/>
        <v>3.77906510904924E-2</v>
      </c>
      <c r="E628" s="4">
        <f t="shared" si="46"/>
        <v>3.1718646092330363</v>
      </c>
      <c r="F628" s="4">
        <f t="shared" si="47"/>
        <v>3.563052239409612</v>
      </c>
      <c r="G628" s="4">
        <f t="shared" si="48"/>
        <v>2.474820048780165</v>
      </c>
      <c r="I628" s="4">
        <f t="shared" si="49"/>
        <v>1.0377906510904924</v>
      </c>
    </row>
    <row r="629" spans="1: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4">
        <f t="shared" si="45"/>
        <v>3.883589226336559E-2</v>
      </c>
      <c r="E629" s="4">
        <f t="shared" si="46"/>
        <v>2.830014588928226</v>
      </c>
      <c r="F629" s="4">
        <f t="shared" si="47"/>
        <v>3.4909387426086327</v>
      </c>
      <c r="G629" s="4">
        <f t="shared" si="48"/>
        <v>2.7763199712060818</v>
      </c>
      <c r="I629" s="4">
        <f t="shared" si="49"/>
        <v>1.0388358922633656</v>
      </c>
    </row>
    <row r="630" spans="1: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4">
        <f t="shared" si="45"/>
        <v>4.3941531838207704E-2</v>
      </c>
      <c r="E630" s="4">
        <f t="shared" si="46"/>
        <v>1.5964788987463094</v>
      </c>
      <c r="F630" s="4">
        <f t="shared" si="47"/>
        <v>4.5890302610273874</v>
      </c>
      <c r="G630" s="4">
        <f t="shared" si="48"/>
        <v>6.4221714320508667</v>
      </c>
      <c r="I630" s="4">
        <f t="shared" si="49"/>
        <v>1.0439415318382077</v>
      </c>
    </row>
    <row r="631" spans="1: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4">
        <f t="shared" si="45"/>
        <v>3.3252455663457692E-2</v>
      </c>
      <c r="E631" s="4">
        <f t="shared" si="46"/>
        <v>2.4128493124138566</v>
      </c>
      <c r="F631" s="4">
        <f t="shared" si="47"/>
        <v>3.543950549865726</v>
      </c>
      <c r="G631" s="4">
        <f t="shared" si="48"/>
        <v>3.2961825333622494</v>
      </c>
      <c r="I631" s="4">
        <f t="shared" si="49"/>
        <v>1.0332524556634577</v>
      </c>
    </row>
    <row r="632" spans="1: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4">
        <f t="shared" si="45"/>
        <v>2.2216876429446364E-2</v>
      </c>
      <c r="E632" s="4">
        <f t="shared" si="46"/>
        <v>1.906544003588619</v>
      </c>
      <c r="F632" s="4">
        <f t="shared" si="47"/>
        <v>4.0478078369458785</v>
      </c>
      <c r="G632" s="4">
        <f t="shared" si="48"/>
        <v>4.3774513237931005</v>
      </c>
      <c r="I632" s="4">
        <f t="shared" si="49"/>
        <v>1.0222168764294464</v>
      </c>
    </row>
    <row r="633" spans="1: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4">
        <f t="shared" si="45"/>
        <v>5.0953079178885696E-2</v>
      </c>
      <c r="E633" s="4">
        <f t="shared" si="46"/>
        <v>2.8847373986605569</v>
      </c>
      <c r="F633" s="4">
        <f t="shared" si="47"/>
        <v>3.7438243366880153</v>
      </c>
      <c r="G633" s="4">
        <f t="shared" si="48"/>
        <v>2.5890540968048086</v>
      </c>
      <c r="I633" s="4">
        <f t="shared" si="49"/>
        <v>1.0509530791788857</v>
      </c>
    </row>
    <row r="634" spans="1: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4">
        <f t="shared" si="45"/>
        <v>5.6329297903628506E-2</v>
      </c>
      <c r="E634" s="4">
        <f t="shared" si="46"/>
        <v>1.6495564571100845</v>
      </c>
      <c r="F634" s="4">
        <f t="shared" si="47"/>
        <v>3.8724885914039615</v>
      </c>
      <c r="G634" s="4">
        <f t="shared" si="48"/>
        <v>7.3776478874720119</v>
      </c>
      <c r="I634" s="4">
        <f t="shared" si="49"/>
        <v>1.0563292979036285</v>
      </c>
    </row>
    <row r="635" spans="1: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4">
        <f t="shared" si="45"/>
        <v>3.2856550580431243E-2</v>
      </c>
      <c r="E635" s="4">
        <f t="shared" si="46"/>
        <v>2.7610416865401128</v>
      </c>
      <c r="F635" s="4">
        <f t="shared" si="47"/>
        <v>2.9738004726189255</v>
      </c>
      <c r="G635" s="4">
        <f t="shared" si="48"/>
        <v>3.3162236480293315</v>
      </c>
      <c r="I635" s="4">
        <f t="shared" si="49"/>
        <v>1.0328565505804312</v>
      </c>
    </row>
    <row r="636" spans="1: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4">
        <f t="shared" si="45"/>
        <v>3.518959115739162E-2</v>
      </c>
      <c r="E636" s="4">
        <f t="shared" si="46"/>
        <v>5.4471382493389253</v>
      </c>
      <c r="F636" s="4">
        <f t="shared" si="47"/>
        <v>3.0021219975069862</v>
      </c>
      <c r="G636" s="4">
        <f t="shared" si="48"/>
        <v>2.0690241295641889</v>
      </c>
      <c r="I636" s="4">
        <f t="shared" si="49"/>
        <v>1.0351895911573916</v>
      </c>
    </row>
    <row r="637" spans="1: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4">
        <f t="shared" si="45"/>
        <v>3.776923854788139E-2</v>
      </c>
      <c r="E637" s="4">
        <f t="shared" si="46"/>
        <v>2.3898018366360554</v>
      </c>
      <c r="F637" s="4">
        <f t="shared" si="47"/>
        <v>3.3234750462107208</v>
      </c>
      <c r="G637" s="4">
        <f t="shared" si="48"/>
        <v>3.5629616285353989</v>
      </c>
      <c r="I637" s="4">
        <f t="shared" si="49"/>
        <v>1.0377692385478814</v>
      </c>
    </row>
    <row r="638" spans="1: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4">
        <f t="shared" si="45"/>
        <v>3.920250810996917E-2</v>
      </c>
      <c r="E638" s="4">
        <f t="shared" si="46"/>
        <v>3.492428651626621</v>
      </c>
      <c r="F638" s="4">
        <f t="shared" si="47"/>
        <v>3.4705674776558237</v>
      </c>
      <c r="G638" s="4">
        <f t="shared" si="48"/>
        <v>2.3500161609832224</v>
      </c>
      <c r="I638" s="4">
        <f t="shared" si="49"/>
        <v>1.0392025081099692</v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22"/>
        <v>0.42553191489361702</v>
      </c>
      <c r="D190">
        <f t="shared" si="23"/>
        <v>0.60240963855421692</v>
      </c>
      <c r="E190">
        <f t="shared" si="24"/>
        <v>2.7941553447834E-2</v>
      </c>
      <c r="F190">
        <f t="shared" si="25"/>
        <v>-0.22840297359651363</v>
      </c>
      <c r="G190">
        <v>0</v>
      </c>
      <c r="H190">
        <f t="shared" si="26"/>
        <v>0.25634452704434763</v>
      </c>
      <c r="I190">
        <f t="shared" si="27"/>
        <v>-1.0594028769395474</v>
      </c>
      <c r="J190">
        <f t="shared" si="28"/>
        <v>1.0594028769395474</v>
      </c>
      <c r="K190">
        <f t="shared" si="29"/>
        <v>0.41148980196106721</v>
      </c>
      <c r="L190">
        <f t="shared" si="30"/>
        <v>0.58851019803893267</v>
      </c>
      <c r="M190">
        <f t="shared" si="31"/>
        <v>2.4301938838683887</v>
      </c>
      <c r="N190">
        <f t="shared" si="32"/>
        <v>1.6992058987801013</v>
      </c>
    </row>
    <row r="191" spans="1:14" x14ac:dyDescent="0.25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22"/>
        <v>0.42735042735042739</v>
      </c>
      <c r="D191">
        <f t="shared" si="23"/>
        <v>0.60240963855421692</v>
      </c>
      <c r="E191">
        <f t="shared" si="24"/>
        <v>2.9760065904644417E-2</v>
      </c>
      <c r="F191">
        <f t="shared" si="25"/>
        <v>-0.22767995057151669</v>
      </c>
      <c r="G191">
        <v>0</v>
      </c>
      <c r="H191">
        <f t="shared" si="26"/>
        <v>0.2574400164761611</v>
      </c>
      <c r="I191">
        <f t="shared" si="27"/>
        <v>-1.0633485251477839</v>
      </c>
      <c r="J191">
        <f t="shared" si="28"/>
        <v>1.0633485251477839</v>
      </c>
      <c r="K191">
        <f t="shared" si="29"/>
        <v>0.41239034653044082</v>
      </c>
      <c r="L191">
        <f t="shared" si="30"/>
        <v>0.58760965346955907</v>
      </c>
      <c r="M191">
        <f t="shared" si="31"/>
        <v>2.4248870236980302</v>
      </c>
      <c r="N191">
        <f t="shared" si="32"/>
        <v>1.7018100265975373</v>
      </c>
    </row>
    <row r="192" spans="1:14" x14ac:dyDescent="0.25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22"/>
        <v>0.63694267515923564</v>
      </c>
      <c r="D192">
        <f t="shared" si="23"/>
        <v>0.39525691699604748</v>
      </c>
      <c r="E192">
        <f t="shared" si="24"/>
        <v>3.2199592155283119E-2</v>
      </c>
      <c r="F192">
        <f t="shared" si="25"/>
        <v>-0.21955640593137127</v>
      </c>
      <c r="G192">
        <v>0</v>
      </c>
      <c r="H192">
        <f t="shared" si="26"/>
        <v>0.25175599808665444</v>
      </c>
      <c r="I192">
        <f t="shared" si="27"/>
        <v>-1.0708209436720593</v>
      </c>
      <c r="J192">
        <f t="shared" si="28"/>
        <v>1.0708209436720593</v>
      </c>
      <c r="K192">
        <f t="shared" si="29"/>
        <v>0.62097609898291362</v>
      </c>
      <c r="L192">
        <f t="shared" si="30"/>
        <v>0.37902390101708633</v>
      </c>
      <c r="M192">
        <f t="shared" si="31"/>
        <v>1.610367937893074</v>
      </c>
      <c r="N192">
        <f t="shared" si="32"/>
        <v>2.6383560438182503</v>
      </c>
    </row>
    <row r="193" spans="1:14" x14ac:dyDescent="0.25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22"/>
        <v>0.43478260869565222</v>
      </c>
      <c r="D193">
        <f t="shared" si="23"/>
        <v>0.59523809523809523</v>
      </c>
      <c r="E193">
        <f t="shared" si="24"/>
        <v>3.002070393374745E-2</v>
      </c>
      <c r="F193">
        <f t="shared" si="25"/>
        <v>-0.22877846790890266</v>
      </c>
      <c r="G193">
        <v>0</v>
      </c>
      <c r="H193">
        <f t="shared" si="26"/>
        <v>0.25879917184265011</v>
      </c>
      <c r="I193">
        <f t="shared" si="27"/>
        <v>-1.0635890745287928</v>
      </c>
      <c r="J193">
        <f t="shared" si="28"/>
        <v>1.0635890745287928</v>
      </c>
      <c r="K193">
        <f t="shared" si="29"/>
        <v>0.41969797077976234</v>
      </c>
      <c r="L193">
        <f t="shared" si="30"/>
        <v>0.58030202922023755</v>
      </c>
      <c r="M193">
        <f t="shared" si="31"/>
        <v>2.3826657968874305</v>
      </c>
      <c r="N193">
        <f t="shared" si="32"/>
        <v>1.7232405706795793</v>
      </c>
    </row>
    <row r="194" spans="1:14" x14ac:dyDescent="0.25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si="22"/>
        <v>0.4366812227074236</v>
      </c>
      <c r="D194">
        <f t="shared" si="23"/>
        <v>0.5988023952095809</v>
      </c>
      <c r="E194">
        <f t="shared" si="24"/>
        <v>3.5483617917004384E-2</v>
      </c>
      <c r="F194">
        <f t="shared" si="25"/>
        <v>-0.22600214418324938</v>
      </c>
      <c r="G194">
        <v>0</v>
      </c>
      <c r="H194">
        <f t="shared" si="26"/>
        <v>0.2614857621002537</v>
      </c>
      <c r="I194">
        <f t="shared" si="27"/>
        <v>-1.0756419800880679</v>
      </c>
      <c r="J194">
        <f t="shared" si="28"/>
        <v>1.0756419800880679</v>
      </c>
      <c r="K194">
        <f t="shared" si="29"/>
        <v>0.41883445708083428</v>
      </c>
      <c r="L194">
        <f t="shared" si="30"/>
        <v>0.58116554291916578</v>
      </c>
      <c r="M194">
        <f t="shared" si="31"/>
        <v>2.3875781543136072</v>
      </c>
      <c r="N194">
        <f t="shared" si="32"/>
        <v>1.7206801266590057</v>
      </c>
    </row>
    <row r="195" spans="1:14" x14ac:dyDescent="0.25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ref="C195:C258" si="33">1/A195</f>
        <v>0.51020408163265307</v>
      </c>
      <c r="D195">
        <f t="shared" ref="D195:D258" si="34">1/B195</f>
        <v>0.5181347150259068</v>
      </c>
      <c r="E195">
        <f t="shared" ref="E195:E258" si="35">C195+D195-1</f>
        <v>2.8338796658559762E-2</v>
      </c>
      <c r="F195">
        <f t="shared" ref="F195:F258" si="36">C195+D195-(C195*D195)-1</f>
        <v>-0.23601564978322942</v>
      </c>
      <c r="G195">
        <v>0</v>
      </c>
      <c r="H195">
        <f t="shared" ref="H195:H258" si="37">C195*D195</f>
        <v>0.26435444644178918</v>
      </c>
      <c r="I195">
        <f t="shared" ref="I195:I258" si="38">((-4*F195*H195)^0.5)/(2*F195)</f>
        <v>-1.0583343916682539</v>
      </c>
      <c r="J195">
        <f t="shared" ref="J195:J258" si="39">(-((-4*F195*H195)^0.5))/(2*F195)</f>
        <v>1.0583343916682539</v>
      </c>
      <c r="K195">
        <f t="shared" ref="K195:K258" si="40">IF(A195="","",(C195/($J195+C195-($J195*C195))))</f>
        <v>0.49603149604724417</v>
      </c>
      <c r="L195">
        <f t="shared" ref="L195:L258" si="41">IF(B195="","",(D195/($J195+D195-($J195*D195))))</f>
        <v>0.50396850395275605</v>
      </c>
      <c r="M195">
        <f t="shared" ref="M195:M258" si="42">IF(A195="","",1/K195)</f>
        <v>2.0160010160015238</v>
      </c>
      <c r="N195">
        <f t="shared" ref="N195:N258" si="43">IF(B195="","",1/L195)</f>
        <v>1.9842509842514759</v>
      </c>
    </row>
    <row r="196" spans="1:14" x14ac:dyDescent="0.25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33"/>
        <v>0.39525691699604748</v>
      </c>
      <c r="D196">
        <f t="shared" si="34"/>
        <v>0.64102564102564097</v>
      </c>
      <c r="E196">
        <f t="shared" si="35"/>
        <v>3.6282558021688338E-2</v>
      </c>
      <c r="F196">
        <f t="shared" si="36"/>
        <v>-0.21708726056552163</v>
      </c>
      <c r="G196">
        <v>0</v>
      </c>
      <c r="H196">
        <f t="shared" si="37"/>
        <v>0.25336981858720992</v>
      </c>
      <c r="I196">
        <f t="shared" si="38"/>
        <v>-1.0803395392536068</v>
      </c>
      <c r="J196">
        <f t="shared" si="39"/>
        <v>1.0803395392536068</v>
      </c>
      <c r="K196">
        <f t="shared" si="40"/>
        <v>0.3769432136417431</v>
      </c>
      <c r="L196">
        <f t="shared" si="41"/>
        <v>0.6230567863582569</v>
      </c>
      <c r="M196">
        <f t="shared" si="42"/>
        <v>2.6529194950580188</v>
      </c>
      <c r="N196">
        <f t="shared" si="43"/>
        <v>1.6049901419820203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33"/>
        <v>0.42372881355932207</v>
      </c>
      <c r="D197">
        <f t="shared" si="34"/>
        <v>0.6097560975609756</v>
      </c>
      <c r="E197">
        <f t="shared" si="35"/>
        <v>3.3484911120297722E-2</v>
      </c>
      <c r="F197">
        <f t="shared" si="36"/>
        <v>-0.22488631665977676</v>
      </c>
      <c r="G197">
        <v>0</v>
      </c>
      <c r="H197">
        <f t="shared" si="37"/>
        <v>0.25837122778007443</v>
      </c>
      <c r="I197">
        <f t="shared" si="38"/>
        <v>-1.0718661571406802</v>
      </c>
      <c r="J197">
        <f t="shared" si="39"/>
        <v>1.0718661571406802</v>
      </c>
      <c r="K197">
        <f t="shared" si="40"/>
        <v>0.40687819885451121</v>
      </c>
      <c r="L197">
        <f t="shared" si="41"/>
        <v>0.59312180114548885</v>
      </c>
      <c r="M197">
        <f t="shared" si="42"/>
        <v>2.4577379737113252</v>
      </c>
      <c r="N197">
        <f t="shared" si="43"/>
        <v>1.6859943405700353</v>
      </c>
    </row>
    <row r="198" spans="1:14" x14ac:dyDescent="0.25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33"/>
        <v>0.43859649122807021</v>
      </c>
      <c r="D198">
        <f t="shared" si="34"/>
        <v>0.59523809523809523</v>
      </c>
      <c r="E198">
        <f t="shared" si="35"/>
        <v>3.383458646616555E-2</v>
      </c>
      <c r="F198">
        <f t="shared" si="36"/>
        <v>-0.2272347535505429</v>
      </c>
      <c r="G198">
        <v>0</v>
      </c>
      <c r="H198">
        <f t="shared" si="37"/>
        <v>0.26106934001670845</v>
      </c>
      <c r="I198">
        <f t="shared" si="38"/>
        <v>-1.0718661571406805</v>
      </c>
      <c r="J198">
        <f t="shared" si="39"/>
        <v>1.0718661571406805</v>
      </c>
      <c r="K198">
        <f t="shared" si="40"/>
        <v>0.42158717195874679</v>
      </c>
      <c r="L198">
        <f t="shared" si="41"/>
        <v>0.57841282804125305</v>
      </c>
      <c r="M198">
        <f t="shared" si="42"/>
        <v>2.3719886811400706</v>
      </c>
      <c r="N198">
        <f t="shared" si="43"/>
        <v>1.728868986855663</v>
      </c>
    </row>
    <row r="199" spans="1:14" x14ac:dyDescent="0.25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33"/>
        <v>0.49504950495049505</v>
      </c>
      <c r="D199">
        <f t="shared" si="34"/>
        <v>0.53475935828876997</v>
      </c>
      <c r="E199">
        <f t="shared" si="35"/>
        <v>2.9808863239265015E-2</v>
      </c>
      <c r="F199">
        <f t="shared" si="36"/>
        <v>-0.23492349234923493</v>
      </c>
      <c r="G199">
        <v>0</v>
      </c>
      <c r="H199">
        <f t="shared" si="37"/>
        <v>0.2647323555885</v>
      </c>
      <c r="I199">
        <f t="shared" si="38"/>
        <v>-1.0615495921641367</v>
      </c>
      <c r="J199">
        <f t="shared" si="39"/>
        <v>1.0615495921641367</v>
      </c>
      <c r="K199">
        <f t="shared" si="40"/>
        <v>0.48012738724303272</v>
      </c>
      <c r="L199">
        <f t="shared" si="41"/>
        <v>0.51987261275696728</v>
      </c>
      <c r="M199">
        <f t="shared" si="42"/>
        <v>2.0827805840074194</v>
      </c>
      <c r="N199">
        <f t="shared" si="43"/>
        <v>1.9235481451827992</v>
      </c>
    </row>
    <row r="200" spans="1:14" x14ac:dyDescent="0.25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33"/>
        <v>0.5524861878453039</v>
      </c>
      <c r="D200">
        <f t="shared" si="34"/>
        <v>0.48076923076923073</v>
      </c>
      <c r="E200">
        <f t="shared" si="35"/>
        <v>3.3255418614534626E-2</v>
      </c>
      <c r="F200">
        <f t="shared" si="36"/>
        <v>-0.23236294092647691</v>
      </c>
      <c r="G200">
        <v>0</v>
      </c>
      <c r="H200">
        <f t="shared" si="37"/>
        <v>0.26561835954101148</v>
      </c>
      <c r="I200">
        <f t="shared" si="38"/>
        <v>-1.0691671651659735</v>
      </c>
      <c r="J200">
        <f t="shared" si="39"/>
        <v>1.0691671651659735</v>
      </c>
      <c r="K200">
        <f t="shared" si="40"/>
        <v>0.5358983848622455</v>
      </c>
      <c r="L200">
        <f t="shared" si="41"/>
        <v>0.4641016151377545</v>
      </c>
      <c r="M200">
        <f t="shared" si="42"/>
        <v>1.8660254037844384</v>
      </c>
      <c r="N200">
        <f t="shared" si="43"/>
        <v>2.1547005383792519</v>
      </c>
    </row>
    <row r="201" spans="1:14" x14ac:dyDescent="0.25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33"/>
        <v>0.49261083743842371</v>
      </c>
      <c r="D201">
        <f t="shared" si="34"/>
        <v>0.5376344086021505</v>
      </c>
      <c r="E201">
        <f t="shared" si="35"/>
        <v>3.0245246040574214E-2</v>
      </c>
      <c r="F201">
        <f t="shared" si="36"/>
        <v>-0.23459929021664283</v>
      </c>
      <c r="G201">
        <v>0</v>
      </c>
      <c r="H201">
        <f t="shared" si="37"/>
        <v>0.26484453625721704</v>
      </c>
      <c r="I201">
        <f t="shared" si="38"/>
        <v>-1.0625078858299792</v>
      </c>
      <c r="J201">
        <f t="shared" si="39"/>
        <v>1.0625078858299792</v>
      </c>
      <c r="K201">
        <f t="shared" si="40"/>
        <v>0.47746756040114985</v>
      </c>
      <c r="L201">
        <f t="shared" si="41"/>
        <v>0.5225324395988501</v>
      </c>
      <c r="M201">
        <f t="shared" si="42"/>
        <v>2.0943831224048783</v>
      </c>
      <c r="N201">
        <f t="shared" si="43"/>
        <v>1.9137567818137824</v>
      </c>
    </row>
    <row r="202" spans="1:14" x14ac:dyDescent="0.25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33"/>
        <v>0.50505050505050508</v>
      </c>
      <c r="D202">
        <f t="shared" si="34"/>
        <v>0.52356020942408377</v>
      </c>
      <c r="E202">
        <f t="shared" si="35"/>
        <v>2.861071447458885E-2</v>
      </c>
      <c r="F202">
        <f t="shared" si="36"/>
        <v>-0.23581363371939279</v>
      </c>
      <c r="G202">
        <v>0</v>
      </c>
      <c r="H202">
        <f t="shared" si="37"/>
        <v>0.2644243481939817</v>
      </c>
      <c r="I202">
        <f t="shared" si="38"/>
        <v>-1.0589275952301447</v>
      </c>
      <c r="J202">
        <f t="shared" si="39"/>
        <v>1.0589275952301447</v>
      </c>
      <c r="K202">
        <f t="shared" si="40"/>
        <v>0.4907375632320416</v>
      </c>
      <c r="L202">
        <f t="shared" si="41"/>
        <v>0.50926243676795835</v>
      </c>
      <c r="M202">
        <f t="shared" si="42"/>
        <v>2.0377490433255412</v>
      </c>
      <c r="N202">
        <f t="shared" si="43"/>
        <v>1.9636241116594322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33"/>
        <v>0.47619047619047616</v>
      </c>
      <c r="D203">
        <f t="shared" si="34"/>
        <v>0.55865921787709494</v>
      </c>
      <c r="E203">
        <f t="shared" si="35"/>
        <v>3.4849694067571102E-2</v>
      </c>
      <c r="F203">
        <f t="shared" si="36"/>
        <v>-0.2311785049215217</v>
      </c>
      <c r="G203">
        <v>0</v>
      </c>
      <c r="H203">
        <f t="shared" si="37"/>
        <v>0.2660281989890928</v>
      </c>
      <c r="I203">
        <f t="shared" si="38"/>
        <v>-1.072729223145815</v>
      </c>
      <c r="J203">
        <f t="shared" si="39"/>
        <v>1.072729223145815</v>
      </c>
      <c r="K203">
        <f t="shared" si="40"/>
        <v>0.4587151448829464</v>
      </c>
      <c r="L203">
        <f t="shared" si="41"/>
        <v>0.5412848551170536</v>
      </c>
      <c r="M203">
        <f t="shared" si="42"/>
        <v>2.1800021454603971</v>
      </c>
      <c r="N203">
        <f t="shared" si="43"/>
        <v>1.8474560862851939</v>
      </c>
    </row>
    <row r="204" spans="1:14" x14ac:dyDescent="0.25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33"/>
        <v>0.48076923076923073</v>
      </c>
      <c r="D204">
        <f t="shared" si="34"/>
        <v>0.5524861878453039</v>
      </c>
      <c r="E204">
        <f t="shared" si="35"/>
        <v>3.3255418614534626E-2</v>
      </c>
      <c r="F204">
        <f t="shared" si="36"/>
        <v>-0.23236294092647691</v>
      </c>
      <c r="G204">
        <v>0</v>
      </c>
      <c r="H204">
        <f t="shared" si="37"/>
        <v>0.26561835954101148</v>
      </c>
      <c r="I204">
        <f t="shared" si="38"/>
        <v>-1.0691671651659735</v>
      </c>
      <c r="J204">
        <f t="shared" si="39"/>
        <v>1.0691671651659735</v>
      </c>
      <c r="K204">
        <f t="shared" si="40"/>
        <v>0.4641016151377545</v>
      </c>
      <c r="L204">
        <f t="shared" si="41"/>
        <v>0.5358983848622455</v>
      </c>
      <c r="M204">
        <f t="shared" si="42"/>
        <v>2.1547005383792519</v>
      </c>
      <c r="N204">
        <f t="shared" si="43"/>
        <v>1.8660254037844384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33"/>
        <v>0.50505050505050508</v>
      </c>
      <c r="D205">
        <f t="shared" si="34"/>
        <v>0.52356020942408377</v>
      </c>
      <c r="E205">
        <f t="shared" si="35"/>
        <v>2.861071447458885E-2</v>
      </c>
      <c r="F205">
        <f t="shared" si="36"/>
        <v>-0.23581363371939279</v>
      </c>
      <c r="G205">
        <v>0</v>
      </c>
      <c r="H205">
        <f t="shared" si="37"/>
        <v>0.2644243481939817</v>
      </c>
      <c r="I205">
        <f t="shared" si="38"/>
        <v>-1.0589275952301447</v>
      </c>
      <c r="J205">
        <f t="shared" si="39"/>
        <v>1.0589275952301447</v>
      </c>
      <c r="K205">
        <f t="shared" si="40"/>
        <v>0.4907375632320416</v>
      </c>
      <c r="L205">
        <f t="shared" si="41"/>
        <v>0.50926243676795835</v>
      </c>
      <c r="M205">
        <f t="shared" si="42"/>
        <v>2.0377490433255412</v>
      </c>
      <c r="N205">
        <f t="shared" si="43"/>
        <v>1.9636241116594322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33"/>
        <v>0.5181347150259068</v>
      </c>
      <c r="D207">
        <f t="shared" si="34"/>
        <v>0.51282051282051289</v>
      </c>
      <c r="E207">
        <f t="shared" si="35"/>
        <v>3.0955227846419575E-2</v>
      </c>
      <c r="F207">
        <f t="shared" si="36"/>
        <v>-0.23475488242327625</v>
      </c>
      <c r="G207">
        <v>0</v>
      </c>
      <c r="H207">
        <f t="shared" si="37"/>
        <v>0.26571011026969582</v>
      </c>
      <c r="I207">
        <f t="shared" si="38"/>
        <v>-1.0638899909514294</v>
      </c>
      <c r="J207">
        <f t="shared" si="39"/>
        <v>1.0638899909514294</v>
      </c>
      <c r="K207">
        <f t="shared" si="40"/>
        <v>0.50265964972060251</v>
      </c>
      <c r="L207">
        <f t="shared" si="41"/>
        <v>0.49734035027939766</v>
      </c>
      <c r="M207">
        <f t="shared" si="42"/>
        <v>1.9894176915848294</v>
      </c>
      <c r="N207">
        <f t="shared" si="43"/>
        <v>2.0106954914038573</v>
      </c>
    </row>
    <row r="208" spans="1:14" x14ac:dyDescent="0.25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33"/>
        <v>0.47619047619047616</v>
      </c>
      <c r="D208">
        <f t="shared" si="34"/>
        <v>0.55865921787709494</v>
      </c>
      <c r="E208">
        <f t="shared" si="35"/>
        <v>3.4849694067571102E-2</v>
      </c>
      <c r="F208">
        <f t="shared" si="36"/>
        <v>-0.2311785049215217</v>
      </c>
      <c r="G208">
        <v>0</v>
      </c>
      <c r="H208">
        <f t="shared" si="37"/>
        <v>0.2660281989890928</v>
      </c>
      <c r="I208">
        <f t="shared" si="38"/>
        <v>-1.072729223145815</v>
      </c>
      <c r="J208">
        <f t="shared" si="39"/>
        <v>1.072729223145815</v>
      </c>
      <c r="K208">
        <f t="shared" si="40"/>
        <v>0.4587151448829464</v>
      </c>
      <c r="L208">
        <f t="shared" si="41"/>
        <v>0.5412848551170536</v>
      </c>
      <c r="M208">
        <f t="shared" si="42"/>
        <v>2.1800021454603971</v>
      </c>
      <c r="N208">
        <f t="shared" si="43"/>
        <v>1.8474560862851939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33"/>
        <v>0.5617977528089888</v>
      </c>
      <c r="D209">
        <f t="shared" si="34"/>
        <v>0.48780487804878053</v>
      </c>
      <c r="E209">
        <f t="shared" si="35"/>
        <v>4.9602630857769281E-2</v>
      </c>
      <c r="F209">
        <f t="shared" si="36"/>
        <v>-0.22444505343929844</v>
      </c>
      <c r="G209">
        <v>0</v>
      </c>
      <c r="H209">
        <f t="shared" si="37"/>
        <v>0.27404768429706772</v>
      </c>
      <c r="I209">
        <f t="shared" si="38"/>
        <v>-1.1049892402196599</v>
      </c>
      <c r="J209">
        <f t="shared" si="39"/>
        <v>1.1049892402196599</v>
      </c>
      <c r="K209">
        <f t="shared" si="40"/>
        <v>0.53708819355592086</v>
      </c>
      <c r="L209">
        <f t="shared" si="41"/>
        <v>0.46291180644407914</v>
      </c>
      <c r="M209">
        <f t="shared" si="42"/>
        <v>1.8618916073713347</v>
      </c>
      <c r="N209">
        <f t="shared" si="43"/>
        <v>2.1602387022306426</v>
      </c>
    </row>
    <row r="210" spans="1:14" x14ac:dyDescent="0.25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33"/>
        <v>0.61728395061728392</v>
      </c>
      <c r="D210">
        <f t="shared" si="34"/>
        <v>0.43478260869565222</v>
      </c>
      <c r="E210">
        <f t="shared" si="35"/>
        <v>5.2066559312936134E-2</v>
      </c>
      <c r="F210">
        <f t="shared" si="36"/>
        <v>-0.2163177670424048</v>
      </c>
      <c r="G210">
        <v>0</v>
      </c>
      <c r="H210">
        <f t="shared" si="37"/>
        <v>0.26838432635534087</v>
      </c>
      <c r="I210">
        <f t="shared" si="38"/>
        <v>-1.1138647983852823</v>
      </c>
      <c r="J210">
        <f t="shared" si="39"/>
        <v>1.1138647983852823</v>
      </c>
      <c r="K210">
        <f t="shared" si="40"/>
        <v>0.5915073125021505</v>
      </c>
      <c r="L210">
        <f t="shared" si="41"/>
        <v>0.40849268749784945</v>
      </c>
      <c r="M210">
        <f t="shared" si="42"/>
        <v>1.6905961749988752</v>
      </c>
      <c r="N210">
        <f t="shared" si="43"/>
        <v>2.4480242379008672</v>
      </c>
    </row>
    <row r="211" spans="1:14" x14ac:dyDescent="0.25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33"/>
        <v>0.47169811320754712</v>
      </c>
      <c r="D211">
        <f t="shared" si="34"/>
        <v>0.57471264367816088</v>
      </c>
      <c r="E211">
        <f t="shared" si="35"/>
        <v>4.6410756885707949E-2</v>
      </c>
      <c r="F211">
        <f t="shared" si="36"/>
        <v>-0.22468011277380184</v>
      </c>
      <c r="G211">
        <v>0</v>
      </c>
      <c r="H211">
        <f t="shared" si="37"/>
        <v>0.27109086965950985</v>
      </c>
      <c r="I211">
        <f t="shared" si="38"/>
        <v>-1.0984369379093668</v>
      </c>
      <c r="J211">
        <f t="shared" si="39"/>
        <v>1.0984369379093668</v>
      </c>
      <c r="K211">
        <f t="shared" si="40"/>
        <v>0.44838035299811413</v>
      </c>
      <c r="L211">
        <f t="shared" si="41"/>
        <v>0.55161964700188582</v>
      </c>
      <c r="M211">
        <f t="shared" si="42"/>
        <v>2.2302493704584911</v>
      </c>
      <c r="N211">
        <f t="shared" si="43"/>
        <v>1.8128433340529317</v>
      </c>
    </row>
    <row r="212" spans="1:14" x14ac:dyDescent="0.25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33"/>
        <v>0.50251256281407031</v>
      </c>
      <c r="D212">
        <f t="shared" si="34"/>
        <v>0.54054054054054046</v>
      </c>
      <c r="E212">
        <f t="shared" si="35"/>
        <v>4.3053103354610656E-2</v>
      </c>
      <c r="F212">
        <f t="shared" si="36"/>
        <v>-0.22857530897731926</v>
      </c>
      <c r="G212">
        <v>0</v>
      </c>
      <c r="H212">
        <f t="shared" si="37"/>
        <v>0.27162841233192986</v>
      </c>
      <c r="I212">
        <f t="shared" si="38"/>
        <v>-1.0901165669462136</v>
      </c>
      <c r="J212">
        <f t="shared" si="39"/>
        <v>1.0901165669462136</v>
      </c>
      <c r="K212">
        <f t="shared" si="40"/>
        <v>0.48095065060885256</v>
      </c>
      <c r="L212">
        <f t="shared" si="41"/>
        <v>0.51904934939114777</v>
      </c>
      <c r="M212">
        <f t="shared" si="42"/>
        <v>2.0792154012767514</v>
      </c>
      <c r="N212">
        <f t="shared" si="43"/>
        <v>1.9265990819042815</v>
      </c>
    </row>
    <row r="213" spans="1:14" x14ac:dyDescent="0.25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33"/>
        <v>0.5617977528089888</v>
      </c>
      <c r="D213">
        <f t="shared" si="34"/>
        <v>0.48780487804878053</v>
      </c>
      <c r="E213">
        <f t="shared" si="35"/>
        <v>4.9602630857769281E-2</v>
      </c>
      <c r="F213">
        <f t="shared" si="36"/>
        <v>-0.22444505343929844</v>
      </c>
      <c r="G213">
        <v>0</v>
      </c>
      <c r="H213">
        <f t="shared" si="37"/>
        <v>0.27404768429706772</v>
      </c>
      <c r="I213">
        <f t="shared" si="38"/>
        <v>-1.1049892402196599</v>
      </c>
      <c r="J213">
        <f t="shared" si="39"/>
        <v>1.1049892402196599</v>
      </c>
      <c r="K213">
        <f t="shared" si="40"/>
        <v>0.53708819355592086</v>
      </c>
      <c r="L213">
        <f t="shared" si="41"/>
        <v>0.46291180644407914</v>
      </c>
      <c r="M213">
        <f t="shared" si="42"/>
        <v>1.8618916073713347</v>
      </c>
      <c r="N213">
        <f t="shared" si="43"/>
        <v>2.1602387022306426</v>
      </c>
    </row>
    <row r="214" spans="1:14" x14ac:dyDescent="0.25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33"/>
        <v>0.46082949308755761</v>
      </c>
      <c r="D214">
        <f t="shared" si="34"/>
        <v>0.59171597633136097</v>
      </c>
      <c r="E214">
        <f t="shared" si="35"/>
        <v>5.2545469418918689E-2</v>
      </c>
      <c r="F214">
        <f t="shared" si="36"/>
        <v>-0.22013470400567159</v>
      </c>
      <c r="G214">
        <v>0</v>
      </c>
      <c r="H214">
        <f t="shared" si="37"/>
        <v>0.27268017342459033</v>
      </c>
      <c r="I214">
        <f t="shared" si="38"/>
        <v>-1.1129676054902968</v>
      </c>
      <c r="J214">
        <f t="shared" si="39"/>
        <v>1.1129676054902968</v>
      </c>
      <c r="K214">
        <f t="shared" si="40"/>
        <v>0.43437239148399209</v>
      </c>
      <c r="L214">
        <f t="shared" si="41"/>
        <v>0.5656276085160078</v>
      </c>
      <c r="M214">
        <f t="shared" si="42"/>
        <v>2.3021720984236471</v>
      </c>
      <c r="N214">
        <f t="shared" si="43"/>
        <v>1.7679476477883047</v>
      </c>
    </row>
    <row r="215" spans="1:14" x14ac:dyDescent="0.25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33"/>
        <v>0.52910052910052918</v>
      </c>
      <c r="D215">
        <f t="shared" si="34"/>
        <v>0.5181347150259068</v>
      </c>
      <c r="E215">
        <f t="shared" si="35"/>
        <v>4.7235244126436093E-2</v>
      </c>
      <c r="F215">
        <f t="shared" si="36"/>
        <v>-0.22691010773912312</v>
      </c>
      <c r="G215">
        <v>0</v>
      </c>
      <c r="H215">
        <f t="shared" si="37"/>
        <v>0.27414535186555922</v>
      </c>
      <c r="I215">
        <f t="shared" si="38"/>
        <v>-1.0991665980832535</v>
      </c>
      <c r="J215">
        <f t="shared" si="39"/>
        <v>1.0991665980832535</v>
      </c>
      <c r="K215">
        <f t="shared" si="40"/>
        <v>0.50549516916228832</v>
      </c>
      <c r="L215">
        <f t="shared" si="41"/>
        <v>0.49450483083771163</v>
      </c>
      <c r="M215">
        <f t="shared" si="42"/>
        <v>1.9782582722940953</v>
      </c>
      <c r="N215">
        <f t="shared" si="43"/>
        <v>2.0222249362174249</v>
      </c>
    </row>
    <row r="216" spans="1:14" x14ac:dyDescent="0.25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33"/>
        <v>0.6211180124223602</v>
      </c>
      <c r="D216">
        <f t="shared" si="34"/>
        <v>0.42918454935622319</v>
      </c>
      <c r="E216">
        <f t="shared" si="35"/>
        <v>5.0302561778583499E-2</v>
      </c>
      <c r="F216">
        <f t="shared" si="36"/>
        <v>-0.21627169247994016</v>
      </c>
      <c r="G216">
        <v>0</v>
      </c>
      <c r="H216">
        <f t="shared" si="37"/>
        <v>0.26657425425852371</v>
      </c>
      <c r="I216">
        <f t="shared" si="38"/>
        <v>-1.1102205505657687</v>
      </c>
      <c r="J216">
        <f t="shared" si="39"/>
        <v>1.1102205505657687</v>
      </c>
      <c r="K216">
        <f t="shared" si="40"/>
        <v>0.59621953795276661</v>
      </c>
      <c r="L216">
        <f t="shared" si="41"/>
        <v>0.40378046204723311</v>
      </c>
      <c r="M216">
        <f t="shared" si="42"/>
        <v>1.6772345358451193</v>
      </c>
      <c r="N216">
        <f t="shared" si="43"/>
        <v>2.4765933322524725</v>
      </c>
    </row>
    <row r="217" spans="1:14" x14ac:dyDescent="0.25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33"/>
        <v>0.5524861878453039</v>
      </c>
      <c r="D217">
        <f t="shared" si="34"/>
        <v>0.4854368932038835</v>
      </c>
      <c r="E217">
        <f t="shared" si="35"/>
        <v>3.7923081049187513E-2</v>
      </c>
      <c r="F217">
        <f t="shared" si="36"/>
        <v>-0.23027409751649397</v>
      </c>
      <c r="G217">
        <v>0</v>
      </c>
      <c r="H217">
        <f t="shared" si="37"/>
        <v>0.26819717856568148</v>
      </c>
      <c r="I217">
        <f t="shared" si="38"/>
        <v>-1.079206513730294</v>
      </c>
      <c r="J217">
        <f t="shared" si="39"/>
        <v>1.079206513730294</v>
      </c>
      <c r="K217">
        <f t="shared" si="40"/>
        <v>0.5335731492446798</v>
      </c>
      <c r="L217">
        <f t="shared" si="41"/>
        <v>0.46642685075531992</v>
      </c>
      <c r="M217">
        <f t="shared" si="42"/>
        <v>1.8741572761215382</v>
      </c>
      <c r="N217">
        <f t="shared" si="43"/>
        <v>2.1439589045541121</v>
      </c>
    </row>
    <row r="218" spans="1:14" x14ac:dyDescent="0.25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33"/>
        <v>0.45454545454545453</v>
      </c>
      <c r="D218">
        <f t="shared" si="34"/>
        <v>0.58479532163742687</v>
      </c>
      <c r="E218">
        <f t="shared" si="35"/>
        <v>3.9340776182881454E-2</v>
      </c>
      <c r="F218">
        <f t="shared" si="36"/>
        <v>-0.22647527910685805</v>
      </c>
      <c r="G218">
        <v>0</v>
      </c>
      <c r="H218">
        <f t="shared" si="37"/>
        <v>0.26581605528973945</v>
      </c>
      <c r="I218">
        <f t="shared" si="38"/>
        <v>-1.0833784750435986</v>
      </c>
      <c r="J218">
        <f t="shared" si="39"/>
        <v>1.0833784750435986</v>
      </c>
      <c r="K218">
        <f t="shared" si="40"/>
        <v>0.43477236885131854</v>
      </c>
      <c r="L218">
        <f t="shared" si="41"/>
        <v>0.56522763114868146</v>
      </c>
      <c r="M218">
        <f t="shared" si="42"/>
        <v>2.3000541700523187</v>
      </c>
      <c r="N218">
        <f t="shared" si="43"/>
        <v>1.7691987172809549</v>
      </c>
    </row>
    <row r="219" spans="1:14" x14ac:dyDescent="0.25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33"/>
        <v>0.4504504504504504</v>
      </c>
      <c r="D219">
        <f t="shared" si="34"/>
        <v>0.58823529411764708</v>
      </c>
      <c r="E219">
        <f t="shared" si="35"/>
        <v>3.868574456809748E-2</v>
      </c>
      <c r="F219">
        <f t="shared" si="36"/>
        <v>-0.22628510863804985</v>
      </c>
      <c r="G219">
        <v>0</v>
      </c>
      <c r="H219">
        <f t="shared" si="37"/>
        <v>0.26497085320614733</v>
      </c>
      <c r="I219">
        <f t="shared" si="38"/>
        <v>-1.0821091383745125</v>
      </c>
      <c r="J219">
        <f t="shared" si="39"/>
        <v>1.0821091383745125</v>
      </c>
      <c r="K219">
        <f t="shared" si="40"/>
        <v>0.43100231571506481</v>
      </c>
      <c r="L219">
        <f t="shared" si="41"/>
        <v>0.56899768428493536</v>
      </c>
      <c r="M219">
        <f t="shared" si="42"/>
        <v>2.3201731488169055</v>
      </c>
      <c r="N219">
        <f t="shared" si="43"/>
        <v>1.7574763968621581</v>
      </c>
    </row>
    <row r="220" spans="1:14" x14ac:dyDescent="0.25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33"/>
        <v>0.49504950495049505</v>
      </c>
      <c r="D220">
        <f t="shared" si="34"/>
        <v>0.54054054054054046</v>
      </c>
      <c r="E220">
        <f t="shared" si="35"/>
        <v>3.5590045491035394E-2</v>
      </c>
      <c r="F220">
        <f t="shared" si="36"/>
        <v>-0.23200428150923214</v>
      </c>
      <c r="G220">
        <v>0</v>
      </c>
      <c r="H220">
        <f t="shared" si="37"/>
        <v>0.26759432700026753</v>
      </c>
      <c r="I220">
        <f t="shared" si="38"/>
        <v>-1.0739657990297369</v>
      </c>
      <c r="J220">
        <f t="shared" si="39"/>
        <v>1.0739657990297369</v>
      </c>
      <c r="K220">
        <f t="shared" si="40"/>
        <v>0.4772255750516613</v>
      </c>
      <c r="L220">
        <f t="shared" si="41"/>
        <v>0.52277442494833892</v>
      </c>
      <c r="M220">
        <f t="shared" si="42"/>
        <v>2.0954451150103317</v>
      </c>
      <c r="N220">
        <f t="shared" si="43"/>
        <v>1.9128709291752766</v>
      </c>
    </row>
    <row r="221" spans="1:14" x14ac:dyDescent="0.25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33"/>
        <v>0.41666666666666669</v>
      </c>
      <c r="D221">
        <f t="shared" si="34"/>
        <v>0.6211180124223602</v>
      </c>
      <c r="E221">
        <f t="shared" si="35"/>
        <v>3.7784679089026829E-2</v>
      </c>
      <c r="F221">
        <f t="shared" si="36"/>
        <v>-0.22101449275362328</v>
      </c>
      <c r="G221">
        <v>0</v>
      </c>
      <c r="H221">
        <f t="shared" si="37"/>
        <v>0.25879917184265011</v>
      </c>
      <c r="I221">
        <f t="shared" si="38"/>
        <v>-1.0821091383745125</v>
      </c>
      <c r="J221">
        <f t="shared" si="39"/>
        <v>1.0821091383745125</v>
      </c>
      <c r="K221">
        <f t="shared" si="40"/>
        <v>0.39762177743270088</v>
      </c>
      <c r="L221">
        <f t="shared" si="41"/>
        <v>0.602378222567299</v>
      </c>
      <c r="M221">
        <f t="shared" si="42"/>
        <v>2.5149527937243179</v>
      </c>
      <c r="N221">
        <f t="shared" si="43"/>
        <v>1.660086574408453</v>
      </c>
    </row>
    <row r="222" spans="1:14" x14ac:dyDescent="0.25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33"/>
        <v>0.45662100456621008</v>
      </c>
      <c r="D222">
        <f t="shared" si="34"/>
        <v>0.58139534883720934</v>
      </c>
      <c r="E222">
        <f t="shared" si="35"/>
        <v>3.8016353403419467E-2</v>
      </c>
      <c r="F222">
        <f t="shared" si="36"/>
        <v>-0.22746097483274919</v>
      </c>
      <c r="G222">
        <v>0</v>
      </c>
      <c r="H222">
        <f t="shared" si="37"/>
        <v>0.26547732823616865</v>
      </c>
      <c r="I222">
        <f t="shared" si="38"/>
        <v>-1.0803395392536077</v>
      </c>
      <c r="J222">
        <f t="shared" si="39"/>
        <v>1.0803395392536077</v>
      </c>
      <c r="K222">
        <f t="shared" si="40"/>
        <v>0.43752110049466114</v>
      </c>
      <c r="L222">
        <f t="shared" si="41"/>
        <v>0.5624788995053388</v>
      </c>
      <c r="M222">
        <f t="shared" si="42"/>
        <v>2.2856040517117928</v>
      </c>
      <c r="N222">
        <f t="shared" si="43"/>
        <v>1.7778444682625973</v>
      </c>
    </row>
    <row r="223" spans="1:14" x14ac:dyDescent="0.25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33"/>
        <v>0.37878787878787878</v>
      </c>
      <c r="D223">
        <f t="shared" si="34"/>
        <v>0.65789473684210531</v>
      </c>
      <c r="E223">
        <f t="shared" si="35"/>
        <v>3.6682615629984205E-2</v>
      </c>
      <c r="F223">
        <f t="shared" si="36"/>
        <v>-0.21251993620414655</v>
      </c>
      <c r="G223">
        <v>0</v>
      </c>
      <c r="H223">
        <f t="shared" si="37"/>
        <v>0.24920255183413079</v>
      </c>
      <c r="I223">
        <f t="shared" si="38"/>
        <v>-1.0828702045605254</v>
      </c>
      <c r="J223">
        <f t="shared" si="39"/>
        <v>1.0828702045605254</v>
      </c>
      <c r="K223">
        <f t="shared" si="40"/>
        <v>0.360242598615371</v>
      </c>
      <c r="L223">
        <f t="shared" si="41"/>
        <v>0.63975740138462889</v>
      </c>
      <c r="M223">
        <f t="shared" si="42"/>
        <v>2.7759071354792617</v>
      </c>
      <c r="N223">
        <f t="shared" si="43"/>
        <v>1.5630925063714729</v>
      </c>
    </row>
    <row r="224" spans="1:14" x14ac:dyDescent="0.25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33"/>
        <v>0.48309178743961356</v>
      </c>
      <c r="D224">
        <f t="shared" si="34"/>
        <v>0.55555555555555558</v>
      </c>
      <c r="E224">
        <f t="shared" si="35"/>
        <v>3.8647342995169254E-2</v>
      </c>
      <c r="F224">
        <f t="shared" si="36"/>
        <v>-0.22973698336017168</v>
      </c>
      <c r="G224">
        <v>0</v>
      </c>
      <c r="H224">
        <f t="shared" si="37"/>
        <v>0.26838432635534087</v>
      </c>
      <c r="I224">
        <f t="shared" si="38"/>
        <v>-1.0808442529177926</v>
      </c>
      <c r="J224">
        <f t="shared" si="39"/>
        <v>1.0808442529177926</v>
      </c>
      <c r="K224">
        <f t="shared" si="40"/>
        <v>0.46371363147270434</v>
      </c>
      <c r="L224">
        <f t="shared" si="41"/>
        <v>0.53628636852729539</v>
      </c>
      <c r="M224">
        <f t="shared" si="42"/>
        <v>2.1565033506220384</v>
      </c>
      <c r="N224">
        <f t="shared" si="43"/>
        <v>1.8646754023342345</v>
      </c>
    </row>
    <row r="225" spans="1:14" x14ac:dyDescent="0.25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33"/>
        <v>0.40322580645161293</v>
      </c>
      <c r="D225">
        <f t="shared" si="34"/>
        <v>0.63694267515923564</v>
      </c>
      <c r="E225">
        <f t="shared" si="35"/>
        <v>4.0168481610848517E-2</v>
      </c>
      <c r="F225">
        <f t="shared" si="36"/>
        <v>-0.21666324224368205</v>
      </c>
      <c r="G225">
        <v>0</v>
      </c>
      <c r="H225">
        <f t="shared" si="37"/>
        <v>0.25683172385453051</v>
      </c>
      <c r="I225">
        <f t="shared" si="38"/>
        <v>-1.0887588907733552</v>
      </c>
      <c r="J225">
        <f t="shared" si="39"/>
        <v>1.0887588907733552</v>
      </c>
      <c r="K225">
        <f t="shared" si="40"/>
        <v>0.38294175852351953</v>
      </c>
      <c r="L225">
        <f t="shared" si="41"/>
        <v>0.61705824147648058</v>
      </c>
      <c r="M225">
        <f t="shared" si="42"/>
        <v>2.6113631583445658</v>
      </c>
      <c r="N225">
        <f t="shared" si="43"/>
        <v>1.6205925677408124</v>
      </c>
    </row>
    <row r="226" spans="1:14" x14ac:dyDescent="0.25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33"/>
        <v>0.35087719298245612</v>
      </c>
      <c r="D226">
        <f t="shared" si="34"/>
        <v>0.69444444444444442</v>
      </c>
      <c r="E226">
        <f t="shared" si="35"/>
        <v>4.5321637426900541E-2</v>
      </c>
      <c r="F226">
        <f t="shared" si="36"/>
        <v>-0.19834307992202738</v>
      </c>
      <c r="G226">
        <v>0</v>
      </c>
      <c r="H226">
        <f t="shared" si="37"/>
        <v>0.24366471734892786</v>
      </c>
      <c r="I226">
        <f t="shared" si="38"/>
        <v>-1.1083777463036812</v>
      </c>
      <c r="J226">
        <f t="shared" si="39"/>
        <v>1.1083777463036812</v>
      </c>
      <c r="K226">
        <f t="shared" si="40"/>
        <v>0.32781523793701911</v>
      </c>
      <c r="L226">
        <f t="shared" si="41"/>
        <v>0.67218476206298106</v>
      </c>
      <c r="M226">
        <f t="shared" si="42"/>
        <v>3.0504988306618106</v>
      </c>
      <c r="N226">
        <f t="shared" si="43"/>
        <v>1.4876862083736198</v>
      </c>
    </row>
    <row r="227" spans="1:14" x14ac:dyDescent="0.25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33"/>
        <v>0.46296296296296291</v>
      </c>
      <c r="D227">
        <f t="shared" si="34"/>
        <v>0.5714285714285714</v>
      </c>
      <c r="E227">
        <f t="shared" si="35"/>
        <v>3.4391534391534417E-2</v>
      </c>
      <c r="F227">
        <f t="shared" si="36"/>
        <v>-0.23015873015873001</v>
      </c>
      <c r="G227">
        <v>0</v>
      </c>
      <c r="H227">
        <f t="shared" si="37"/>
        <v>0.26455026455026448</v>
      </c>
      <c r="I227">
        <f t="shared" si="38"/>
        <v>-1.0721125348377951</v>
      </c>
      <c r="J227">
        <f t="shared" si="39"/>
        <v>1.0721125348377951</v>
      </c>
      <c r="K227">
        <f t="shared" si="40"/>
        <v>0.44570220807044264</v>
      </c>
      <c r="L227">
        <f t="shared" si="41"/>
        <v>0.55429779192955719</v>
      </c>
      <c r="M227">
        <f t="shared" si="42"/>
        <v>2.2436505404118421</v>
      </c>
      <c r="N227">
        <f t="shared" si="43"/>
        <v>1.8040844011283466</v>
      </c>
    </row>
    <row r="228" spans="1:14" x14ac:dyDescent="0.25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33"/>
        <v>0.37174721189591081</v>
      </c>
      <c r="D228">
        <f t="shared" si="34"/>
        <v>0.66225165562913912</v>
      </c>
      <c r="E228">
        <f t="shared" si="35"/>
        <v>3.3998867525049992E-2</v>
      </c>
      <c r="F228">
        <f t="shared" si="36"/>
        <v>-0.21219133902853338</v>
      </c>
      <c r="G228">
        <v>0</v>
      </c>
      <c r="H228">
        <f t="shared" si="37"/>
        <v>0.24619020655358334</v>
      </c>
      <c r="I228">
        <f t="shared" si="38"/>
        <v>-1.0771385261753925</v>
      </c>
      <c r="J228">
        <f t="shared" si="39"/>
        <v>1.0771385261753925</v>
      </c>
      <c r="K228">
        <f t="shared" si="40"/>
        <v>0.35456414890726312</v>
      </c>
      <c r="L228">
        <f t="shared" si="41"/>
        <v>0.64543585109273682</v>
      </c>
      <c r="M228">
        <f t="shared" si="42"/>
        <v>2.8203641092364129</v>
      </c>
      <c r="N228">
        <f t="shared" si="43"/>
        <v>1.5493406483494501</v>
      </c>
    </row>
    <row r="229" spans="1:14" x14ac:dyDescent="0.25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33"/>
        <v>0.34482758620689657</v>
      </c>
      <c r="D229">
        <f t="shared" si="34"/>
        <v>0.69444444444444442</v>
      </c>
      <c r="E229">
        <f t="shared" si="35"/>
        <v>3.9272030651340994E-2</v>
      </c>
      <c r="F229">
        <f t="shared" si="36"/>
        <v>-0.20019157088122608</v>
      </c>
      <c r="G229">
        <v>0</v>
      </c>
      <c r="H229">
        <f t="shared" si="37"/>
        <v>0.23946360153256704</v>
      </c>
      <c r="I229">
        <f t="shared" si="38"/>
        <v>-1.0936965981495177</v>
      </c>
      <c r="J229">
        <f t="shared" si="39"/>
        <v>1.0936965981495177</v>
      </c>
      <c r="K229">
        <f t="shared" si="40"/>
        <v>0.3248838055157513</v>
      </c>
      <c r="L229">
        <f t="shared" si="41"/>
        <v>0.67511619448424876</v>
      </c>
      <c r="M229">
        <f t="shared" si="42"/>
        <v>3.0780235364840833</v>
      </c>
      <c r="N229">
        <f t="shared" si="43"/>
        <v>1.4812265031857879</v>
      </c>
    </row>
    <row r="230" spans="1:14" x14ac:dyDescent="0.25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33"/>
        <v>0.42553191489361702</v>
      </c>
      <c r="D230">
        <f t="shared" si="34"/>
        <v>0.60606060606060608</v>
      </c>
      <c r="E230">
        <f t="shared" si="35"/>
        <v>3.1592520954223158E-2</v>
      </c>
      <c r="F230">
        <f t="shared" si="36"/>
        <v>-0.22630560928433263</v>
      </c>
      <c r="G230">
        <v>0</v>
      </c>
      <c r="H230">
        <f t="shared" si="37"/>
        <v>0.25789813023855579</v>
      </c>
      <c r="I230">
        <f t="shared" si="38"/>
        <v>-1.0675210253672478</v>
      </c>
      <c r="J230">
        <f t="shared" si="39"/>
        <v>1.0675210253672478</v>
      </c>
      <c r="K230">
        <f t="shared" si="40"/>
        <v>0.40964242822822811</v>
      </c>
      <c r="L230">
        <f t="shared" si="41"/>
        <v>0.59035757177177173</v>
      </c>
      <c r="M230">
        <f t="shared" si="42"/>
        <v>2.4411533842457849</v>
      </c>
      <c r="N230">
        <f t="shared" si="43"/>
        <v>1.6938886664887112</v>
      </c>
    </row>
    <row r="231" spans="1:14" x14ac:dyDescent="0.25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33"/>
        <v>0.59523809523809523</v>
      </c>
      <c r="D231">
        <f t="shared" si="34"/>
        <v>0.43859649122807021</v>
      </c>
      <c r="E231">
        <f t="shared" si="35"/>
        <v>3.383458646616555E-2</v>
      </c>
      <c r="F231">
        <f t="shared" si="36"/>
        <v>-0.2272347535505429</v>
      </c>
      <c r="G231">
        <v>0</v>
      </c>
      <c r="H231">
        <f t="shared" si="37"/>
        <v>0.26106934001670845</v>
      </c>
      <c r="I231">
        <f t="shared" si="38"/>
        <v>-1.0718661571406805</v>
      </c>
      <c r="J231">
        <f t="shared" si="39"/>
        <v>1.0718661571406805</v>
      </c>
      <c r="K231">
        <f t="shared" si="40"/>
        <v>0.57841282804125305</v>
      </c>
      <c r="L231">
        <f t="shared" si="41"/>
        <v>0.42158717195874679</v>
      </c>
      <c r="M231">
        <f t="shared" si="42"/>
        <v>1.728868986855663</v>
      </c>
      <c r="N231">
        <f t="shared" si="43"/>
        <v>2.3719886811400706</v>
      </c>
    </row>
    <row r="232" spans="1:14" x14ac:dyDescent="0.25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33"/>
        <v>0.59523809523809523</v>
      </c>
      <c r="D232">
        <f t="shared" si="34"/>
        <v>0.44444444444444442</v>
      </c>
      <c r="E232">
        <f t="shared" si="35"/>
        <v>3.9682539682539542E-2</v>
      </c>
      <c r="F232">
        <f t="shared" si="36"/>
        <v>-0.22486772486772499</v>
      </c>
      <c r="G232">
        <v>0</v>
      </c>
      <c r="H232">
        <f t="shared" si="37"/>
        <v>0.26455026455026454</v>
      </c>
      <c r="I232">
        <f t="shared" si="38"/>
        <v>-1.0846522890932806</v>
      </c>
      <c r="J232">
        <f t="shared" si="39"/>
        <v>1.0846522890932806</v>
      </c>
      <c r="K232">
        <f t="shared" si="40"/>
        <v>0.57551851626440576</v>
      </c>
      <c r="L232">
        <f t="shared" si="41"/>
        <v>0.42448148373559424</v>
      </c>
      <c r="M232">
        <f t="shared" si="42"/>
        <v>1.7375635565834309</v>
      </c>
      <c r="N232">
        <f t="shared" si="43"/>
        <v>2.3558153613666013</v>
      </c>
    </row>
    <row r="233" spans="1:14" x14ac:dyDescent="0.25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33"/>
        <v>0.58823529411764708</v>
      </c>
      <c r="D233">
        <f t="shared" si="34"/>
        <v>0.45248868778280543</v>
      </c>
      <c r="E233">
        <f t="shared" si="35"/>
        <v>4.0723981900452566E-2</v>
      </c>
      <c r="F233">
        <f t="shared" si="36"/>
        <v>-0.2254458344423742</v>
      </c>
      <c r="G233">
        <v>0</v>
      </c>
      <c r="H233">
        <f t="shared" si="37"/>
        <v>0.26616981634282671</v>
      </c>
      <c r="I233">
        <f t="shared" si="38"/>
        <v>-1.0865714630312671</v>
      </c>
      <c r="J233">
        <f t="shared" si="39"/>
        <v>1.0865714630312671</v>
      </c>
      <c r="K233">
        <f t="shared" si="40"/>
        <v>0.56798817806375879</v>
      </c>
      <c r="L233">
        <f t="shared" si="41"/>
        <v>0.43201182193624138</v>
      </c>
      <c r="M233">
        <f t="shared" si="42"/>
        <v>1.7606000241218864</v>
      </c>
      <c r="N233">
        <f t="shared" si="43"/>
        <v>2.3147514702678329</v>
      </c>
    </row>
    <row r="234" spans="1:14" x14ac:dyDescent="0.25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33"/>
        <v>0.5181347150259068</v>
      </c>
      <c r="D234">
        <f t="shared" si="34"/>
        <v>0.51546391752577325</v>
      </c>
      <c r="E234">
        <f t="shared" si="35"/>
        <v>3.3598632551679941E-2</v>
      </c>
      <c r="F234">
        <f t="shared" si="36"/>
        <v>-0.2334811174616741</v>
      </c>
      <c r="G234">
        <v>0</v>
      </c>
      <c r="H234">
        <f t="shared" si="37"/>
        <v>0.26707975001335404</v>
      </c>
      <c r="I234">
        <f t="shared" si="38"/>
        <v>-1.0695340092890231</v>
      </c>
      <c r="J234">
        <f t="shared" si="39"/>
        <v>1.0695340092890231</v>
      </c>
      <c r="K234">
        <f t="shared" si="40"/>
        <v>0.50133690795359842</v>
      </c>
      <c r="L234">
        <f t="shared" si="41"/>
        <v>0.49866309204640175</v>
      </c>
      <c r="M234">
        <f t="shared" si="42"/>
        <v>1.9946666286387909</v>
      </c>
      <c r="N234">
        <f t="shared" si="43"/>
        <v>2.0053619687316817</v>
      </c>
    </row>
    <row r="235" spans="1:14" x14ac:dyDescent="0.25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33"/>
        <v>0.59523809523809523</v>
      </c>
      <c r="D235">
        <f t="shared" si="34"/>
        <v>0.43859649122807021</v>
      </c>
      <c r="E235">
        <f t="shared" si="35"/>
        <v>3.383458646616555E-2</v>
      </c>
      <c r="F235">
        <f t="shared" si="36"/>
        <v>-0.2272347535505429</v>
      </c>
      <c r="G235">
        <v>0</v>
      </c>
      <c r="H235">
        <f t="shared" si="37"/>
        <v>0.26106934001670845</v>
      </c>
      <c r="I235">
        <f t="shared" si="38"/>
        <v>-1.0718661571406805</v>
      </c>
      <c r="J235">
        <f t="shared" si="39"/>
        <v>1.0718661571406805</v>
      </c>
      <c r="K235">
        <f t="shared" si="40"/>
        <v>0.57841282804125305</v>
      </c>
      <c r="L235">
        <f t="shared" si="41"/>
        <v>0.42158717195874679</v>
      </c>
      <c r="M235">
        <f t="shared" si="42"/>
        <v>1.728868986855663</v>
      </c>
      <c r="N235">
        <f t="shared" si="43"/>
        <v>2.3719886811400706</v>
      </c>
    </row>
    <row r="236" spans="1:14" x14ac:dyDescent="0.25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33"/>
        <v>0.4854368932038835</v>
      </c>
      <c r="D236">
        <f t="shared" si="34"/>
        <v>0.5376344086021505</v>
      </c>
      <c r="E236">
        <f t="shared" si="35"/>
        <v>2.3071301806034006E-2</v>
      </c>
      <c r="F236">
        <f t="shared" si="36"/>
        <v>-0.23791627518530123</v>
      </c>
      <c r="G236">
        <v>0</v>
      </c>
      <c r="H236">
        <f t="shared" si="37"/>
        <v>0.26098757699133518</v>
      </c>
      <c r="I236">
        <f t="shared" si="38"/>
        <v>-1.0473644811127694</v>
      </c>
      <c r="J236">
        <f t="shared" si="39"/>
        <v>1.0473644811127694</v>
      </c>
      <c r="K236">
        <f t="shared" si="40"/>
        <v>0.47388730491200443</v>
      </c>
      <c r="L236">
        <f t="shared" si="41"/>
        <v>0.52611269508799574</v>
      </c>
      <c r="M236">
        <f t="shared" si="42"/>
        <v>2.1102063499795354</v>
      </c>
      <c r="N236">
        <f t="shared" si="43"/>
        <v>1.9007334537569818</v>
      </c>
    </row>
    <row r="237" spans="1:14" x14ac:dyDescent="0.25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33"/>
        <v>0.59523809523809523</v>
      </c>
      <c r="D237">
        <f t="shared" si="34"/>
        <v>0.4329004329004329</v>
      </c>
      <c r="E237">
        <f t="shared" si="35"/>
        <v>2.813852813852824E-2</v>
      </c>
      <c r="F237">
        <f t="shared" si="36"/>
        <v>-0.22954030096887235</v>
      </c>
      <c r="G237">
        <v>0</v>
      </c>
      <c r="H237">
        <f t="shared" si="37"/>
        <v>0.25767882910740053</v>
      </c>
      <c r="I237">
        <f t="shared" si="38"/>
        <v>-1.0595217973953226</v>
      </c>
      <c r="J237">
        <f t="shared" si="39"/>
        <v>1.0595217973953226</v>
      </c>
      <c r="K237">
        <f t="shared" si="40"/>
        <v>0.581234893460709</v>
      </c>
      <c r="L237">
        <f t="shared" si="41"/>
        <v>0.41876510653929105</v>
      </c>
      <c r="M237">
        <f t="shared" si="42"/>
        <v>1.7204748222288193</v>
      </c>
      <c r="N237">
        <f t="shared" si="43"/>
        <v>2.3879735545878726</v>
      </c>
    </row>
    <row r="238" spans="1:14" x14ac:dyDescent="0.25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33"/>
        <v>0.5780346820809249</v>
      </c>
      <c r="D238">
        <f t="shared" si="34"/>
        <v>0.4504504504504504</v>
      </c>
      <c r="E238">
        <f t="shared" si="35"/>
        <v>2.8485132531375301E-2</v>
      </c>
      <c r="F238">
        <f t="shared" si="36"/>
        <v>-0.2318908503879602</v>
      </c>
      <c r="G238">
        <v>0</v>
      </c>
      <c r="H238">
        <f t="shared" si="37"/>
        <v>0.2603759829193355</v>
      </c>
      <c r="I238">
        <f t="shared" si="38"/>
        <v>-1.0596407579073905</v>
      </c>
      <c r="J238">
        <f t="shared" si="39"/>
        <v>1.0596407579073905</v>
      </c>
      <c r="K238">
        <f t="shared" si="40"/>
        <v>0.56384477756668971</v>
      </c>
      <c r="L238">
        <f t="shared" si="41"/>
        <v>0.43615522243331045</v>
      </c>
      <c r="M238">
        <f t="shared" si="42"/>
        <v>1.7735377532723946</v>
      </c>
      <c r="N238">
        <f t="shared" si="43"/>
        <v>2.2927617246470167</v>
      </c>
    </row>
    <row r="239" spans="1:14" x14ac:dyDescent="0.25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33"/>
        <v>0.6097560975609756</v>
      </c>
      <c r="D239">
        <f t="shared" si="34"/>
        <v>0.42016806722689076</v>
      </c>
      <c r="E239">
        <f t="shared" si="35"/>
        <v>2.9924164787866303E-2</v>
      </c>
      <c r="F239">
        <f t="shared" si="36"/>
        <v>-0.22627587620414025</v>
      </c>
      <c r="G239">
        <v>0</v>
      </c>
      <c r="H239">
        <f t="shared" si="37"/>
        <v>0.25620004099200655</v>
      </c>
      <c r="I239">
        <f t="shared" si="38"/>
        <v>-1.0640706634484356</v>
      </c>
      <c r="J239">
        <f t="shared" si="39"/>
        <v>1.0640706634484356</v>
      </c>
      <c r="K239">
        <f t="shared" si="40"/>
        <v>0.59488214870586709</v>
      </c>
      <c r="L239">
        <f t="shared" si="41"/>
        <v>0.40511785129413308</v>
      </c>
      <c r="M239">
        <f t="shared" si="42"/>
        <v>1.6810052246069986</v>
      </c>
      <c r="N239">
        <f t="shared" si="43"/>
        <v>2.468417515558841</v>
      </c>
    </row>
    <row r="240" spans="1:14" x14ac:dyDescent="0.25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33"/>
        <v>0.5524861878453039</v>
      </c>
      <c r="D240">
        <f t="shared" si="34"/>
        <v>0.48076923076923073</v>
      </c>
      <c r="E240">
        <f t="shared" si="35"/>
        <v>3.3255418614534626E-2</v>
      </c>
      <c r="F240">
        <f t="shared" si="36"/>
        <v>-0.23236294092647691</v>
      </c>
      <c r="G240">
        <v>0</v>
      </c>
      <c r="H240">
        <f t="shared" si="37"/>
        <v>0.26561835954101148</v>
      </c>
      <c r="I240">
        <f t="shared" si="38"/>
        <v>-1.0691671651659735</v>
      </c>
      <c r="J240">
        <f t="shared" si="39"/>
        <v>1.0691671651659735</v>
      </c>
      <c r="K240">
        <f t="shared" si="40"/>
        <v>0.5358983848622455</v>
      </c>
      <c r="L240">
        <f t="shared" si="41"/>
        <v>0.4641016151377545</v>
      </c>
      <c r="M240">
        <f t="shared" si="42"/>
        <v>1.8660254037844384</v>
      </c>
      <c r="N240">
        <f t="shared" si="43"/>
        <v>2.1547005383792519</v>
      </c>
    </row>
    <row r="241" spans="1:14" x14ac:dyDescent="0.25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33"/>
        <v>0.40485829959514169</v>
      </c>
      <c r="D241">
        <f t="shared" si="34"/>
        <v>0.64516129032258063</v>
      </c>
      <c r="E241">
        <f t="shared" si="35"/>
        <v>5.0019589917722262E-2</v>
      </c>
      <c r="F241">
        <f t="shared" si="36"/>
        <v>-0.21117931304688531</v>
      </c>
      <c r="G241">
        <v>0</v>
      </c>
      <c r="H241">
        <f t="shared" si="37"/>
        <v>0.26119890296460752</v>
      </c>
      <c r="I241">
        <f t="shared" si="38"/>
        <v>-1.1121413488021752</v>
      </c>
      <c r="J241">
        <f t="shared" si="39"/>
        <v>1.1121413488021752</v>
      </c>
      <c r="K241">
        <f t="shared" si="40"/>
        <v>0.37952856576799904</v>
      </c>
      <c r="L241">
        <f t="shared" si="41"/>
        <v>0.62047143423200113</v>
      </c>
      <c r="M241">
        <f t="shared" si="42"/>
        <v>2.6348477827391976</v>
      </c>
      <c r="N241">
        <f t="shared" si="43"/>
        <v>1.6116777418411965</v>
      </c>
    </row>
    <row r="242" spans="1:14" x14ac:dyDescent="0.25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33"/>
        <v>0.44247787610619471</v>
      </c>
      <c r="D242">
        <f t="shared" si="34"/>
        <v>0.60606060606060608</v>
      </c>
      <c r="E242">
        <f t="shared" si="35"/>
        <v>4.85384821668009E-2</v>
      </c>
      <c r="F242">
        <f t="shared" si="36"/>
        <v>-0.21962992759452926</v>
      </c>
      <c r="G242">
        <v>0</v>
      </c>
      <c r="H242">
        <f t="shared" si="37"/>
        <v>0.26816840976133016</v>
      </c>
      <c r="I242">
        <f t="shared" si="38"/>
        <v>-1.1049892402196602</v>
      </c>
      <c r="J242">
        <f t="shared" si="39"/>
        <v>1.1049892402196602</v>
      </c>
      <c r="K242">
        <f t="shared" si="40"/>
        <v>0.41801014383590385</v>
      </c>
      <c r="L242">
        <f t="shared" si="41"/>
        <v>0.58198985616409593</v>
      </c>
      <c r="M242">
        <f t="shared" si="42"/>
        <v>2.3922864426767716</v>
      </c>
      <c r="N242">
        <f t="shared" si="43"/>
        <v>1.7182430061427794</v>
      </c>
    </row>
    <row r="243" spans="1:14" x14ac:dyDescent="0.25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33"/>
        <v>0.37593984962406013</v>
      </c>
      <c r="D243">
        <f t="shared" si="34"/>
        <v>0.67114093959731547</v>
      </c>
      <c r="E243">
        <f t="shared" si="35"/>
        <v>4.7080789221375596E-2</v>
      </c>
      <c r="F243">
        <f t="shared" si="36"/>
        <v>-0.20522783468738959</v>
      </c>
      <c r="G243">
        <v>0</v>
      </c>
      <c r="H243">
        <f t="shared" si="37"/>
        <v>0.25230862390876518</v>
      </c>
      <c r="I243">
        <f t="shared" si="38"/>
        <v>-1.1087864652947612</v>
      </c>
      <c r="J243">
        <f t="shared" si="39"/>
        <v>1.1087864652947612</v>
      </c>
      <c r="K243">
        <f t="shared" si="40"/>
        <v>0.35204009476133225</v>
      </c>
      <c r="L243">
        <f t="shared" si="41"/>
        <v>0.64795990523866775</v>
      </c>
      <c r="M243">
        <f t="shared" si="42"/>
        <v>2.8405855323893041</v>
      </c>
      <c r="N243">
        <f t="shared" si="43"/>
        <v>1.5433053679944329</v>
      </c>
    </row>
    <row r="244" spans="1:14" x14ac:dyDescent="0.25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33"/>
        <v>0.5181347150259068</v>
      </c>
      <c r="D244">
        <f t="shared" si="34"/>
        <v>0.52356020942408377</v>
      </c>
      <c r="E244">
        <f t="shared" si="35"/>
        <v>4.1694924449990456E-2</v>
      </c>
      <c r="F244">
        <f t="shared" si="36"/>
        <v>-0.2295797954588612</v>
      </c>
      <c r="G244">
        <v>0</v>
      </c>
      <c r="H244">
        <f t="shared" si="37"/>
        <v>0.27127471990885171</v>
      </c>
      <c r="I244">
        <f t="shared" si="38"/>
        <v>-1.0870207379990005</v>
      </c>
      <c r="J244">
        <f t="shared" si="39"/>
        <v>1.0870207379990005</v>
      </c>
      <c r="K244">
        <f t="shared" si="40"/>
        <v>0.49728252842769838</v>
      </c>
      <c r="L244">
        <f t="shared" si="41"/>
        <v>0.50271747157230162</v>
      </c>
      <c r="M244">
        <f t="shared" si="42"/>
        <v>2.0109292863390706</v>
      </c>
      <c r="N244">
        <f t="shared" si="43"/>
        <v>1.9891888715790902</v>
      </c>
    </row>
    <row r="245" spans="1:14" x14ac:dyDescent="0.25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33"/>
        <v>0.54945054945054939</v>
      </c>
      <c r="D245">
        <f t="shared" si="34"/>
        <v>0.49504950495049505</v>
      </c>
      <c r="E245">
        <f t="shared" si="35"/>
        <v>4.450005440104432E-2</v>
      </c>
      <c r="F245">
        <f t="shared" si="36"/>
        <v>-0.22750516809922772</v>
      </c>
      <c r="G245">
        <v>0</v>
      </c>
      <c r="H245">
        <f t="shared" si="37"/>
        <v>0.27200522250027198</v>
      </c>
      <c r="I245">
        <f t="shared" si="38"/>
        <v>-1.0934350421017378</v>
      </c>
      <c r="J245">
        <f t="shared" si="39"/>
        <v>1.0934350421017378</v>
      </c>
      <c r="K245">
        <f t="shared" si="40"/>
        <v>0.52725465393052973</v>
      </c>
      <c r="L245">
        <f t="shared" si="41"/>
        <v>0.4727453460694705</v>
      </c>
      <c r="M245">
        <f t="shared" si="42"/>
        <v>1.8966167345234253</v>
      </c>
      <c r="N245">
        <f t="shared" si="43"/>
        <v>2.1153037429437727</v>
      </c>
    </row>
    <row r="246" spans="1:14" x14ac:dyDescent="0.25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33"/>
        <v>0.62893081761006286</v>
      </c>
      <c r="D246">
        <f t="shared" si="34"/>
        <v>0.41841004184100417</v>
      </c>
      <c r="E246">
        <f t="shared" si="35"/>
        <v>4.7340859451066919E-2</v>
      </c>
      <c r="F246">
        <f t="shared" si="36"/>
        <v>-0.21581011026025643</v>
      </c>
      <c r="G246">
        <v>0</v>
      </c>
      <c r="H246">
        <f t="shared" si="37"/>
        <v>0.26315096971132335</v>
      </c>
      <c r="I246">
        <f t="shared" si="38"/>
        <v>-1.1042479306102597</v>
      </c>
      <c r="J246">
        <f t="shared" si="39"/>
        <v>1.1042479306102597</v>
      </c>
      <c r="K246">
        <f t="shared" si="40"/>
        <v>0.60550784013315706</v>
      </c>
      <c r="L246">
        <f t="shared" si="41"/>
        <v>0.394492159866843</v>
      </c>
      <c r="M246">
        <f t="shared" si="42"/>
        <v>1.6515062790600537</v>
      </c>
      <c r="N246">
        <f t="shared" si="43"/>
        <v>2.5349046235482611</v>
      </c>
    </row>
    <row r="247" spans="1:14" x14ac:dyDescent="0.25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33"/>
        <v>0.4065040650406504</v>
      </c>
      <c r="D247">
        <f t="shared" si="34"/>
        <v>0.64102564102564097</v>
      </c>
      <c r="E247">
        <f t="shared" si="35"/>
        <v>4.7529706066291366E-2</v>
      </c>
      <c r="F247">
        <f t="shared" si="36"/>
        <v>-0.21304982280592033</v>
      </c>
      <c r="G247">
        <v>0</v>
      </c>
      <c r="H247">
        <f t="shared" si="37"/>
        <v>0.26057952887221175</v>
      </c>
      <c r="I247">
        <f t="shared" si="38"/>
        <v>-1.1059348880095219</v>
      </c>
      <c r="J247">
        <f t="shared" si="39"/>
        <v>1.1059348880095219</v>
      </c>
      <c r="K247">
        <f t="shared" si="40"/>
        <v>0.38245818270731691</v>
      </c>
      <c r="L247">
        <f t="shared" si="41"/>
        <v>0.61754181729268298</v>
      </c>
      <c r="M247">
        <f t="shared" si="42"/>
        <v>2.6146649364939023</v>
      </c>
      <c r="N247">
        <f t="shared" si="43"/>
        <v>1.6193235372853327</v>
      </c>
    </row>
    <row r="248" spans="1:14" x14ac:dyDescent="0.25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33"/>
        <v>0.62893081761006286</v>
      </c>
      <c r="D248">
        <f t="shared" si="34"/>
        <v>0.41841004184100417</v>
      </c>
      <c r="E248">
        <f t="shared" si="35"/>
        <v>4.7340859451066919E-2</v>
      </c>
      <c r="F248">
        <f t="shared" si="36"/>
        <v>-0.21581011026025643</v>
      </c>
      <c r="G248">
        <v>0</v>
      </c>
      <c r="H248">
        <f t="shared" si="37"/>
        <v>0.26315096971132335</v>
      </c>
      <c r="I248">
        <f t="shared" si="38"/>
        <v>-1.1042479306102597</v>
      </c>
      <c r="J248">
        <f t="shared" si="39"/>
        <v>1.1042479306102597</v>
      </c>
      <c r="K248">
        <f t="shared" si="40"/>
        <v>0.60550784013315706</v>
      </c>
      <c r="L248">
        <f t="shared" si="41"/>
        <v>0.394492159866843</v>
      </c>
      <c r="M248">
        <f t="shared" si="42"/>
        <v>1.6515062790600537</v>
      </c>
      <c r="N248">
        <f t="shared" si="43"/>
        <v>2.5349046235482611</v>
      </c>
    </row>
    <row r="249" spans="1:14" x14ac:dyDescent="0.25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33"/>
        <v>0.84033613445378152</v>
      </c>
      <c r="D249">
        <f t="shared" si="34"/>
        <v>0.21881838074398249</v>
      </c>
      <c r="E249">
        <f t="shared" si="35"/>
        <v>5.9154515197763935E-2</v>
      </c>
      <c r="F249">
        <f t="shared" si="36"/>
        <v>-0.12472647702407014</v>
      </c>
      <c r="G249">
        <v>0</v>
      </c>
      <c r="H249">
        <f t="shared" si="37"/>
        <v>0.18388099222183404</v>
      </c>
      <c r="I249">
        <f t="shared" si="38"/>
        <v>-1.2141968209867591</v>
      </c>
      <c r="J249">
        <f t="shared" si="39"/>
        <v>1.2141968209867591</v>
      </c>
      <c r="K249">
        <f t="shared" si="40"/>
        <v>0.81254742494813059</v>
      </c>
      <c r="L249">
        <f t="shared" si="41"/>
        <v>0.18745257505186966</v>
      </c>
      <c r="M249">
        <f t="shared" si="42"/>
        <v>1.2306973959874841</v>
      </c>
      <c r="N249">
        <f t="shared" si="43"/>
        <v>5.3346826509227299</v>
      </c>
    </row>
    <row r="250" spans="1:14" x14ac:dyDescent="0.25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33"/>
        <v>0.45248868778280543</v>
      </c>
      <c r="D250">
        <f t="shared" si="34"/>
        <v>0.59523809523809523</v>
      </c>
      <c r="E250">
        <f t="shared" si="35"/>
        <v>4.772678302090072E-2</v>
      </c>
      <c r="F250">
        <f t="shared" si="36"/>
        <v>-0.22161172161172149</v>
      </c>
      <c r="G250">
        <v>0</v>
      </c>
      <c r="H250">
        <f t="shared" si="37"/>
        <v>0.26933850463262227</v>
      </c>
      <c r="I250">
        <f t="shared" si="38"/>
        <v>-1.1024346592560592</v>
      </c>
      <c r="J250">
        <f t="shared" si="39"/>
        <v>1.1024346592560592</v>
      </c>
      <c r="K250">
        <f t="shared" si="40"/>
        <v>0.42845893893563264</v>
      </c>
      <c r="L250">
        <f t="shared" si="41"/>
        <v>0.57154106106436731</v>
      </c>
      <c r="M250">
        <f t="shared" si="42"/>
        <v>2.3339459376998315</v>
      </c>
      <c r="N250">
        <f t="shared" si="43"/>
        <v>1.7496555682941202</v>
      </c>
    </row>
    <row r="251" spans="1:14" x14ac:dyDescent="0.25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33"/>
        <v>0.48076923076923073</v>
      </c>
      <c r="D251">
        <f t="shared" si="34"/>
        <v>0.5524861878453039</v>
      </c>
      <c r="E251">
        <f t="shared" si="35"/>
        <v>3.3255418614534626E-2</v>
      </c>
      <c r="F251">
        <f t="shared" si="36"/>
        <v>-0.23236294092647691</v>
      </c>
      <c r="G251">
        <v>0</v>
      </c>
      <c r="H251">
        <f t="shared" si="37"/>
        <v>0.26561835954101148</v>
      </c>
      <c r="I251">
        <f t="shared" si="38"/>
        <v>-1.0691671651659735</v>
      </c>
      <c r="J251">
        <f t="shared" si="39"/>
        <v>1.0691671651659735</v>
      </c>
      <c r="K251">
        <f t="shared" si="40"/>
        <v>0.4641016151377545</v>
      </c>
      <c r="L251">
        <f t="shared" si="41"/>
        <v>0.5358983848622455</v>
      </c>
      <c r="M251">
        <f t="shared" si="42"/>
        <v>2.1547005383792519</v>
      </c>
      <c r="N251">
        <f t="shared" si="43"/>
        <v>1.8660254037844384</v>
      </c>
    </row>
    <row r="252" spans="1:14" x14ac:dyDescent="0.25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33"/>
        <v>0.44843049327354262</v>
      </c>
      <c r="D252">
        <f t="shared" si="34"/>
        <v>0.58479532163742687</v>
      </c>
      <c r="E252">
        <f t="shared" si="35"/>
        <v>3.3225814910969431E-2</v>
      </c>
      <c r="F252">
        <f t="shared" si="36"/>
        <v>-0.22901423963496192</v>
      </c>
      <c r="G252">
        <v>0</v>
      </c>
      <c r="H252">
        <f t="shared" si="37"/>
        <v>0.26224005454593136</v>
      </c>
      <c r="I252">
        <f t="shared" si="38"/>
        <v>-1.070084984173661</v>
      </c>
      <c r="J252">
        <f t="shared" si="39"/>
        <v>1.070084984173661</v>
      </c>
      <c r="K252">
        <f t="shared" si="40"/>
        <v>0.43174080130549697</v>
      </c>
      <c r="L252">
        <f t="shared" si="41"/>
        <v>0.56825919869450314</v>
      </c>
      <c r="M252">
        <f t="shared" si="42"/>
        <v>2.3162045305336028</v>
      </c>
      <c r="N252">
        <f t="shared" si="43"/>
        <v>1.7597603387632996</v>
      </c>
    </row>
    <row r="253" spans="1:14" x14ac:dyDescent="0.25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33"/>
        <v>0.59171597633136097</v>
      </c>
      <c r="D253">
        <f t="shared" si="34"/>
        <v>0.4464285714285714</v>
      </c>
      <c r="E253">
        <f t="shared" si="35"/>
        <v>3.8144547759932479E-2</v>
      </c>
      <c r="F253">
        <f t="shared" si="36"/>
        <v>-0.22601437024513937</v>
      </c>
      <c r="G253">
        <v>0</v>
      </c>
      <c r="H253">
        <f t="shared" si="37"/>
        <v>0.26415891800507185</v>
      </c>
      <c r="I253">
        <f t="shared" si="38"/>
        <v>-1.0810968751610266</v>
      </c>
      <c r="J253">
        <f t="shared" si="39"/>
        <v>1.0810968751610266</v>
      </c>
      <c r="K253">
        <f t="shared" si="40"/>
        <v>0.57275184293131953</v>
      </c>
      <c r="L253">
        <f t="shared" si="41"/>
        <v>0.42724815706868025</v>
      </c>
      <c r="M253">
        <f t="shared" si="42"/>
        <v>1.7459568438611086</v>
      </c>
      <c r="N253">
        <f t="shared" si="43"/>
        <v>2.3405601251996737</v>
      </c>
    </row>
    <row r="254" spans="1:14" x14ac:dyDescent="0.25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33"/>
        <v>0.48780487804878053</v>
      </c>
      <c r="D254">
        <f t="shared" si="34"/>
        <v>0.5524861878453039</v>
      </c>
      <c r="E254">
        <f t="shared" si="35"/>
        <v>4.0291065894084488E-2</v>
      </c>
      <c r="F254">
        <f t="shared" si="36"/>
        <v>-0.22921439159142964</v>
      </c>
      <c r="G254">
        <v>0</v>
      </c>
      <c r="H254">
        <f t="shared" si="37"/>
        <v>0.26950545748551413</v>
      </c>
      <c r="I254">
        <f t="shared" si="38"/>
        <v>-1.0843334143872594</v>
      </c>
      <c r="J254">
        <f t="shared" si="39"/>
        <v>1.0843334143872594</v>
      </c>
      <c r="K254">
        <f t="shared" si="40"/>
        <v>0.46760653723484941</v>
      </c>
      <c r="L254">
        <f t="shared" si="41"/>
        <v>0.53239346276515054</v>
      </c>
      <c r="M254">
        <f t="shared" si="42"/>
        <v>2.1385500851066221</v>
      </c>
      <c r="N254">
        <f t="shared" si="43"/>
        <v>1.8783100656536802</v>
      </c>
    </row>
    <row r="255" spans="1:14" x14ac:dyDescent="0.25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33"/>
        <v>0.55865921787709494</v>
      </c>
      <c r="D255">
        <f t="shared" si="34"/>
        <v>0.48309178743961356</v>
      </c>
      <c r="E255">
        <f t="shared" si="35"/>
        <v>4.17510053167085E-2</v>
      </c>
      <c r="F255">
        <f t="shared" si="36"/>
        <v>-0.22813267481715382</v>
      </c>
      <c r="G255">
        <v>0</v>
      </c>
      <c r="H255">
        <f t="shared" si="37"/>
        <v>0.26988368013386232</v>
      </c>
      <c r="I255">
        <f t="shared" si="38"/>
        <v>-1.0876635272089796</v>
      </c>
      <c r="J255">
        <f t="shared" si="39"/>
        <v>1.0876635272089796</v>
      </c>
      <c r="K255">
        <f t="shared" si="40"/>
        <v>0.53785007303660493</v>
      </c>
      <c r="L255">
        <f t="shared" si="41"/>
        <v>0.46214992696339507</v>
      </c>
      <c r="M255">
        <f t="shared" si="42"/>
        <v>1.8592541864950944</v>
      </c>
      <c r="N255">
        <f t="shared" si="43"/>
        <v>2.1637999741136076</v>
      </c>
    </row>
    <row r="256" spans="1:14" x14ac:dyDescent="0.25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33"/>
        <v>0.49261083743842371</v>
      </c>
      <c r="D256">
        <f t="shared" si="34"/>
        <v>0.54644808743169393</v>
      </c>
      <c r="E256">
        <f t="shared" si="35"/>
        <v>3.9058924870117639E-2</v>
      </c>
      <c r="F256">
        <f t="shared" si="36"/>
        <v>-0.23012732509623413</v>
      </c>
      <c r="G256">
        <v>0</v>
      </c>
      <c r="H256">
        <f t="shared" si="37"/>
        <v>0.26918624996635171</v>
      </c>
      <c r="I256">
        <f t="shared" si="38"/>
        <v>-1.0815393906387938</v>
      </c>
      <c r="J256">
        <f t="shared" si="39"/>
        <v>1.0815393906387938</v>
      </c>
      <c r="K256">
        <f t="shared" si="40"/>
        <v>0.47304012528552486</v>
      </c>
      <c r="L256">
        <f t="shared" si="41"/>
        <v>0.52695987471447536</v>
      </c>
      <c r="M256">
        <f t="shared" si="42"/>
        <v>2.113985572357957</v>
      </c>
      <c r="N256">
        <f t="shared" si="43"/>
        <v>1.8976776942301987</v>
      </c>
    </row>
    <row r="257" spans="1:14" x14ac:dyDescent="0.25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33"/>
        <v>0.60240963855421692</v>
      </c>
      <c r="D257">
        <f t="shared" si="34"/>
        <v>0.44052863436123346</v>
      </c>
      <c r="E257">
        <f t="shared" si="35"/>
        <v>4.2938272915450382E-2</v>
      </c>
      <c r="F257">
        <f t="shared" si="36"/>
        <v>-0.22244042248288309</v>
      </c>
      <c r="G257">
        <v>0</v>
      </c>
      <c r="H257">
        <f t="shared" si="37"/>
        <v>0.26537869539833342</v>
      </c>
      <c r="I257">
        <f t="shared" si="38"/>
        <v>-1.0922603577424574</v>
      </c>
      <c r="J257">
        <f t="shared" si="39"/>
        <v>1.0922603577424574</v>
      </c>
      <c r="K257">
        <f t="shared" si="40"/>
        <v>0.58109404613159377</v>
      </c>
      <c r="L257">
        <f t="shared" si="41"/>
        <v>0.41890595386840634</v>
      </c>
      <c r="M257">
        <f t="shared" si="42"/>
        <v>1.7208918361100216</v>
      </c>
      <c r="N257">
        <f t="shared" si="43"/>
        <v>2.387170654332921</v>
      </c>
    </row>
    <row r="258" spans="1:14" x14ac:dyDescent="0.25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si="33"/>
        <v>0.56497175141242939</v>
      </c>
      <c r="D258">
        <f t="shared" si="34"/>
        <v>0.47619047619047616</v>
      </c>
      <c r="E258">
        <f t="shared" si="35"/>
        <v>4.1162227602905554E-2</v>
      </c>
      <c r="F258">
        <f t="shared" si="36"/>
        <v>-0.22787193973634645</v>
      </c>
      <c r="G258">
        <v>0</v>
      </c>
      <c r="H258">
        <f t="shared" si="37"/>
        <v>0.26903416733925206</v>
      </c>
      <c r="I258">
        <f t="shared" si="38"/>
        <v>-1.0865714630312671</v>
      </c>
      <c r="J258">
        <f t="shared" si="39"/>
        <v>1.0865714630312671</v>
      </c>
      <c r="K258">
        <f t="shared" si="40"/>
        <v>0.5444665782197482</v>
      </c>
      <c r="L258">
        <f t="shared" si="41"/>
        <v>0.4555334217802518</v>
      </c>
      <c r="M258">
        <f t="shared" si="42"/>
        <v>1.8366600265340756</v>
      </c>
      <c r="N258">
        <f t="shared" si="43"/>
        <v>2.1952286093343938</v>
      </c>
    </row>
    <row r="259" spans="1:14" x14ac:dyDescent="0.25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ref="C259:C322" si="44">1/A259</f>
        <v>0.58823529411764708</v>
      </c>
      <c r="D259">
        <f t="shared" ref="D259:D322" si="45">1/B259</f>
        <v>0.45662100456621008</v>
      </c>
      <c r="E259">
        <f t="shared" ref="E259:E322" si="46">C259+D259-1</f>
        <v>4.485629868385721E-2</v>
      </c>
      <c r="F259">
        <f t="shared" ref="F259:F322" si="47">C259+D259-(C259*D259)-1</f>
        <v>-0.22374429223744285</v>
      </c>
      <c r="G259">
        <v>0</v>
      </c>
      <c r="H259">
        <f t="shared" ref="H259:H322" si="48">C259*D259</f>
        <v>0.26860059092130006</v>
      </c>
      <c r="I259">
        <f t="shared" ref="I259:I322" si="49">((-4*F259*H259)^0.5)/(2*F259)</f>
        <v>-1.0956642697819581</v>
      </c>
      <c r="J259">
        <f t="shared" ref="J259:J322" si="50">(-((-4*F259*H259)^0.5))/(2*F259)</f>
        <v>1.0956642697819581</v>
      </c>
      <c r="K259">
        <f t="shared" ref="K259:K322" si="51">IF(A259="","",(C259/($J259+C259-($J259*C259))))</f>
        <v>0.56594216994210034</v>
      </c>
      <c r="L259">
        <f t="shared" ref="L259:L322" si="52">IF(B259="","",(D259/($J259+D259-($J259*D259))))</f>
        <v>0.43405783005789961</v>
      </c>
      <c r="M259">
        <f t="shared" ref="M259:M322" si="53">IF(A259="","",1/K259)</f>
        <v>1.7669649888473706</v>
      </c>
      <c r="N259">
        <f t="shared" ref="N259:N322" si="54">IF(B259="","",1/L259)</f>
        <v>2.3038404810405297</v>
      </c>
    </row>
    <row r="260" spans="1:14" x14ac:dyDescent="0.25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44"/>
        <v>0.5181347150259068</v>
      </c>
      <c r="D260">
        <f t="shared" si="45"/>
        <v>0.52083333333333337</v>
      </c>
      <c r="E260">
        <f t="shared" si="46"/>
        <v>3.8968048359240282E-2</v>
      </c>
      <c r="F260">
        <f t="shared" si="47"/>
        <v>-0.23089378238341951</v>
      </c>
      <c r="G260">
        <v>0</v>
      </c>
      <c r="H260">
        <f t="shared" si="48"/>
        <v>0.26986183074265979</v>
      </c>
      <c r="I260">
        <f t="shared" si="49"/>
        <v>-1.0810968751610268</v>
      </c>
      <c r="J260">
        <f t="shared" si="50"/>
        <v>1.0810968751610268</v>
      </c>
      <c r="K260">
        <f t="shared" si="51"/>
        <v>0.49864863877742077</v>
      </c>
      <c r="L260">
        <f t="shared" si="52"/>
        <v>0.50135136122257906</v>
      </c>
      <c r="M260">
        <f t="shared" si="53"/>
        <v>2.0054200938997546</v>
      </c>
      <c r="N260">
        <f t="shared" si="54"/>
        <v>1.9946091251481448</v>
      </c>
    </row>
    <row r="261" spans="1:14" x14ac:dyDescent="0.25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44"/>
        <v>0.49504950495049505</v>
      </c>
      <c r="D261">
        <f t="shared" si="45"/>
        <v>0.53191489361702127</v>
      </c>
      <c r="E261">
        <f t="shared" si="46"/>
        <v>2.6964398567516312E-2</v>
      </c>
      <c r="F261">
        <f t="shared" si="47"/>
        <v>-0.23635980619338537</v>
      </c>
      <c r="G261">
        <v>0</v>
      </c>
      <c r="H261">
        <f t="shared" si="48"/>
        <v>0.26332420476090163</v>
      </c>
      <c r="I261">
        <f t="shared" si="49"/>
        <v>-1.0555008273018724</v>
      </c>
      <c r="J261">
        <f t="shared" si="50"/>
        <v>1.0555008273018724</v>
      </c>
      <c r="K261">
        <f t="shared" si="51"/>
        <v>0.48155387561543506</v>
      </c>
      <c r="L261">
        <f t="shared" si="52"/>
        <v>0.51844612438456505</v>
      </c>
      <c r="M261">
        <f t="shared" si="53"/>
        <v>2.0766108438479098</v>
      </c>
      <c r="N261">
        <f t="shared" si="54"/>
        <v>1.9288407280256479</v>
      </c>
    </row>
    <row r="262" spans="1:14" x14ac:dyDescent="0.25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44"/>
        <v>0.41322314049586778</v>
      </c>
      <c r="D262">
        <f t="shared" si="45"/>
        <v>0.6211180124223602</v>
      </c>
      <c r="E262">
        <f t="shared" si="46"/>
        <v>3.4341152918228035E-2</v>
      </c>
      <c r="F262">
        <f t="shared" si="47"/>
        <v>-0.22231918279349105</v>
      </c>
      <c r="G262">
        <v>0</v>
      </c>
      <c r="H262">
        <f t="shared" si="48"/>
        <v>0.25666033571171909</v>
      </c>
      <c r="I262">
        <f t="shared" si="49"/>
        <v>-1.0744616281415773</v>
      </c>
      <c r="J262">
        <f t="shared" si="50"/>
        <v>1.0744616281415773</v>
      </c>
      <c r="K262">
        <f t="shared" si="51"/>
        <v>0.3959242744397955</v>
      </c>
      <c r="L262">
        <f t="shared" si="52"/>
        <v>0.60407572556020461</v>
      </c>
      <c r="M262">
        <f t="shared" si="53"/>
        <v>2.5257355119610394</v>
      </c>
      <c r="N262">
        <f t="shared" si="54"/>
        <v>1.6554215931663621</v>
      </c>
    </row>
    <row r="263" spans="1:14" x14ac:dyDescent="0.25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44"/>
        <v>0.54054054054054046</v>
      </c>
      <c r="D263">
        <f t="shared" si="45"/>
        <v>0.48780487804878053</v>
      </c>
      <c r="E263">
        <f t="shared" si="46"/>
        <v>2.8345418589321048E-2</v>
      </c>
      <c r="F263">
        <f t="shared" si="47"/>
        <v>-0.2353328938694792</v>
      </c>
      <c r="G263">
        <v>0</v>
      </c>
      <c r="H263">
        <f t="shared" si="48"/>
        <v>0.26367831245880025</v>
      </c>
      <c r="I263">
        <f t="shared" si="49"/>
        <v>-1.0585122480499263</v>
      </c>
      <c r="J263">
        <f t="shared" si="50"/>
        <v>1.0585122480499263</v>
      </c>
      <c r="K263">
        <f t="shared" si="51"/>
        <v>0.52638909307720383</v>
      </c>
      <c r="L263">
        <f t="shared" si="52"/>
        <v>0.47361090692279612</v>
      </c>
      <c r="M263">
        <f t="shared" si="53"/>
        <v>1.8997354108424378</v>
      </c>
      <c r="N263">
        <f t="shared" si="54"/>
        <v>2.1114378604524222</v>
      </c>
    </row>
    <row r="264" spans="1:14" x14ac:dyDescent="0.25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44"/>
        <v>0.56818181818181823</v>
      </c>
      <c r="D264">
        <f t="shared" si="45"/>
        <v>0.46728971962616822</v>
      </c>
      <c r="E264">
        <f t="shared" si="46"/>
        <v>3.5471537807986397E-2</v>
      </c>
      <c r="F264">
        <f t="shared" si="47"/>
        <v>-0.23003398470688197</v>
      </c>
      <c r="G264">
        <v>0</v>
      </c>
      <c r="H264">
        <f t="shared" si="48"/>
        <v>0.26550552251486831</v>
      </c>
      <c r="I264">
        <f t="shared" si="49"/>
        <v>-1.0743376064838499</v>
      </c>
      <c r="J264">
        <f t="shared" si="50"/>
        <v>1.0743376064838499</v>
      </c>
      <c r="K264">
        <f t="shared" si="51"/>
        <v>0.55051025721682212</v>
      </c>
      <c r="L264">
        <f t="shared" si="52"/>
        <v>0.4494897427831781</v>
      </c>
      <c r="M264">
        <f t="shared" si="53"/>
        <v>1.8164965809277254</v>
      </c>
      <c r="N264">
        <f t="shared" si="54"/>
        <v>2.2247448713915889</v>
      </c>
    </row>
    <row r="265" spans="1:14" x14ac:dyDescent="0.25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44"/>
        <v>0.47169811320754712</v>
      </c>
      <c r="D265">
        <f t="shared" si="45"/>
        <v>0.5617977528089888</v>
      </c>
      <c r="E265">
        <f t="shared" si="46"/>
        <v>3.3495866016535869E-2</v>
      </c>
      <c r="F265">
        <f t="shared" si="47"/>
        <v>-0.23150307398770409</v>
      </c>
      <c r="G265">
        <v>0</v>
      </c>
      <c r="H265">
        <f t="shared" si="48"/>
        <v>0.26499894000423996</v>
      </c>
      <c r="I265">
        <f t="shared" si="49"/>
        <v>-1.0699012312772822</v>
      </c>
      <c r="J265">
        <f t="shared" si="50"/>
        <v>1.0699012312772822</v>
      </c>
      <c r="K265">
        <f t="shared" si="51"/>
        <v>0.45489916365833472</v>
      </c>
      <c r="L265">
        <f t="shared" si="52"/>
        <v>0.54510083634166528</v>
      </c>
      <c r="M265">
        <f t="shared" si="53"/>
        <v>2.1982893790305562</v>
      </c>
      <c r="N265">
        <f t="shared" si="54"/>
        <v>1.83452296039628</v>
      </c>
    </row>
    <row r="266" spans="1:14" x14ac:dyDescent="0.25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44"/>
        <v>0.5524861878453039</v>
      </c>
      <c r="D266">
        <f t="shared" si="45"/>
        <v>0.49019607843137253</v>
      </c>
      <c r="E266">
        <f t="shared" si="46"/>
        <v>4.2682266276676373E-2</v>
      </c>
      <c r="F266">
        <f t="shared" si="47"/>
        <v>-0.22814429639259015</v>
      </c>
      <c r="G266">
        <v>0</v>
      </c>
      <c r="H266">
        <f t="shared" si="48"/>
        <v>0.27082656266926658</v>
      </c>
      <c r="I266">
        <f t="shared" si="49"/>
        <v>-1.0895340841010224</v>
      </c>
      <c r="J266">
        <f t="shared" si="50"/>
        <v>1.0895340841010224</v>
      </c>
      <c r="K266">
        <f t="shared" si="51"/>
        <v>0.53120211979695098</v>
      </c>
      <c r="L266">
        <f t="shared" si="52"/>
        <v>0.46879788020304902</v>
      </c>
      <c r="M266">
        <f t="shared" si="53"/>
        <v>1.8825226081218283</v>
      </c>
      <c r="N266">
        <f t="shared" si="54"/>
        <v>2.1331154474650633</v>
      </c>
    </row>
    <row r="267" spans="1:14" x14ac:dyDescent="0.25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44"/>
        <v>0.5524861878453039</v>
      </c>
      <c r="D267">
        <f t="shared" si="45"/>
        <v>0.48780487804878053</v>
      </c>
      <c r="E267">
        <f t="shared" si="46"/>
        <v>4.0291065894084488E-2</v>
      </c>
      <c r="F267">
        <f t="shared" si="47"/>
        <v>-0.22921439159142964</v>
      </c>
      <c r="G267">
        <v>0</v>
      </c>
      <c r="H267">
        <f t="shared" si="48"/>
        <v>0.26950545748551413</v>
      </c>
      <c r="I267">
        <f t="shared" si="49"/>
        <v>-1.0843334143872594</v>
      </c>
      <c r="J267">
        <f t="shared" si="50"/>
        <v>1.0843334143872594</v>
      </c>
      <c r="K267">
        <f t="shared" si="51"/>
        <v>0.53239346276515054</v>
      </c>
      <c r="L267">
        <f t="shared" si="52"/>
        <v>0.46760653723484941</v>
      </c>
      <c r="M267">
        <f t="shared" si="53"/>
        <v>1.8783100656536802</v>
      </c>
      <c r="N267">
        <f t="shared" si="54"/>
        <v>2.1385500851066221</v>
      </c>
    </row>
    <row r="268" spans="1:14" x14ac:dyDescent="0.25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44"/>
        <v>0.41322314049586778</v>
      </c>
      <c r="D268">
        <f t="shared" si="45"/>
        <v>0.625</v>
      </c>
      <c r="E268">
        <f t="shared" si="46"/>
        <v>3.8223140495867725E-2</v>
      </c>
      <c r="F268">
        <f t="shared" si="47"/>
        <v>-0.2200413223140496</v>
      </c>
      <c r="G268">
        <v>0</v>
      </c>
      <c r="H268">
        <f t="shared" si="48"/>
        <v>0.25826446280991738</v>
      </c>
      <c r="I268">
        <f t="shared" si="49"/>
        <v>-1.0833784750435986</v>
      </c>
      <c r="J268">
        <f t="shared" si="50"/>
        <v>1.0833784750435986</v>
      </c>
      <c r="K268">
        <f t="shared" si="51"/>
        <v>0.39394934236237333</v>
      </c>
      <c r="L268">
        <f t="shared" si="52"/>
        <v>0.60605065763762667</v>
      </c>
      <c r="M268">
        <f t="shared" si="53"/>
        <v>2.5383974345619098</v>
      </c>
      <c r="N268">
        <f t="shared" si="54"/>
        <v>1.6500270850261594</v>
      </c>
    </row>
    <row r="269" spans="1:14" x14ac:dyDescent="0.25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44"/>
        <v>0.56818181818181823</v>
      </c>
      <c r="D269">
        <f t="shared" si="45"/>
        <v>0.47169811320754712</v>
      </c>
      <c r="E269">
        <f t="shared" si="46"/>
        <v>3.9879931389365408E-2</v>
      </c>
      <c r="F269">
        <f t="shared" si="47"/>
        <v>-0.22813036020583177</v>
      </c>
      <c r="G269">
        <v>0</v>
      </c>
      <c r="H269">
        <f t="shared" si="48"/>
        <v>0.26801029159519724</v>
      </c>
      <c r="I269">
        <f t="shared" si="49"/>
        <v>-1.0838874619051502</v>
      </c>
      <c r="J269">
        <f t="shared" si="50"/>
        <v>1.0838874619051502</v>
      </c>
      <c r="K269">
        <f t="shared" si="51"/>
        <v>0.54831942340648987</v>
      </c>
      <c r="L269">
        <f t="shared" si="52"/>
        <v>0.45168057659351019</v>
      </c>
      <c r="M269">
        <f t="shared" si="53"/>
        <v>1.8237544710479137</v>
      </c>
      <c r="N269">
        <f t="shared" si="54"/>
        <v>2.2139539573337679</v>
      </c>
    </row>
    <row r="270" spans="1:14" x14ac:dyDescent="0.25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44"/>
        <v>0.53191489361702127</v>
      </c>
      <c r="D270">
        <f t="shared" si="45"/>
        <v>0.50251256281407031</v>
      </c>
      <c r="E270">
        <f t="shared" si="46"/>
        <v>3.4427456431091574E-2</v>
      </c>
      <c r="F270">
        <f t="shared" si="47"/>
        <v>-0.23286645995937127</v>
      </c>
      <c r="G270">
        <v>0</v>
      </c>
      <c r="H270">
        <f t="shared" si="48"/>
        <v>0.2672939163904629</v>
      </c>
      <c r="I270">
        <f t="shared" si="49"/>
        <v>-1.0713739108887084</v>
      </c>
      <c r="J270">
        <f t="shared" si="50"/>
        <v>1.0713739108887084</v>
      </c>
      <c r="K270">
        <f t="shared" si="51"/>
        <v>0.51471862576142968</v>
      </c>
      <c r="L270">
        <f t="shared" si="52"/>
        <v>0.48528137423857021</v>
      </c>
      <c r="M270">
        <f t="shared" si="53"/>
        <v>1.9428090415820634</v>
      </c>
      <c r="N270">
        <f t="shared" si="54"/>
        <v>2.0606601717798219</v>
      </c>
    </row>
    <row r="271" spans="1:14" x14ac:dyDescent="0.25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44"/>
        <v>0.38910505836575876</v>
      </c>
      <c r="D271">
        <f t="shared" si="45"/>
        <v>0.64935064935064934</v>
      </c>
      <c r="E271">
        <f t="shared" si="46"/>
        <v>3.845570771640805E-2</v>
      </c>
      <c r="F271">
        <f t="shared" si="47"/>
        <v>-0.21420991459901972</v>
      </c>
      <c r="G271">
        <v>0</v>
      </c>
      <c r="H271">
        <f t="shared" si="48"/>
        <v>0.25266562231542777</v>
      </c>
      <c r="I271">
        <f t="shared" si="49"/>
        <v>-1.0860586874184577</v>
      </c>
      <c r="J271">
        <f t="shared" si="50"/>
        <v>1.0860586874184577</v>
      </c>
      <c r="K271">
        <f t="shared" si="51"/>
        <v>0.36967044193530912</v>
      </c>
      <c r="L271">
        <f t="shared" si="52"/>
        <v>0.63032955806469082</v>
      </c>
      <c r="M271">
        <f t="shared" si="53"/>
        <v>2.7051121392469786</v>
      </c>
      <c r="N271">
        <f t="shared" si="54"/>
        <v>1.5864716912059673</v>
      </c>
    </row>
    <row r="272" spans="1:14" x14ac:dyDescent="0.25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44"/>
        <v>0.48780487804878053</v>
      </c>
      <c r="D272">
        <f t="shared" si="45"/>
        <v>0.54644808743169393</v>
      </c>
      <c r="E272">
        <f t="shared" si="46"/>
        <v>3.4252965480474407E-2</v>
      </c>
      <c r="F272">
        <f t="shared" si="47"/>
        <v>-0.23230707716913246</v>
      </c>
      <c r="G272">
        <v>0</v>
      </c>
      <c r="H272">
        <f t="shared" si="48"/>
        <v>0.26656004264960681</v>
      </c>
      <c r="I272">
        <f t="shared" si="49"/>
        <v>-1.0711894933108055</v>
      </c>
      <c r="J272">
        <f t="shared" si="50"/>
        <v>1.0711894933108055</v>
      </c>
      <c r="K272">
        <f t="shared" si="51"/>
        <v>0.47064383372894186</v>
      </c>
      <c r="L272">
        <f t="shared" si="52"/>
        <v>0.52935616627105819</v>
      </c>
      <c r="M272">
        <f t="shared" si="53"/>
        <v>2.1247489679763456</v>
      </c>
      <c r="N272">
        <f t="shared" si="54"/>
        <v>1.8890872794479689</v>
      </c>
    </row>
    <row r="273" spans="1:14" x14ac:dyDescent="0.25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44"/>
        <v>0.46296296296296291</v>
      </c>
      <c r="D273">
        <f t="shared" si="45"/>
        <v>0.57471264367816088</v>
      </c>
      <c r="E273">
        <f t="shared" si="46"/>
        <v>3.7675606641123682E-2</v>
      </c>
      <c r="F273">
        <f t="shared" si="47"/>
        <v>-0.22839506172839519</v>
      </c>
      <c r="G273">
        <v>0</v>
      </c>
      <c r="H273">
        <f t="shared" si="48"/>
        <v>0.26607066836951887</v>
      </c>
      <c r="I273">
        <f t="shared" si="49"/>
        <v>-1.0793322294408634</v>
      </c>
      <c r="J273">
        <f t="shared" si="50"/>
        <v>1.0793322294408634</v>
      </c>
      <c r="K273">
        <f t="shared" si="51"/>
        <v>0.44404472798104189</v>
      </c>
      <c r="L273">
        <f t="shared" si="52"/>
        <v>0.55595527201895822</v>
      </c>
      <c r="M273">
        <f t="shared" si="53"/>
        <v>2.2520253861514017</v>
      </c>
      <c r="N273">
        <f t="shared" si="54"/>
        <v>1.7987058497862392</v>
      </c>
    </row>
    <row r="274" spans="1:14" x14ac:dyDescent="0.25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44"/>
        <v>0.75187969924812026</v>
      </c>
      <c r="D274">
        <f t="shared" si="45"/>
        <v>0.2824858757062147</v>
      </c>
      <c r="E274">
        <f t="shared" si="46"/>
        <v>3.436557495433501E-2</v>
      </c>
      <c r="F274">
        <f t="shared" si="47"/>
        <v>-0.17802982031349557</v>
      </c>
      <c r="G274">
        <v>0</v>
      </c>
      <c r="H274">
        <f t="shared" si="48"/>
        <v>0.21239539526783058</v>
      </c>
      <c r="I274">
        <f t="shared" si="49"/>
        <v>-1.0922603577424577</v>
      </c>
      <c r="J274">
        <f t="shared" si="50"/>
        <v>1.0922603577424577</v>
      </c>
      <c r="K274">
        <f t="shared" si="51"/>
        <v>0.73505310775577914</v>
      </c>
      <c r="L274">
        <f t="shared" si="52"/>
        <v>0.26494689224422069</v>
      </c>
      <c r="M274">
        <f t="shared" si="53"/>
        <v>1.3604459180550112</v>
      </c>
      <c r="N274">
        <f t="shared" si="54"/>
        <v>3.7743413086658428</v>
      </c>
    </row>
    <row r="275" spans="1:14" x14ac:dyDescent="0.25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44"/>
        <v>0.60240963855421692</v>
      </c>
      <c r="D275">
        <f t="shared" si="45"/>
        <v>0.43103448275862072</v>
      </c>
      <c r="E275">
        <f t="shared" si="46"/>
        <v>3.3444121312837582E-2</v>
      </c>
      <c r="F275">
        <f t="shared" si="47"/>
        <v>-0.22621520565018693</v>
      </c>
      <c r="G275">
        <v>0</v>
      </c>
      <c r="H275">
        <f t="shared" si="48"/>
        <v>0.25965932696302457</v>
      </c>
      <c r="I275">
        <f t="shared" si="49"/>
        <v>-1.0713739108887086</v>
      </c>
      <c r="J275">
        <f t="shared" si="50"/>
        <v>1.0713739108887086</v>
      </c>
      <c r="K275">
        <f t="shared" si="51"/>
        <v>0.58578643762690485</v>
      </c>
      <c r="L275">
        <f t="shared" si="52"/>
        <v>0.41421356237309498</v>
      </c>
      <c r="M275">
        <f t="shared" si="53"/>
        <v>1.7071067811865479</v>
      </c>
      <c r="N275">
        <f t="shared" si="54"/>
        <v>2.4142135623730954</v>
      </c>
    </row>
    <row r="276" spans="1:14" x14ac:dyDescent="0.25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44"/>
        <v>0.58139534883720934</v>
      </c>
      <c r="D276">
        <f t="shared" si="45"/>
        <v>0.45454545454545453</v>
      </c>
      <c r="E276">
        <f t="shared" si="46"/>
        <v>3.5940803382663811E-2</v>
      </c>
      <c r="F276">
        <f t="shared" si="47"/>
        <v>-0.22832980972515859</v>
      </c>
      <c r="G276">
        <v>0</v>
      </c>
      <c r="H276">
        <f t="shared" si="48"/>
        <v>0.26427061310782241</v>
      </c>
      <c r="I276">
        <f t="shared" si="49"/>
        <v>-1.075828707279838</v>
      </c>
      <c r="J276">
        <f t="shared" si="50"/>
        <v>1.075828707279838</v>
      </c>
      <c r="K276">
        <f t="shared" si="51"/>
        <v>0.5635083268962916</v>
      </c>
      <c r="L276">
        <f t="shared" si="52"/>
        <v>0.4364916731037084</v>
      </c>
      <c r="M276">
        <f t="shared" si="53"/>
        <v>1.7745966692414832</v>
      </c>
      <c r="N276">
        <f t="shared" si="54"/>
        <v>2.2909944487358058</v>
      </c>
    </row>
    <row r="277" spans="1:14" x14ac:dyDescent="0.25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44"/>
        <v>0.43103448275862072</v>
      </c>
      <c r="D277">
        <f t="shared" si="45"/>
        <v>0.60240963855421692</v>
      </c>
      <c r="E277">
        <f t="shared" si="46"/>
        <v>3.3444121312837582E-2</v>
      </c>
      <c r="F277">
        <f t="shared" si="47"/>
        <v>-0.22621520565018693</v>
      </c>
      <c r="G277">
        <v>0</v>
      </c>
      <c r="H277">
        <f t="shared" si="48"/>
        <v>0.25965932696302457</v>
      </c>
      <c r="I277">
        <f t="shared" si="49"/>
        <v>-1.0713739108887086</v>
      </c>
      <c r="J277">
        <f t="shared" si="50"/>
        <v>1.0713739108887086</v>
      </c>
      <c r="K277">
        <f t="shared" si="51"/>
        <v>0.41421356237309498</v>
      </c>
      <c r="L277">
        <f t="shared" si="52"/>
        <v>0.58578643762690485</v>
      </c>
      <c r="M277">
        <f t="shared" si="53"/>
        <v>2.4142135623730954</v>
      </c>
      <c r="N277">
        <f t="shared" si="54"/>
        <v>1.7071067811865479</v>
      </c>
    </row>
    <row r="278" spans="1:14" x14ac:dyDescent="0.25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44"/>
        <v>0.48309178743961356</v>
      </c>
      <c r="D278">
        <f t="shared" si="45"/>
        <v>0.5524861878453039</v>
      </c>
      <c r="E278">
        <f t="shared" si="46"/>
        <v>3.5577975284917462E-2</v>
      </c>
      <c r="F278">
        <f t="shared" si="47"/>
        <v>-0.23132356473696847</v>
      </c>
      <c r="G278">
        <v>0</v>
      </c>
      <c r="H278">
        <f t="shared" si="48"/>
        <v>0.26690154002188599</v>
      </c>
      <c r="I278">
        <f t="shared" si="49"/>
        <v>-1.0741516544951821</v>
      </c>
      <c r="J278">
        <f t="shared" si="50"/>
        <v>1.0741516544951821</v>
      </c>
      <c r="K278">
        <f t="shared" si="51"/>
        <v>0.46525861134990021</v>
      </c>
      <c r="L278">
        <f t="shared" si="52"/>
        <v>0.53474138865009979</v>
      </c>
      <c r="M278">
        <f t="shared" si="53"/>
        <v>2.1493422703098441</v>
      </c>
      <c r="N278">
        <f t="shared" si="54"/>
        <v>1.8700628401410975</v>
      </c>
    </row>
    <row r="279" spans="1:14" x14ac:dyDescent="0.25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44"/>
        <v>0.46082949308755761</v>
      </c>
      <c r="D279">
        <f t="shared" si="45"/>
        <v>0.5780346820809249</v>
      </c>
      <c r="E279">
        <f t="shared" si="46"/>
        <v>3.8864175168482618E-2</v>
      </c>
      <c r="F279">
        <f t="shared" si="47"/>
        <v>-0.22751125436189756</v>
      </c>
      <c r="G279">
        <v>0</v>
      </c>
      <c r="H279">
        <f t="shared" si="48"/>
        <v>0.26637542953038013</v>
      </c>
      <c r="I279">
        <f t="shared" si="49"/>
        <v>-1.0820457886019927</v>
      </c>
      <c r="J279">
        <f t="shared" si="50"/>
        <v>1.0820457886019927</v>
      </c>
      <c r="K279">
        <f t="shared" si="51"/>
        <v>0.44130751828400394</v>
      </c>
      <c r="L279">
        <f t="shared" si="52"/>
        <v>0.55869248171599584</v>
      </c>
      <c r="M279">
        <f t="shared" si="53"/>
        <v>2.2659935726643319</v>
      </c>
      <c r="N279">
        <f t="shared" si="54"/>
        <v>1.789893425679455</v>
      </c>
    </row>
    <row r="280" spans="1:14" x14ac:dyDescent="0.25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44"/>
        <v>0.37593984962406013</v>
      </c>
      <c r="D280">
        <f t="shared" si="45"/>
        <v>0.66225165562913912</v>
      </c>
      <c r="E280">
        <f t="shared" si="46"/>
        <v>3.8191505253199143E-2</v>
      </c>
      <c r="F280">
        <f t="shared" si="47"/>
        <v>-0.21077528257730427</v>
      </c>
      <c r="G280">
        <v>0</v>
      </c>
      <c r="H280">
        <f t="shared" si="48"/>
        <v>0.24896678783050341</v>
      </c>
      <c r="I280">
        <f t="shared" si="49"/>
        <v>-1.0868281233544477</v>
      </c>
      <c r="J280">
        <f t="shared" si="50"/>
        <v>1.0868281233544477</v>
      </c>
      <c r="K280">
        <f t="shared" si="51"/>
        <v>0.35661625150597864</v>
      </c>
      <c r="L280">
        <f t="shared" si="52"/>
        <v>0.64338374849402136</v>
      </c>
      <c r="M280">
        <f t="shared" si="53"/>
        <v>2.8041346847683837</v>
      </c>
      <c r="N280">
        <f t="shared" si="54"/>
        <v>1.5542823429107684</v>
      </c>
    </row>
    <row r="281" spans="1:14" x14ac:dyDescent="0.25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44"/>
        <v>0.37593984962406013</v>
      </c>
      <c r="D281">
        <f t="shared" si="45"/>
        <v>0.66225165562913912</v>
      </c>
      <c r="E281">
        <f t="shared" si="46"/>
        <v>3.8191505253199143E-2</v>
      </c>
      <c r="F281">
        <f t="shared" si="47"/>
        <v>-0.21077528257730427</v>
      </c>
      <c r="G281">
        <v>0</v>
      </c>
      <c r="H281">
        <f t="shared" si="48"/>
        <v>0.24896678783050341</v>
      </c>
      <c r="I281">
        <f t="shared" si="49"/>
        <v>-1.0868281233544477</v>
      </c>
      <c r="J281">
        <f t="shared" si="50"/>
        <v>1.0868281233544477</v>
      </c>
      <c r="K281">
        <f t="shared" si="51"/>
        <v>0.35661625150597864</v>
      </c>
      <c r="L281">
        <f t="shared" si="52"/>
        <v>0.64338374849402136</v>
      </c>
      <c r="M281">
        <f t="shared" si="53"/>
        <v>2.8041346847683837</v>
      </c>
      <c r="N281">
        <f t="shared" si="54"/>
        <v>1.5542823429107684</v>
      </c>
    </row>
    <row r="282" spans="1:14" x14ac:dyDescent="0.25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44"/>
        <v>0.46948356807511737</v>
      </c>
      <c r="D282">
        <f t="shared" si="45"/>
        <v>0.56818181818181823</v>
      </c>
      <c r="E282">
        <f t="shared" si="46"/>
        <v>3.7665386256935607E-2</v>
      </c>
      <c r="F282">
        <f t="shared" si="47"/>
        <v>-0.22908664105847198</v>
      </c>
      <c r="G282">
        <v>0</v>
      </c>
      <c r="H282">
        <f t="shared" si="48"/>
        <v>0.26675202731540765</v>
      </c>
      <c r="I282">
        <f t="shared" si="49"/>
        <v>-1.0790808419378759</v>
      </c>
      <c r="J282">
        <f t="shared" si="50"/>
        <v>1.0790808419378759</v>
      </c>
      <c r="K282">
        <f t="shared" si="51"/>
        <v>0.45058007312499337</v>
      </c>
      <c r="L282">
        <f t="shared" si="52"/>
        <v>0.54941992687500663</v>
      </c>
      <c r="M282">
        <f t="shared" si="53"/>
        <v>2.2193613513897996</v>
      </c>
      <c r="N282">
        <f t="shared" si="54"/>
        <v>1.8201014398727853</v>
      </c>
    </row>
    <row r="283" spans="1:14" x14ac:dyDescent="0.25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44"/>
        <v>0.45248868778280543</v>
      </c>
      <c r="D283">
        <f t="shared" si="45"/>
        <v>0.58823529411764708</v>
      </c>
      <c r="E283">
        <f t="shared" si="46"/>
        <v>4.0723981900452566E-2</v>
      </c>
      <c r="F283">
        <f t="shared" si="47"/>
        <v>-0.2254458344423742</v>
      </c>
      <c r="G283">
        <v>0</v>
      </c>
      <c r="H283">
        <f t="shared" si="48"/>
        <v>0.26616981634282671</v>
      </c>
      <c r="I283">
        <f t="shared" si="49"/>
        <v>-1.0865714630312671</v>
      </c>
      <c r="J283">
        <f t="shared" si="50"/>
        <v>1.0865714630312671</v>
      </c>
      <c r="K283">
        <f t="shared" si="51"/>
        <v>0.43201182193624138</v>
      </c>
      <c r="L283">
        <f t="shared" si="52"/>
        <v>0.56798817806375879</v>
      </c>
      <c r="M283">
        <f t="shared" si="53"/>
        <v>2.3147514702678329</v>
      </c>
      <c r="N283">
        <f t="shared" si="54"/>
        <v>1.7606000241218864</v>
      </c>
    </row>
    <row r="284" spans="1:14" x14ac:dyDescent="0.25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44"/>
        <v>0.47846889952153115</v>
      </c>
      <c r="D284">
        <f t="shared" si="45"/>
        <v>0.5617977528089888</v>
      </c>
      <c r="E284">
        <f t="shared" si="46"/>
        <v>4.0266652330519959E-2</v>
      </c>
      <c r="F284">
        <f t="shared" si="47"/>
        <v>-0.22853610020966608</v>
      </c>
      <c r="G284">
        <v>0</v>
      </c>
      <c r="H284">
        <f t="shared" si="48"/>
        <v>0.26880275254018604</v>
      </c>
      <c r="I284">
        <f t="shared" si="49"/>
        <v>-1.084524705455941</v>
      </c>
      <c r="J284">
        <f t="shared" si="50"/>
        <v>1.084524705455941</v>
      </c>
      <c r="K284">
        <f t="shared" si="51"/>
        <v>0.45826743412464838</v>
      </c>
      <c r="L284">
        <f t="shared" si="52"/>
        <v>0.54173256587535168</v>
      </c>
      <c r="M284">
        <f t="shared" si="53"/>
        <v>2.1821319289469754</v>
      </c>
      <c r="N284">
        <f t="shared" si="54"/>
        <v>1.8459292702556338</v>
      </c>
    </row>
    <row r="285" spans="1:14" x14ac:dyDescent="0.25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44"/>
        <v>0.46296296296296291</v>
      </c>
      <c r="D285">
        <f t="shared" si="45"/>
        <v>0.57471264367816088</v>
      </c>
      <c r="E285">
        <f t="shared" si="46"/>
        <v>3.7675606641123682E-2</v>
      </c>
      <c r="F285">
        <f t="shared" si="47"/>
        <v>-0.22839506172839519</v>
      </c>
      <c r="G285">
        <v>0</v>
      </c>
      <c r="H285">
        <f t="shared" si="48"/>
        <v>0.26607066836951887</v>
      </c>
      <c r="I285">
        <f t="shared" si="49"/>
        <v>-1.0793322294408634</v>
      </c>
      <c r="J285">
        <f t="shared" si="50"/>
        <v>1.0793322294408634</v>
      </c>
      <c r="K285">
        <f t="shared" si="51"/>
        <v>0.44404472798104189</v>
      </c>
      <c r="L285">
        <f t="shared" si="52"/>
        <v>0.55595527201895822</v>
      </c>
      <c r="M285">
        <f t="shared" si="53"/>
        <v>2.2520253861514017</v>
      </c>
      <c r="N285">
        <f t="shared" si="54"/>
        <v>1.7987058497862392</v>
      </c>
    </row>
    <row r="286" spans="1:14" x14ac:dyDescent="0.25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44"/>
        <v>0.48076923076923073</v>
      </c>
      <c r="D286">
        <f t="shared" si="45"/>
        <v>0.55865921787709494</v>
      </c>
      <c r="E286">
        <f t="shared" si="46"/>
        <v>3.9428448646325664E-2</v>
      </c>
      <c r="F286">
        <f t="shared" si="47"/>
        <v>-0.22915771379458527</v>
      </c>
      <c r="G286">
        <v>0</v>
      </c>
      <c r="H286">
        <f t="shared" si="48"/>
        <v>0.26858616244091099</v>
      </c>
      <c r="I286">
        <f t="shared" si="49"/>
        <v>-1.0826163374360513</v>
      </c>
      <c r="J286">
        <f t="shared" si="50"/>
        <v>1.0826163374360513</v>
      </c>
      <c r="K286">
        <f t="shared" si="51"/>
        <v>0.46099399689806597</v>
      </c>
      <c r="L286">
        <f t="shared" si="52"/>
        <v>0.53900600310193403</v>
      </c>
      <c r="M286">
        <f t="shared" si="53"/>
        <v>2.1692256444309357</v>
      </c>
      <c r="N286">
        <f t="shared" si="54"/>
        <v>1.8552669065744805</v>
      </c>
    </row>
    <row r="287" spans="1:14" x14ac:dyDescent="0.25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44"/>
        <v>0.53191489361702127</v>
      </c>
      <c r="D287">
        <f t="shared" si="45"/>
        <v>0.49504950495049505</v>
      </c>
      <c r="E287">
        <f t="shared" si="46"/>
        <v>2.6964398567516312E-2</v>
      </c>
      <c r="F287">
        <f t="shared" si="47"/>
        <v>-0.23635980619338537</v>
      </c>
      <c r="G287">
        <v>0</v>
      </c>
      <c r="H287">
        <f t="shared" si="48"/>
        <v>0.26332420476090163</v>
      </c>
      <c r="I287">
        <f t="shared" si="49"/>
        <v>-1.0555008273018724</v>
      </c>
      <c r="J287">
        <f t="shared" si="50"/>
        <v>1.0555008273018724</v>
      </c>
      <c r="K287">
        <f t="shared" si="51"/>
        <v>0.51844612438456505</v>
      </c>
      <c r="L287">
        <f t="shared" si="52"/>
        <v>0.48155387561543506</v>
      </c>
      <c r="M287">
        <f t="shared" si="53"/>
        <v>1.9288407280256479</v>
      </c>
      <c r="N287">
        <f t="shared" si="54"/>
        <v>2.0766108438479098</v>
      </c>
    </row>
    <row r="288" spans="1:14" x14ac:dyDescent="0.25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44"/>
        <v>0.59171597633136097</v>
      </c>
      <c r="D288">
        <f t="shared" si="45"/>
        <v>0.44247787610619471</v>
      </c>
      <c r="E288">
        <f t="shared" si="46"/>
        <v>3.4193852437555794E-2</v>
      </c>
      <c r="F288">
        <f t="shared" si="47"/>
        <v>-0.22762737602764815</v>
      </c>
      <c r="G288">
        <v>0</v>
      </c>
      <c r="H288">
        <f t="shared" si="48"/>
        <v>0.261821228465204</v>
      </c>
      <c r="I288">
        <f t="shared" si="49"/>
        <v>-1.0724824201463119</v>
      </c>
      <c r="J288">
        <f t="shared" si="50"/>
        <v>1.0724824201463119</v>
      </c>
      <c r="K288">
        <f t="shared" si="51"/>
        <v>0.57470839285052078</v>
      </c>
      <c r="L288">
        <f t="shared" si="52"/>
        <v>0.42529160714947917</v>
      </c>
      <c r="M288">
        <f t="shared" si="53"/>
        <v>1.7400128699009547</v>
      </c>
      <c r="N288">
        <f t="shared" si="54"/>
        <v>2.351327849384353</v>
      </c>
    </row>
    <row r="289" spans="1:14" x14ac:dyDescent="0.25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44"/>
        <v>0.54054054054054046</v>
      </c>
      <c r="D289">
        <f t="shared" si="45"/>
        <v>0.49019607843137253</v>
      </c>
      <c r="E289">
        <f t="shared" si="46"/>
        <v>3.0736618971912932E-2</v>
      </c>
      <c r="F289">
        <f t="shared" si="47"/>
        <v>-0.23423423423423428</v>
      </c>
      <c r="G289">
        <v>0</v>
      </c>
      <c r="H289">
        <f t="shared" si="48"/>
        <v>0.26497085320614727</v>
      </c>
      <c r="I289">
        <f t="shared" si="49"/>
        <v>-1.0635890745287924</v>
      </c>
      <c r="J289">
        <f t="shared" si="50"/>
        <v>1.0635890745287924</v>
      </c>
      <c r="K289">
        <f t="shared" si="51"/>
        <v>0.52519609535024903</v>
      </c>
      <c r="L289">
        <f t="shared" si="52"/>
        <v>0.47480390464975097</v>
      </c>
      <c r="M289">
        <f t="shared" si="53"/>
        <v>1.904050713349474</v>
      </c>
      <c r="N289">
        <f t="shared" si="54"/>
        <v>2.1061326375099441</v>
      </c>
    </row>
    <row r="290" spans="1:14" x14ac:dyDescent="0.25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44"/>
        <v>0.41322314049586778</v>
      </c>
      <c r="D290">
        <f t="shared" si="45"/>
        <v>0.625</v>
      </c>
      <c r="E290">
        <f t="shared" si="46"/>
        <v>3.8223140495867725E-2</v>
      </c>
      <c r="F290">
        <f t="shared" si="47"/>
        <v>-0.2200413223140496</v>
      </c>
      <c r="G290">
        <v>0</v>
      </c>
      <c r="H290">
        <f t="shared" si="48"/>
        <v>0.25826446280991738</v>
      </c>
      <c r="I290">
        <f t="shared" si="49"/>
        <v>-1.0833784750435986</v>
      </c>
      <c r="J290">
        <f t="shared" si="50"/>
        <v>1.0833784750435986</v>
      </c>
      <c r="K290">
        <f t="shared" si="51"/>
        <v>0.39394934236237333</v>
      </c>
      <c r="L290">
        <f t="shared" si="52"/>
        <v>0.60605065763762667</v>
      </c>
      <c r="M290">
        <f t="shared" si="53"/>
        <v>2.5383974345619098</v>
      </c>
      <c r="N290">
        <f t="shared" si="54"/>
        <v>1.6500270850261594</v>
      </c>
    </row>
    <row r="291" spans="1:14" x14ac:dyDescent="0.25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44"/>
        <v>0.56818181818181823</v>
      </c>
      <c r="D291">
        <f t="shared" si="45"/>
        <v>0.47169811320754712</v>
      </c>
      <c r="E291">
        <f t="shared" si="46"/>
        <v>3.9879931389365408E-2</v>
      </c>
      <c r="F291">
        <f t="shared" si="47"/>
        <v>-0.22813036020583177</v>
      </c>
      <c r="G291">
        <v>0</v>
      </c>
      <c r="H291">
        <f t="shared" si="48"/>
        <v>0.26801029159519724</v>
      </c>
      <c r="I291">
        <f t="shared" si="49"/>
        <v>-1.0838874619051502</v>
      </c>
      <c r="J291">
        <f t="shared" si="50"/>
        <v>1.0838874619051502</v>
      </c>
      <c r="K291">
        <f t="shared" si="51"/>
        <v>0.54831942340648987</v>
      </c>
      <c r="L291">
        <f t="shared" si="52"/>
        <v>0.45168057659351019</v>
      </c>
      <c r="M291">
        <f t="shared" si="53"/>
        <v>1.8237544710479137</v>
      </c>
      <c r="N291">
        <f t="shared" si="54"/>
        <v>2.2139539573337679</v>
      </c>
    </row>
    <row r="292" spans="1:14" x14ac:dyDescent="0.25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44"/>
        <v>0.53191489361702127</v>
      </c>
      <c r="D292">
        <f t="shared" si="45"/>
        <v>0.50251256281407031</v>
      </c>
      <c r="E292">
        <f t="shared" si="46"/>
        <v>3.4427456431091574E-2</v>
      </c>
      <c r="F292">
        <f t="shared" si="47"/>
        <v>-0.23286645995937127</v>
      </c>
      <c r="G292">
        <v>0</v>
      </c>
      <c r="H292">
        <f t="shared" si="48"/>
        <v>0.2672939163904629</v>
      </c>
      <c r="I292">
        <f t="shared" si="49"/>
        <v>-1.0713739108887084</v>
      </c>
      <c r="J292">
        <f t="shared" si="50"/>
        <v>1.0713739108887084</v>
      </c>
      <c r="K292">
        <f t="shared" si="51"/>
        <v>0.51471862576142968</v>
      </c>
      <c r="L292">
        <f t="shared" si="52"/>
        <v>0.48528137423857021</v>
      </c>
      <c r="M292">
        <f t="shared" si="53"/>
        <v>1.9428090415820634</v>
      </c>
      <c r="N292">
        <f t="shared" si="54"/>
        <v>2.0606601717798219</v>
      </c>
    </row>
    <row r="293" spans="1:14" x14ac:dyDescent="0.25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44"/>
        <v>0.38910505836575876</v>
      </c>
      <c r="D293">
        <f t="shared" si="45"/>
        <v>0.64935064935064934</v>
      </c>
      <c r="E293">
        <f t="shared" si="46"/>
        <v>3.845570771640805E-2</v>
      </c>
      <c r="F293">
        <f t="shared" si="47"/>
        <v>-0.21420991459901972</v>
      </c>
      <c r="G293">
        <v>0</v>
      </c>
      <c r="H293">
        <f t="shared" si="48"/>
        <v>0.25266562231542777</v>
      </c>
      <c r="I293">
        <f t="shared" si="49"/>
        <v>-1.0860586874184577</v>
      </c>
      <c r="J293">
        <f t="shared" si="50"/>
        <v>1.0860586874184577</v>
      </c>
      <c r="K293">
        <f t="shared" si="51"/>
        <v>0.36967044193530912</v>
      </c>
      <c r="L293">
        <f t="shared" si="52"/>
        <v>0.63032955806469082</v>
      </c>
      <c r="M293">
        <f t="shared" si="53"/>
        <v>2.7051121392469786</v>
      </c>
      <c r="N293">
        <f t="shared" si="54"/>
        <v>1.5864716912059673</v>
      </c>
    </row>
    <row r="294" spans="1:14" x14ac:dyDescent="0.25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44"/>
        <v>0.48780487804878053</v>
      </c>
      <c r="D294">
        <f t="shared" si="45"/>
        <v>0.54644808743169393</v>
      </c>
      <c r="E294">
        <f t="shared" si="46"/>
        <v>3.4252965480474407E-2</v>
      </c>
      <c r="F294">
        <f t="shared" si="47"/>
        <v>-0.23230707716913246</v>
      </c>
      <c r="G294">
        <v>0</v>
      </c>
      <c r="H294">
        <f t="shared" si="48"/>
        <v>0.26656004264960681</v>
      </c>
      <c r="I294">
        <f t="shared" si="49"/>
        <v>-1.0711894933108055</v>
      </c>
      <c r="J294">
        <f t="shared" si="50"/>
        <v>1.0711894933108055</v>
      </c>
      <c r="K294">
        <f t="shared" si="51"/>
        <v>0.47064383372894186</v>
      </c>
      <c r="L294">
        <f t="shared" si="52"/>
        <v>0.52935616627105819</v>
      </c>
      <c r="M294">
        <f t="shared" si="53"/>
        <v>2.1247489679763456</v>
      </c>
      <c r="N294">
        <f t="shared" si="54"/>
        <v>1.8890872794479689</v>
      </c>
    </row>
    <row r="295" spans="1:14" x14ac:dyDescent="0.25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44"/>
        <v>0.66225165562913912</v>
      </c>
      <c r="D295">
        <f t="shared" si="45"/>
        <v>0.38167938931297707</v>
      </c>
      <c r="E295">
        <f t="shared" si="46"/>
        <v>4.3931044942116193E-2</v>
      </c>
      <c r="F295">
        <f t="shared" si="47"/>
        <v>-0.20883676254992167</v>
      </c>
      <c r="G295">
        <v>0</v>
      </c>
      <c r="H295">
        <f t="shared" si="48"/>
        <v>0.25276780749203781</v>
      </c>
      <c r="I295">
        <f t="shared" si="49"/>
        <v>-1.1001639366407492</v>
      </c>
      <c r="J295">
        <f t="shared" si="50"/>
        <v>1.1001639366407492</v>
      </c>
      <c r="K295">
        <f t="shared" si="51"/>
        <v>0.64058068067334506</v>
      </c>
      <c r="L295">
        <f t="shared" si="52"/>
        <v>0.359419319326655</v>
      </c>
      <c r="M295">
        <f t="shared" si="53"/>
        <v>1.561083607686782</v>
      </c>
      <c r="N295">
        <f t="shared" si="54"/>
        <v>2.7822655773580136</v>
      </c>
    </row>
    <row r="296" spans="1:14" x14ac:dyDescent="0.25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44"/>
        <v>0.38910505836575876</v>
      </c>
      <c r="D296">
        <f t="shared" si="45"/>
        <v>0.64102564102564097</v>
      </c>
      <c r="E296">
        <f t="shared" si="46"/>
        <v>3.0130699391399673E-2</v>
      </c>
      <c r="F296">
        <f t="shared" si="47"/>
        <v>-0.2192956200738303</v>
      </c>
      <c r="G296">
        <v>0</v>
      </c>
      <c r="H296">
        <f t="shared" si="48"/>
        <v>0.24942631946522995</v>
      </c>
      <c r="I296">
        <f t="shared" si="49"/>
        <v>-1.066488459484171</v>
      </c>
      <c r="J296">
        <f t="shared" si="50"/>
        <v>1.066488459484171</v>
      </c>
      <c r="K296">
        <f t="shared" si="51"/>
        <v>0.37391747879057763</v>
      </c>
      <c r="L296">
        <f t="shared" si="52"/>
        <v>0.62608252120942243</v>
      </c>
      <c r="M296">
        <f t="shared" si="53"/>
        <v>2.6743868813901486</v>
      </c>
      <c r="N296">
        <f t="shared" si="54"/>
        <v>1.5972335373111359</v>
      </c>
    </row>
    <row r="297" spans="1:14" x14ac:dyDescent="0.25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44"/>
        <v>0.36496350364963503</v>
      </c>
      <c r="D297">
        <f t="shared" si="45"/>
        <v>0.66666666666666663</v>
      </c>
      <c r="E297">
        <f t="shared" si="46"/>
        <v>3.1630170316301776E-2</v>
      </c>
      <c r="F297">
        <f t="shared" si="47"/>
        <v>-0.21167883211678817</v>
      </c>
      <c r="G297">
        <v>0</v>
      </c>
      <c r="H297">
        <f t="shared" si="48"/>
        <v>0.24330900243309</v>
      </c>
      <c r="I297">
        <f t="shared" si="49"/>
        <v>-1.0721125348377951</v>
      </c>
      <c r="J297">
        <f t="shared" si="50"/>
        <v>1.0721125348377951</v>
      </c>
      <c r="K297">
        <f t="shared" si="51"/>
        <v>0.34898218170071083</v>
      </c>
      <c r="L297">
        <f t="shared" si="52"/>
        <v>0.65101781829928906</v>
      </c>
      <c r="M297">
        <f t="shared" si="53"/>
        <v>2.8654758106177636</v>
      </c>
      <c r="N297">
        <f t="shared" si="54"/>
        <v>1.5360562674188976</v>
      </c>
    </row>
    <row r="298" spans="1:14" x14ac:dyDescent="0.25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44"/>
        <v>0.5524861878453039</v>
      </c>
      <c r="D298">
        <f t="shared" si="45"/>
        <v>0.49019607843137253</v>
      </c>
      <c r="E298">
        <f t="shared" si="46"/>
        <v>4.2682266276676373E-2</v>
      </c>
      <c r="F298">
        <f t="shared" si="47"/>
        <v>-0.22814429639259015</v>
      </c>
      <c r="G298">
        <v>0</v>
      </c>
      <c r="H298">
        <f t="shared" si="48"/>
        <v>0.27082656266926658</v>
      </c>
      <c r="I298">
        <f t="shared" si="49"/>
        <v>-1.0895340841010224</v>
      </c>
      <c r="J298">
        <f t="shared" si="50"/>
        <v>1.0895340841010224</v>
      </c>
      <c r="K298">
        <f t="shared" si="51"/>
        <v>0.53120211979695098</v>
      </c>
      <c r="L298">
        <f t="shared" si="52"/>
        <v>0.46879788020304902</v>
      </c>
      <c r="M298">
        <f t="shared" si="53"/>
        <v>1.8825226081218283</v>
      </c>
      <c r="N298">
        <f t="shared" si="54"/>
        <v>2.1331154474650633</v>
      </c>
    </row>
    <row r="299" spans="1:14" x14ac:dyDescent="0.25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44"/>
        <v>0.56497175141242939</v>
      </c>
      <c r="D299">
        <f t="shared" si="45"/>
        <v>0.47846889952153115</v>
      </c>
      <c r="E299">
        <f t="shared" si="46"/>
        <v>4.3440650933960434E-2</v>
      </c>
      <c r="F299">
        <f t="shared" si="47"/>
        <v>-0.22688076122509671</v>
      </c>
      <c r="G299">
        <v>0</v>
      </c>
      <c r="H299">
        <f t="shared" si="48"/>
        <v>0.27032141215905714</v>
      </c>
      <c r="I299">
        <f t="shared" si="49"/>
        <v>-1.09154435611996</v>
      </c>
      <c r="J299">
        <f t="shared" si="50"/>
        <v>1.09154435611996</v>
      </c>
      <c r="K299">
        <f t="shared" si="51"/>
        <v>0.54333381846411721</v>
      </c>
      <c r="L299">
        <f t="shared" si="52"/>
        <v>0.4566661815358829</v>
      </c>
      <c r="M299">
        <f t="shared" si="53"/>
        <v>1.8404891542123691</v>
      </c>
      <c r="N299">
        <f t="shared" si="54"/>
        <v>2.189783348170756</v>
      </c>
    </row>
    <row r="300" spans="1:14" x14ac:dyDescent="0.25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44"/>
        <v>0.68493150684931503</v>
      </c>
      <c r="D300">
        <f t="shared" si="45"/>
        <v>0.36630036630036628</v>
      </c>
      <c r="E300">
        <f t="shared" si="46"/>
        <v>5.1231873149681251E-2</v>
      </c>
      <c r="F300">
        <f t="shared" si="47"/>
        <v>-0.19965878869988463</v>
      </c>
      <c r="G300">
        <v>0</v>
      </c>
      <c r="H300">
        <f t="shared" si="48"/>
        <v>0.25089066184956593</v>
      </c>
      <c r="I300">
        <f t="shared" si="49"/>
        <v>-1.1209804346903349</v>
      </c>
      <c r="J300">
        <f t="shared" si="50"/>
        <v>1.1209804346903349</v>
      </c>
      <c r="K300">
        <f t="shared" si="51"/>
        <v>0.65978249612081219</v>
      </c>
      <c r="L300">
        <f t="shared" si="52"/>
        <v>0.34021750387918781</v>
      </c>
      <c r="M300">
        <f t="shared" si="53"/>
        <v>1.515650999957554</v>
      </c>
      <c r="N300">
        <f t="shared" si="54"/>
        <v>2.9392961520142795</v>
      </c>
    </row>
    <row r="301" spans="1:14" x14ac:dyDescent="0.25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44"/>
        <v>0.58139534883720934</v>
      </c>
      <c r="D301">
        <f t="shared" si="45"/>
        <v>0.46296296296296291</v>
      </c>
      <c r="E301">
        <f t="shared" si="46"/>
        <v>4.4358311800172245E-2</v>
      </c>
      <c r="F301">
        <f t="shared" si="47"/>
        <v>-0.22480620155038755</v>
      </c>
      <c r="G301">
        <v>0</v>
      </c>
      <c r="H301">
        <f t="shared" si="48"/>
        <v>0.26916451335055985</v>
      </c>
      <c r="I301">
        <f t="shared" si="49"/>
        <v>-1.0942202738310214</v>
      </c>
      <c r="J301">
        <f t="shared" si="50"/>
        <v>1.0942202738310214</v>
      </c>
      <c r="K301">
        <f t="shared" si="51"/>
        <v>0.55933460749166131</v>
      </c>
      <c r="L301">
        <f t="shared" si="52"/>
        <v>0.44066539250833864</v>
      </c>
      <c r="M301">
        <f t="shared" si="53"/>
        <v>1.7878385971583355</v>
      </c>
      <c r="N301">
        <f t="shared" si="54"/>
        <v>2.2692955176439846</v>
      </c>
    </row>
    <row r="302" spans="1:14" x14ac:dyDescent="0.25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44"/>
        <v>0.5181347150259068</v>
      </c>
      <c r="D302">
        <f t="shared" si="45"/>
        <v>0.50761421319796951</v>
      </c>
      <c r="E302">
        <f t="shared" si="46"/>
        <v>2.5748928223876311E-2</v>
      </c>
      <c r="F302">
        <f t="shared" si="47"/>
        <v>-0.23726361747455349</v>
      </c>
      <c r="G302">
        <v>0</v>
      </c>
      <c r="H302">
        <f t="shared" si="48"/>
        <v>0.26301254569842986</v>
      </c>
      <c r="I302">
        <f t="shared" si="49"/>
        <v>-1.0528649266733445</v>
      </c>
      <c r="J302">
        <f t="shared" si="50"/>
        <v>1.0528649266733445</v>
      </c>
      <c r="K302">
        <f t="shared" si="51"/>
        <v>0.50526374119939821</v>
      </c>
      <c r="L302">
        <f t="shared" si="52"/>
        <v>0.49473625880060179</v>
      </c>
      <c r="M302">
        <f t="shared" si="53"/>
        <v>1.9791643818062103</v>
      </c>
      <c r="N302">
        <f t="shared" si="54"/>
        <v>2.021278978873144</v>
      </c>
    </row>
    <row r="303" spans="1:14" x14ac:dyDescent="0.25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44"/>
        <v>0.65359477124183007</v>
      </c>
      <c r="D303">
        <f t="shared" si="45"/>
        <v>0.37735849056603776</v>
      </c>
      <c r="E303">
        <f t="shared" si="46"/>
        <v>3.0953261807867838E-2</v>
      </c>
      <c r="F303">
        <f t="shared" si="47"/>
        <v>-0.21568627450980393</v>
      </c>
      <c r="G303">
        <v>0</v>
      </c>
      <c r="H303">
        <f t="shared" si="48"/>
        <v>0.24663953631767174</v>
      </c>
      <c r="I303">
        <f t="shared" si="49"/>
        <v>-1.0693505400348575</v>
      </c>
      <c r="J303">
        <f t="shared" si="50"/>
        <v>1.0693505400348575</v>
      </c>
      <c r="K303">
        <f t="shared" si="51"/>
        <v>0.63826156494599728</v>
      </c>
      <c r="L303">
        <f t="shared" si="52"/>
        <v>0.36173843505400266</v>
      </c>
      <c r="M303">
        <f t="shared" si="53"/>
        <v>1.5667557862184747</v>
      </c>
      <c r="N303">
        <f t="shared" si="54"/>
        <v>2.7644283910575149</v>
      </c>
    </row>
    <row r="304" spans="1:14" x14ac:dyDescent="0.25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44"/>
        <v>0.64102564102564097</v>
      </c>
      <c r="D304">
        <f t="shared" si="45"/>
        <v>0.38759689922480617</v>
      </c>
      <c r="E304">
        <f t="shared" si="46"/>
        <v>2.8622540250447193E-2</v>
      </c>
      <c r="F304">
        <f t="shared" si="47"/>
        <v>-0.21983701053468496</v>
      </c>
      <c r="G304">
        <v>0</v>
      </c>
      <c r="H304">
        <f t="shared" si="48"/>
        <v>0.24845955078513213</v>
      </c>
      <c r="I304">
        <f t="shared" si="49"/>
        <v>-1.0631081389064057</v>
      </c>
      <c r="J304">
        <f t="shared" si="50"/>
        <v>1.0631081389064057</v>
      </c>
      <c r="K304">
        <f t="shared" si="51"/>
        <v>0.62682541048589435</v>
      </c>
      <c r="L304">
        <f t="shared" si="52"/>
        <v>0.37317458951410554</v>
      </c>
      <c r="M304">
        <f t="shared" si="53"/>
        <v>1.5953405577875872</v>
      </c>
      <c r="N304">
        <f t="shared" si="54"/>
        <v>2.679710859472122</v>
      </c>
    </row>
    <row r="305" spans="1:14" x14ac:dyDescent="0.25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44"/>
        <v>0.48780487804878053</v>
      </c>
      <c r="D305">
        <f t="shared" si="45"/>
        <v>0.5376344086021505</v>
      </c>
      <c r="E305">
        <f t="shared" si="46"/>
        <v>2.5439286650930981E-2</v>
      </c>
      <c r="F305">
        <f t="shared" si="47"/>
        <v>-0.23682140047206923</v>
      </c>
      <c r="G305">
        <v>0</v>
      </c>
      <c r="H305">
        <f t="shared" si="48"/>
        <v>0.26226068712300027</v>
      </c>
      <c r="I305">
        <f t="shared" si="49"/>
        <v>-1.0523401123547818</v>
      </c>
      <c r="J305">
        <f t="shared" si="50"/>
        <v>1.0523401123547818</v>
      </c>
      <c r="K305">
        <f t="shared" si="51"/>
        <v>0.47506906029667378</v>
      </c>
      <c r="L305">
        <f t="shared" si="52"/>
        <v>0.52493093970332627</v>
      </c>
      <c r="M305">
        <f t="shared" si="53"/>
        <v>2.1049571179725204</v>
      </c>
      <c r="N305">
        <f t="shared" si="54"/>
        <v>1.9050124966251125</v>
      </c>
    </row>
    <row r="306" spans="1:14" x14ac:dyDescent="0.25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44"/>
        <v>0.63694267515923564</v>
      </c>
      <c r="D306">
        <f t="shared" si="45"/>
        <v>0.39370078740157477</v>
      </c>
      <c r="E306">
        <f t="shared" si="46"/>
        <v>3.0643462560810519E-2</v>
      </c>
      <c r="F306">
        <f t="shared" si="47"/>
        <v>-0.22012137017904598</v>
      </c>
      <c r="G306">
        <v>0</v>
      </c>
      <c r="H306">
        <f t="shared" si="48"/>
        <v>0.2507648327398565</v>
      </c>
      <c r="I306">
        <f t="shared" si="49"/>
        <v>-1.067338589917677</v>
      </c>
      <c r="J306">
        <f t="shared" si="50"/>
        <v>1.067338589917677</v>
      </c>
      <c r="K306">
        <f t="shared" si="51"/>
        <v>0.62174245955697227</v>
      </c>
      <c r="L306">
        <f t="shared" si="52"/>
        <v>0.37825754044302767</v>
      </c>
      <c r="M306">
        <f t="shared" si="53"/>
        <v>1.608382996253076</v>
      </c>
      <c r="N306">
        <f t="shared" si="54"/>
        <v>2.6437014284732223</v>
      </c>
    </row>
    <row r="307" spans="1:14" x14ac:dyDescent="0.25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44"/>
        <v>0.57471264367816088</v>
      </c>
      <c r="D307">
        <f t="shared" si="45"/>
        <v>0.45454545454545453</v>
      </c>
      <c r="E307">
        <f t="shared" si="46"/>
        <v>2.925809822361547E-2</v>
      </c>
      <c r="F307">
        <f t="shared" si="47"/>
        <v>-0.23197492163009403</v>
      </c>
      <c r="G307">
        <v>0</v>
      </c>
      <c r="H307">
        <f t="shared" si="48"/>
        <v>0.2612330198537095</v>
      </c>
      <c r="I307">
        <f t="shared" si="49"/>
        <v>-1.0611908999450221</v>
      </c>
      <c r="J307">
        <f t="shared" si="50"/>
        <v>1.0611908999450221</v>
      </c>
      <c r="K307">
        <f t="shared" si="51"/>
        <v>0.56013582793221794</v>
      </c>
      <c r="L307">
        <f t="shared" si="52"/>
        <v>0.43986417206778194</v>
      </c>
      <c r="M307">
        <f t="shared" si="53"/>
        <v>1.7852812659593167</v>
      </c>
      <c r="N307">
        <f t="shared" si="54"/>
        <v>2.2734290799340271</v>
      </c>
    </row>
    <row r="308" spans="1:14" x14ac:dyDescent="0.25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44"/>
        <v>0.46728971962616822</v>
      </c>
      <c r="D308">
        <f t="shared" si="45"/>
        <v>0.56818181818181823</v>
      </c>
      <c r="E308">
        <f t="shared" si="46"/>
        <v>3.5471537807986397E-2</v>
      </c>
      <c r="F308">
        <f t="shared" si="47"/>
        <v>-0.23003398470688197</v>
      </c>
      <c r="G308">
        <v>0</v>
      </c>
      <c r="H308">
        <f t="shared" si="48"/>
        <v>0.26550552251486831</v>
      </c>
      <c r="I308">
        <f t="shared" si="49"/>
        <v>-1.0743376064838499</v>
      </c>
      <c r="J308">
        <f t="shared" si="50"/>
        <v>1.0743376064838499</v>
      </c>
      <c r="K308">
        <f t="shared" si="51"/>
        <v>0.4494897427831781</v>
      </c>
      <c r="L308">
        <f t="shared" si="52"/>
        <v>0.55051025721682212</v>
      </c>
      <c r="M308">
        <f t="shared" si="53"/>
        <v>2.2247448713915889</v>
      </c>
      <c r="N308">
        <f t="shared" si="54"/>
        <v>1.8164965809277254</v>
      </c>
    </row>
    <row r="309" spans="1:14" x14ac:dyDescent="0.25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44"/>
        <v>0.55865921787709494</v>
      </c>
      <c r="D309">
        <f t="shared" si="45"/>
        <v>0.47619047619047616</v>
      </c>
      <c r="E309">
        <f t="shared" si="46"/>
        <v>3.4849694067571102E-2</v>
      </c>
      <c r="F309">
        <f t="shared" si="47"/>
        <v>-0.2311785049215217</v>
      </c>
      <c r="G309">
        <v>0</v>
      </c>
      <c r="H309">
        <f t="shared" si="48"/>
        <v>0.2660281989890928</v>
      </c>
      <c r="I309">
        <f t="shared" si="49"/>
        <v>-1.072729223145815</v>
      </c>
      <c r="J309">
        <f t="shared" si="50"/>
        <v>1.072729223145815</v>
      </c>
      <c r="K309">
        <f t="shared" si="51"/>
        <v>0.5412848551170536</v>
      </c>
      <c r="L309">
        <f t="shared" si="52"/>
        <v>0.4587151448829464</v>
      </c>
      <c r="M309">
        <f t="shared" si="53"/>
        <v>1.8474560862851939</v>
      </c>
      <c r="N309">
        <f t="shared" si="54"/>
        <v>2.1800021454603971</v>
      </c>
    </row>
    <row r="310" spans="1:14" x14ac:dyDescent="0.25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44"/>
        <v>0.5</v>
      </c>
      <c r="D310">
        <f t="shared" si="45"/>
        <v>0.53191489361702127</v>
      </c>
      <c r="E310">
        <f t="shared" si="46"/>
        <v>3.1914893617021267E-2</v>
      </c>
      <c r="F310">
        <f t="shared" si="47"/>
        <v>-0.23404255319148937</v>
      </c>
      <c r="G310">
        <v>0</v>
      </c>
      <c r="H310">
        <f t="shared" si="48"/>
        <v>0.26595744680851063</v>
      </c>
      <c r="I310">
        <f t="shared" si="49"/>
        <v>-1.0660035817780522</v>
      </c>
      <c r="J310">
        <f t="shared" si="50"/>
        <v>1.0660035817780522</v>
      </c>
      <c r="K310">
        <f t="shared" si="51"/>
        <v>0.48402626637238261</v>
      </c>
      <c r="L310">
        <f t="shared" si="52"/>
        <v>0.51597373362761745</v>
      </c>
      <c r="M310">
        <f t="shared" si="53"/>
        <v>2.0660035817780522</v>
      </c>
      <c r="N310">
        <f t="shared" si="54"/>
        <v>1.9380831519646857</v>
      </c>
    </row>
    <row r="311" spans="1:14" x14ac:dyDescent="0.25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44"/>
        <v>0.58479532163742687</v>
      </c>
      <c r="D311">
        <f t="shared" si="45"/>
        <v>0.44444444444444442</v>
      </c>
      <c r="E311">
        <f t="shared" si="46"/>
        <v>2.9239766081871288E-2</v>
      </c>
      <c r="F311">
        <f t="shared" si="47"/>
        <v>-0.2306692657569851</v>
      </c>
      <c r="G311">
        <v>0</v>
      </c>
      <c r="H311">
        <f t="shared" si="48"/>
        <v>0.25990903183885639</v>
      </c>
      <c r="I311">
        <f t="shared" si="49"/>
        <v>-1.0614897848685503</v>
      </c>
      <c r="J311">
        <f t="shared" si="50"/>
        <v>1.0614897848685503</v>
      </c>
      <c r="K311">
        <f t="shared" si="51"/>
        <v>0.57023669616511363</v>
      </c>
      <c r="L311">
        <f t="shared" si="52"/>
        <v>0.42976330383488626</v>
      </c>
      <c r="M311">
        <f t="shared" si="53"/>
        <v>1.753657747256671</v>
      </c>
      <c r="N311">
        <f t="shared" si="54"/>
        <v>2.3268622310856886</v>
      </c>
    </row>
    <row r="312" spans="1:14" x14ac:dyDescent="0.25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44"/>
        <v>0.39215686274509809</v>
      </c>
      <c r="D312">
        <f t="shared" si="45"/>
        <v>0.63694267515923564</v>
      </c>
      <c r="E312">
        <f t="shared" si="46"/>
        <v>2.9099537904333728E-2</v>
      </c>
      <c r="F312">
        <f t="shared" si="47"/>
        <v>-0.22068190333458226</v>
      </c>
      <c r="G312">
        <v>0</v>
      </c>
      <c r="H312">
        <f t="shared" si="48"/>
        <v>0.24978144123891596</v>
      </c>
      <c r="I312">
        <f t="shared" si="49"/>
        <v>-1.0638899909514294</v>
      </c>
      <c r="J312">
        <f t="shared" si="50"/>
        <v>1.0638899909514294</v>
      </c>
      <c r="K312">
        <f t="shared" si="51"/>
        <v>0.37749674184243676</v>
      </c>
      <c r="L312">
        <f t="shared" si="52"/>
        <v>0.62250325815756336</v>
      </c>
      <c r="M312">
        <f t="shared" si="53"/>
        <v>2.6490294859747152</v>
      </c>
      <c r="N312">
        <f t="shared" si="54"/>
        <v>1.6064172948423148</v>
      </c>
    </row>
    <row r="313" spans="1:14" x14ac:dyDescent="0.25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44"/>
        <v>0.49261083743842371</v>
      </c>
      <c r="D313">
        <f t="shared" si="45"/>
        <v>0.53191489361702127</v>
      </c>
      <c r="E313">
        <f t="shared" si="46"/>
        <v>2.4525731055444977E-2</v>
      </c>
      <c r="F313">
        <f t="shared" si="47"/>
        <v>-0.23750131013520592</v>
      </c>
      <c r="G313">
        <v>0</v>
      </c>
      <c r="H313">
        <f t="shared" si="48"/>
        <v>0.2620270411906509</v>
      </c>
      <c r="I313">
        <f t="shared" si="49"/>
        <v>-1.0503645397539194</v>
      </c>
      <c r="J313">
        <f t="shared" si="50"/>
        <v>1.0503645397539194</v>
      </c>
      <c r="K313">
        <f t="shared" si="51"/>
        <v>0.48033612555301569</v>
      </c>
      <c r="L313">
        <f t="shared" si="52"/>
        <v>0.51966387444698414</v>
      </c>
      <c r="M313">
        <f t="shared" si="53"/>
        <v>2.081875475946537</v>
      </c>
      <c r="N313">
        <f t="shared" si="54"/>
        <v>1.9243207949834495</v>
      </c>
    </row>
    <row r="314" spans="1:14" x14ac:dyDescent="0.25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44"/>
        <v>0.4854368932038835</v>
      </c>
      <c r="D314">
        <f t="shared" si="45"/>
        <v>0.54054054054054046</v>
      </c>
      <c r="E314">
        <f t="shared" si="46"/>
        <v>2.5977433744424072E-2</v>
      </c>
      <c r="F314">
        <f t="shared" si="47"/>
        <v>-0.23642088690632379</v>
      </c>
      <c r="G314">
        <v>0</v>
      </c>
      <c r="H314">
        <f t="shared" si="48"/>
        <v>0.26239832065074781</v>
      </c>
      <c r="I314">
        <f t="shared" si="49"/>
        <v>-1.0535074339697479</v>
      </c>
      <c r="J314">
        <f t="shared" si="50"/>
        <v>1.0535074339697479</v>
      </c>
      <c r="K314">
        <f t="shared" si="51"/>
        <v>0.47242951431782315</v>
      </c>
      <c r="L314">
        <f t="shared" si="52"/>
        <v>0.52757048568217679</v>
      </c>
      <c r="M314">
        <f t="shared" si="53"/>
        <v>2.1167178800079327</v>
      </c>
      <c r="N314">
        <f t="shared" si="54"/>
        <v>1.8954813188742858</v>
      </c>
    </row>
    <row r="315" spans="1:14" x14ac:dyDescent="0.25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44"/>
        <v>0.58479532163742687</v>
      </c>
      <c r="D315">
        <f t="shared" si="45"/>
        <v>0.4464285714285714</v>
      </c>
      <c r="E315">
        <f t="shared" si="46"/>
        <v>3.1223893065998265E-2</v>
      </c>
      <c r="F315">
        <f t="shared" si="47"/>
        <v>-0.22984544695071008</v>
      </c>
      <c r="G315">
        <v>0</v>
      </c>
      <c r="H315">
        <f t="shared" si="48"/>
        <v>0.2610693400167084</v>
      </c>
      <c r="I315">
        <f t="shared" si="49"/>
        <v>-1.0657613907987189</v>
      </c>
      <c r="J315">
        <f t="shared" si="50"/>
        <v>1.0657613907987189</v>
      </c>
      <c r="K315">
        <f t="shared" si="51"/>
        <v>0.56925221045435459</v>
      </c>
      <c r="L315">
        <f t="shared" si="52"/>
        <v>0.4307477895456453</v>
      </c>
      <c r="M315">
        <f t="shared" si="53"/>
        <v>1.7566905874670904</v>
      </c>
      <c r="N315">
        <f t="shared" si="54"/>
        <v>2.3215441245904116</v>
      </c>
    </row>
    <row r="316" spans="1:14" x14ac:dyDescent="0.25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44"/>
        <v>0.43478260869565222</v>
      </c>
      <c r="D316">
        <f t="shared" si="45"/>
        <v>0.5988023952095809</v>
      </c>
      <c r="E316">
        <f t="shared" si="46"/>
        <v>3.3585003905233002E-2</v>
      </c>
      <c r="F316">
        <f t="shared" si="47"/>
        <v>-0.22676386357719358</v>
      </c>
      <c r="G316">
        <v>0</v>
      </c>
      <c r="H316">
        <f t="shared" si="48"/>
        <v>0.26034886748242653</v>
      </c>
      <c r="I316">
        <f t="shared" si="49"/>
        <v>-1.0714969088698136</v>
      </c>
      <c r="J316">
        <f t="shared" si="50"/>
        <v>1.0714969088698136</v>
      </c>
      <c r="K316">
        <f t="shared" si="51"/>
        <v>0.41789493273906014</v>
      </c>
      <c r="L316">
        <f t="shared" si="52"/>
        <v>0.58210506726094002</v>
      </c>
      <c r="M316">
        <f t="shared" si="53"/>
        <v>2.3929459815307572</v>
      </c>
      <c r="N316">
        <f t="shared" si="54"/>
        <v>1.7179029289427752</v>
      </c>
    </row>
    <row r="317" spans="1:14" x14ac:dyDescent="0.25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44"/>
        <v>0.42016806722689076</v>
      </c>
      <c r="D317">
        <f t="shared" si="45"/>
        <v>0.61349693251533743</v>
      </c>
      <c r="E317">
        <f t="shared" si="46"/>
        <v>3.3664999742228252E-2</v>
      </c>
      <c r="F317">
        <f t="shared" si="47"/>
        <v>-0.22410682064236731</v>
      </c>
      <c r="G317">
        <v>0</v>
      </c>
      <c r="H317">
        <f t="shared" si="48"/>
        <v>0.25777182038459556</v>
      </c>
      <c r="I317">
        <f t="shared" si="49"/>
        <v>-1.0724824201463117</v>
      </c>
      <c r="J317">
        <f t="shared" si="50"/>
        <v>1.0724824201463117</v>
      </c>
      <c r="K317">
        <f t="shared" si="51"/>
        <v>0.40322162143360418</v>
      </c>
      <c r="L317">
        <f t="shared" si="52"/>
        <v>0.59677837856639582</v>
      </c>
      <c r="M317">
        <f t="shared" si="53"/>
        <v>2.4800257398019103</v>
      </c>
      <c r="N317">
        <f t="shared" si="54"/>
        <v>1.6756639246921761</v>
      </c>
    </row>
    <row r="318" spans="1:14" x14ac:dyDescent="0.25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44"/>
        <v>0.47619047619047616</v>
      </c>
      <c r="D318">
        <f t="shared" si="45"/>
        <v>0.55865921787709494</v>
      </c>
      <c r="E318">
        <f t="shared" si="46"/>
        <v>3.4849694067571102E-2</v>
      </c>
      <c r="F318">
        <f t="shared" si="47"/>
        <v>-0.2311785049215217</v>
      </c>
      <c r="G318">
        <v>0</v>
      </c>
      <c r="H318">
        <f t="shared" si="48"/>
        <v>0.2660281989890928</v>
      </c>
      <c r="I318">
        <f t="shared" si="49"/>
        <v>-1.072729223145815</v>
      </c>
      <c r="J318">
        <f t="shared" si="50"/>
        <v>1.072729223145815</v>
      </c>
      <c r="K318">
        <f t="shared" si="51"/>
        <v>0.4587151448829464</v>
      </c>
      <c r="L318">
        <f t="shared" si="52"/>
        <v>0.5412848551170536</v>
      </c>
      <c r="M318">
        <f t="shared" si="53"/>
        <v>2.1800021454603971</v>
      </c>
      <c r="N318">
        <f t="shared" si="54"/>
        <v>1.8474560862851939</v>
      </c>
    </row>
    <row r="319" spans="1:14" x14ac:dyDescent="0.25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44"/>
        <v>0.44843049327354262</v>
      </c>
      <c r="D319">
        <f t="shared" si="45"/>
        <v>0.58823529411764708</v>
      </c>
      <c r="E319">
        <f t="shared" si="46"/>
        <v>3.6665787391189752E-2</v>
      </c>
      <c r="F319">
        <f t="shared" si="47"/>
        <v>-0.22711685571089413</v>
      </c>
      <c r="G319">
        <v>0</v>
      </c>
      <c r="H319">
        <f t="shared" si="48"/>
        <v>0.26378264310208388</v>
      </c>
      <c r="I319">
        <f t="shared" si="49"/>
        <v>-1.0777013435226062</v>
      </c>
      <c r="J319">
        <f t="shared" si="50"/>
        <v>1.0777013435226062</v>
      </c>
      <c r="K319">
        <f t="shared" si="51"/>
        <v>0.43000161655276159</v>
      </c>
      <c r="L319">
        <f t="shared" si="52"/>
        <v>0.56999838344723819</v>
      </c>
      <c r="M319">
        <f t="shared" si="53"/>
        <v>2.3255726525328053</v>
      </c>
      <c r="N319">
        <f t="shared" si="54"/>
        <v>1.7543909404658247</v>
      </c>
    </row>
    <row r="320" spans="1:14" x14ac:dyDescent="0.25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44"/>
        <v>0.43859649122807021</v>
      </c>
      <c r="D320">
        <f t="shared" si="45"/>
        <v>0.59523809523809523</v>
      </c>
      <c r="E320">
        <f t="shared" si="46"/>
        <v>3.383458646616555E-2</v>
      </c>
      <c r="F320">
        <f t="shared" si="47"/>
        <v>-0.2272347535505429</v>
      </c>
      <c r="G320">
        <v>0</v>
      </c>
      <c r="H320">
        <f t="shared" si="48"/>
        <v>0.26106934001670845</v>
      </c>
      <c r="I320">
        <f t="shared" si="49"/>
        <v>-1.0718661571406805</v>
      </c>
      <c r="J320">
        <f t="shared" si="50"/>
        <v>1.0718661571406805</v>
      </c>
      <c r="K320">
        <f t="shared" si="51"/>
        <v>0.42158717195874679</v>
      </c>
      <c r="L320">
        <f t="shared" si="52"/>
        <v>0.57841282804125305</v>
      </c>
      <c r="M320">
        <f t="shared" si="53"/>
        <v>2.3719886811400706</v>
      </c>
      <c r="N320">
        <f t="shared" si="54"/>
        <v>1.728868986855663</v>
      </c>
    </row>
    <row r="321" spans="1:14" x14ac:dyDescent="0.25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44"/>
        <v>0.43859649122807021</v>
      </c>
      <c r="D321">
        <f t="shared" si="45"/>
        <v>0.59523809523809523</v>
      </c>
      <c r="E321">
        <f t="shared" si="46"/>
        <v>3.383458646616555E-2</v>
      </c>
      <c r="F321">
        <f t="shared" si="47"/>
        <v>-0.2272347535505429</v>
      </c>
      <c r="G321">
        <v>0</v>
      </c>
      <c r="H321">
        <f t="shared" si="48"/>
        <v>0.26106934001670845</v>
      </c>
      <c r="I321">
        <f t="shared" si="49"/>
        <v>-1.0718661571406805</v>
      </c>
      <c r="J321">
        <f t="shared" si="50"/>
        <v>1.0718661571406805</v>
      </c>
      <c r="K321">
        <f t="shared" si="51"/>
        <v>0.42158717195874679</v>
      </c>
      <c r="L321">
        <f t="shared" si="52"/>
        <v>0.57841282804125305</v>
      </c>
      <c r="M321">
        <f t="shared" si="53"/>
        <v>2.3719886811400706</v>
      </c>
      <c r="N321">
        <f t="shared" si="54"/>
        <v>1.728868986855663</v>
      </c>
    </row>
    <row r="322" spans="1:14" x14ac:dyDescent="0.25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si="44"/>
        <v>0.38610038610038611</v>
      </c>
      <c r="D322">
        <f t="shared" si="45"/>
        <v>0.64935064935064934</v>
      </c>
      <c r="E322">
        <f t="shared" si="46"/>
        <v>3.5451035451035562E-2</v>
      </c>
      <c r="F322">
        <f t="shared" si="47"/>
        <v>-0.21526350097778657</v>
      </c>
      <c r="G322">
        <v>0</v>
      </c>
      <c r="H322">
        <f t="shared" si="48"/>
        <v>0.25071453642882213</v>
      </c>
      <c r="I322">
        <f t="shared" si="49"/>
        <v>-1.0792065137302937</v>
      </c>
      <c r="J322">
        <f t="shared" si="50"/>
        <v>1.0792065137302937</v>
      </c>
      <c r="K322">
        <f t="shared" si="51"/>
        <v>0.36819686922745715</v>
      </c>
      <c r="L322">
        <f t="shared" si="52"/>
        <v>0.6318031307725428</v>
      </c>
      <c r="M322">
        <f t="shared" si="53"/>
        <v>2.7159383568311668</v>
      </c>
      <c r="N322">
        <f t="shared" si="54"/>
        <v>1.5827715174143586</v>
      </c>
    </row>
    <row r="323" spans="1:14" x14ac:dyDescent="0.25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ref="C323:C386" si="55">1/A323</f>
        <v>0.44052863436123346</v>
      </c>
      <c r="D323">
        <f t="shared" ref="D323:D386" si="56">1/B323</f>
        <v>0.59523809523809523</v>
      </c>
      <c r="E323">
        <f t="shared" ref="E323:E386" si="57">C323+D323-1</f>
        <v>3.5766729599328695E-2</v>
      </c>
      <c r="F323">
        <f t="shared" ref="F323:F386" si="58">C323+D323-(C323*D323)-1</f>
        <v>-0.22645269561569115</v>
      </c>
      <c r="G323">
        <v>0</v>
      </c>
      <c r="H323">
        <f t="shared" ref="H323:H386" si="59">C323*D323</f>
        <v>0.2622194252150199</v>
      </c>
      <c r="I323">
        <f t="shared" ref="I323:I386" si="60">((-4*F323*H323)^0.5)/(2*F323)</f>
        <v>-1.0760778282064791</v>
      </c>
      <c r="J323">
        <f t="shared" ref="J323:J386" si="61">(-((-4*F323*H323)^0.5))/(2*F323)</f>
        <v>1.0760778282064791</v>
      </c>
      <c r="K323">
        <f t="shared" ref="K323:K386" si="62">IF(A323="","",(C323/($J323+C323-($J323*C323))))</f>
        <v>0.42254374989680582</v>
      </c>
      <c r="L323">
        <f t="shared" ref="L323:L386" si="63">IF(B323="","",(D323/($J323+D323-($J323*D323))))</f>
        <v>0.57745625010319412</v>
      </c>
      <c r="M323">
        <f t="shared" ref="M323:M386" si="64">IF(A323="","",1/K323)</f>
        <v>2.3666188418222287</v>
      </c>
      <c r="N323">
        <f t="shared" ref="N323:N386" si="65">IF(B323="","",1/L323)</f>
        <v>1.7317329231804059</v>
      </c>
    </row>
    <row r="324" spans="1:14" x14ac:dyDescent="0.25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55"/>
        <v>0.51546391752577325</v>
      </c>
      <c r="D324">
        <f t="shared" si="56"/>
        <v>0.51546391752577325</v>
      </c>
      <c r="E324">
        <f t="shared" si="57"/>
        <v>3.0927835051546504E-2</v>
      </c>
      <c r="F324">
        <f t="shared" si="58"/>
        <v>-0.23477521521947065</v>
      </c>
      <c r="G324">
        <v>0</v>
      </c>
      <c r="H324">
        <f t="shared" si="59"/>
        <v>0.26570305027101715</v>
      </c>
      <c r="I324">
        <f t="shared" si="60"/>
        <v>-1.0638297872340428</v>
      </c>
      <c r="J324">
        <f t="shared" si="61"/>
        <v>1.0638297872340428</v>
      </c>
      <c r="K324">
        <f t="shared" si="62"/>
        <v>0.49999999999999989</v>
      </c>
      <c r="L324">
        <f t="shared" si="63"/>
        <v>0.49999999999999989</v>
      </c>
      <c r="M324">
        <f t="shared" si="64"/>
        <v>2.0000000000000004</v>
      </c>
      <c r="N324">
        <f t="shared" si="65"/>
        <v>2.0000000000000004</v>
      </c>
    </row>
    <row r="325" spans="1:14" x14ac:dyDescent="0.25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55"/>
        <v>0.39840637450199207</v>
      </c>
      <c r="D325">
        <f t="shared" si="56"/>
        <v>0.63694267515923564</v>
      </c>
      <c r="E325">
        <f t="shared" si="57"/>
        <v>3.5349049661227649E-2</v>
      </c>
      <c r="F325">
        <f t="shared" si="58"/>
        <v>-0.21841297231456347</v>
      </c>
      <c r="G325">
        <v>0</v>
      </c>
      <c r="H325">
        <f t="shared" si="59"/>
        <v>0.25376202197579112</v>
      </c>
      <c r="I325">
        <f t="shared" si="60"/>
        <v>-1.0778891454484929</v>
      </c>
      <c r="J325">
        <f t="shared" si="61"/>
        <v>1.0778891454484929</v>
      </c>
      <c r="K325">
        <f t="shared" si="62"/>
        <v>0.3805736037101255</v>
      </c>
      <c r="L325">
        <f t="shared" si="63"/>
        <v>0.61942639628987439</v>
      </c>
      <c r="M325">
        <f t="shared" si="64"/>
        <v>2.6276126096272243</v>
      </c>
      <c r="N325">
        <f t="shared" si="65"/>
        <v>1.6143968129056414</v>
      </c>
    </row>
    <row r="326" spans="1:14" x14ac:dyDescent="0.25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55"/>
        <v>0.44843049327354262</v>
      </c>
      <c r="D326">
        <f t="shared" si="56"/>
        <v>0.58823529411764708</v>
      </c>
      <c r="E326">
        <f t="shared" si="57"/>
        <v>3.6665787391189752E-2</v>
      </c>
      <c r="F326">
        <f t="shared" si="58"/>
        <v>-0.22711685571089413</v>
      </c>
      <c r="G326">
        <v>0</v>
      </c>
      <c r="H326">
        <f t="shared" si="59"/>
        <v>0.26378264310208388</v>
      </c>
      <c r="I326">
        <f t="shared" si="60"/>
        <v>-1.0777013435226062</v>
      </c>
      <c r="J326">
        <f t="shared" si="61"/>
        <v>1.0777013435226062</v>
      </c>
      <c r="K326">
        <f t="shared" si="62"/>
        <v>0.43000161655276159</v>
      </c>
      <c r="L326">
        <f t="shared" si="63"/>
        <v>0.56999838344723819</v>
      </c>
      <c r="M326">
        <f t="shared" si="64"/>
        <v>2.3255726525328053</v>
      </c>
      <c r="N326">
        <f t="shared" si="65"/>
        <v>1.7543909404658247</v>
      </c>
    </row>
    <row r="327" spans="1:14" x14ac:dyDescent="0.25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55"/>
        <v>0.5524861878453039</v>
      </c>
      <c r="D327">
        <f t="shared" si="56"/>
        <v>0.48780487804878053</v>
      </c>
      <c r="E327">
        <f t="shared" si="57"/>
        <v>4.0291065894084488E-2</v>
      </c>
      <c r="F327">
        <f t="shared" si="58"/>
        <v>-0.22921439159142964</v>
      </c>
      <c r="G327">
        <v>0</v>
      </c>
      <c r="H327">
        <f t="shared" si="59"/>
        <v>0.26950545748551413</v>
      </c>
      <c r="I327">
        <f t="shared" si="60"/>
        <v>-1.0843334143872594</v>
      </c>
      <c r="J327">
        <f t="shared" si="61"/>
        <v>1.0843334143872594</v>
      </c>
      <c r="K327">
        <f t="shared" si="62"/>
        <v>0.53239346276515054</v>
      </c>
      <c r="L327">
        <f t="shared" si="63"/>
        <v>0.46760653723484941</v>
      </c>
      <c r="M327">
        <f t="shared" si="64"/>
        <v>1.8783100656536802</v>
      </c>
      <c r="N327">
        <f t="shared" si="65"/>
        <v>2.1385500851066221</v>
      </c>
    </row>
    <row r="328" spans="1:14" x14ac:dyDescent="0.25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55"/>
        <v>0.5714285714285714</v>
      </c>
      <c r="D328">
        <f t="shared" si="56"/>
        <v>0.46728971962616822</v>
      </c>
      <c r="E328">
        <f t="shared" si="57"/>
        <v>3.8718291054739673E-2</v>
      </c>
      <c r="F328">
        <f t="shared" si="58"/>
        <v>-0.22830440587449929</v>
      </c>
      <c r="G328">
        <v>0</v>
      </c>
      <c r="H328">
        <f t="shared" si="59"/>
        <v>0.26702269692923897</v>
      </c>
      <c r="I328">
        <f t="shared" si="60"/>
        <v>-1.0814761408717504</v>
      </c>
      <c r="J328">
        <f t="shared" si="61"/>
        <v>1.0814761408717504</v>
      </c>
      <c r="K328">
        <f t="shared" si="62"/>
        <v>0.55214846039654741</v>
      </c>
      <c r="L328">
        <f t="shared" si="63"/>
        <v>0.44785153960345248</v>
      </c>
      <c r="M328">
        <f t="shared" si="64"/>
        <v>1.8111071056538131</v>
      </c>
      <c r="N328">
        <f t="shared" si="65"/>
        <v>2.2328828005937953</v>
      </c>
    </row>
    <row r="329" spans="1:14" x14ac:dyDescent="0.25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55"/>
        <v>0.49504950495049505</v>
      </c>
      <c r="D329">
        <f t="shared" si="56"/>
        <v>0.5376344086021505</v>
      </c>
      <c r="E329">
        <f t="shared" si="57"/>
        <v>3.2683913552645549E-2</v>
      </c>
      <c r="F329">
        <f t="shared" si="58"/>
        <v>-0.23347173427020129</v>
      </c>
      <c r="G329">
        <v>0</v>
      </c>
      <c r="H329">
        <f t="shared" si="59"/>
        <v>0.26615564782284679</v>
      </c>
      <c r="I329">
        <f t="shared" si="60"/>
        <v>-1.0677035543974549</v>
      </c>
      <c r="J329">
        <f t="shared" si="61"/>
        <v>1.0677035543974549</v>
      </c>
      <c r="K329">
        <f t="shared" si="62"/>
        <v>0.47868473698404773</v>
      </c>
      <c r="L329">
        <f t="shared" si="63"/>
        <v>0.52131526301595232</v>
      </c>
      <c r="M329">
        <f t="shared" si="64"/>
        <v>2.0890576254854043</v>
      </c>
      <c r="N329">
        <f t="shared" si="65"/>
        <v>1.9182250567818113</v>
      </c>
    </row>
    <row r="330" spans="1:14" x14ac:dyDescent="0.25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55"/>
        <v>0.50251256281407031</v>
      </c>
      <c r="D330">
        <f t="shared" si="56"/>
        <v>0.53191489361702127</v>
      </c>
      <c r="E330">
        <f t="shared" si="57"/>
        <v>3.4427456431091574E-2</v>
      </c>
      <c r="F330">
        <f t="shared" si="58"/>
        <v>-0.23286645995937127</v>
      </c>
      <c r="G330">
        <v>0</v>
      </c>
      <c r="H330">
        <f t="shared" si="59"/>
        <v>0.2672939163904629</v>
      </c>
      <c r="I330">
        <f t="shared" si="60"/>
        <v>-1.0713739108887084</v>
      </c>
      <c r="J330">
        <f t="shared" si="61"/>
        <v>1.0713739108887084</v>
      </c>
      <c r="K330">
        <f t="shared" si="62"/>
        <v>0.48528137423857021</v>
      </c>
      <c r="L330">
        <f t="shared" si="63"/>
        <v>0.51471862576142968</v>
      </c>
      <c r="M330">
        <f t="shared" si="64"/>
        <v>2.0606601717798219</v>
      </c>
      <c r="N330">
        <f t="shared" si="65"/>
        <v>1.9428090415820634</v>
      </c>
    </row>
    <row r="331" spans="1:14" x14ac:dyDescent="0.25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55"/>
        <v>0.44444444444444442</v>
      </c>
      <c r="D331">
        <f t="shared" si="56"/>
        <v>0.59523809523809523</v>
      </c>
      <c r="E331">
        <f t="shared" si="57"/>
        <v>3.9682539682539542E-2</v>
      </c>
      <c r="F331">
        <f t="shared" si="58"/>
        <v>-0.22486772486772499</v>
      </c>
      <c r="G331">
        <v>0</v>
      </c>
      <c r="H331">
        <f t="shared" si="59"/>
        <v>0.26455026455026454</v>
      </c>
      <c r="I331">
        <f t="shared" si="60"/>
        <v>-1.0846522890932806</v>
      </c>
      <c r="J331">
        <f t="shared" si="61"/>
        <v>1.0846522890932806</v>
      </c>
      <c r="K331">
        <f t="shared" si="62"/>
        <v>0.42448148373559424</v>
      </c>
      <c r="L331">
        <f t="shared" si="63"/>
        <v>0.57551851626440576</v>
      </c>
      <c r="M331">
        <f t="shared" si="64"/>
        <v>2.3558153613666013</v>
      </c>
      <c r="N331">
        <f t="shared" si="65"/>
        <v>1.7375635565834309</v>
      </c>
    </row>
    <row r="332" spans="1:14" x14ac:dyDescent="0.25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55"/>
        <v>0.45454545454545453</v>
      </c>
      <c r="D332">
        <f t="shared" si="56"/>
        <v>0.58479532163742687</v>
      </c>
      <c r="E332">
        <f t="shared" si="57"/>
        <v>3.9340776182881454E-2</v>
      </c>
      <c r="F332">
        <f t="shared" si="58"/>
        <v>-0.22647527910685805</v>
      </c>
      <c r="G332">
        <v>0</v>
      </c>
      <c r="H332">
        <f t="shared" si="59"/>
        <v>0.26581605528973945</v>
      </c>
      <c r="I332">
        <f t="shared" si="60"/>
        <v>-1.0833784750435986</v>
      </c>
      <c r="J332">
        <f t="shared" si="61"/>
        <v>1.0833784750435986</v>
      </c>
      <c r="K332">
        <f t="shared" si="62"/>
        <v>0.43477236885131854</v>
      </c>
      <c r="L332">
        <f t="shared" si="63"/>
        <v>0.56522763114868146</v>
      </c>
      <c r="M332">
        <f t="shared" si="64"/>
        <v>2.3000541700523187</v>
      </c>
      <c r="N332">
        <f t="shared" si="65"/>
        <v>1.7691987172809549</v>
      </c>
    </row>
    <row r="333" spans="1:14" x14ac:dyDescent="0.25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55"/>
        <v>0.55865921787709494</v>
      </c>
      <c r="D333">
        <f t="shared" si="56"/>
        <v>0.48076923076923073</v>
      </c>
      <c r="E333">
        <f t="shared" si="57"/>
        <v>3.9428448646325664E-2</v>
      </c>
      <c r="F333">
        <f t="shared" si="58"/>
        <v>-0.22915771379458527</v>
      </c>
      <c r="G333">
        <v>0</v>
      </c>
      <c r="H333">
        <f t="shared" si="59"/>
        <v>0.26858616244091099</v>
      </c>
      <c r="I333">
        <f t="shared" si="60"/>
        <v>-1.0826163374360513</v>
      </c>
      <c r="J333">
        <f t="shared" si="61"/>
        <v>1.0826163374360513</v>
      </c>
      <c r="K333">
        <f t="shared" si="62"/>
        <v>0.53900600310193403</v>
      </c>
      <c r="L333">
        <f t="shared" si="63"/>
        <v>0.46099399689806597</v>
      </c>
      <c r="M333">
        <f t="shared" si="64"/>
        <v>1.8552669065744805</v>
      </c>
      <c r="N333">
        <f t="shared" si="65"/>
        <v>2.1692256444309357</v>
      </c>
    </row>
    <row r="334" spans="1:14" x14ac:dyDescent="0.25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55"/>
        <v>0.5714285714285714</v>
      </c>
      <c r="D334">
        <f t="shared" si="56"/>
        <v>0.46728971962616822</v>
      </c>
      <c r="E334">
        <f t="shared" si="57"/>
        <v>3.8718291054739673E-2</v>
      </c>
      <c r="F334">
        <f t="shared" si="58"/>
        <v>-0.22830440587449929</v>
      </c>
      <c r="G334">
        <v>0</v>
      </c>
      <c r="H334">
        <f t="shared" si="59"/>
        <v>0.26702269692923897</v>
      </c>
      <c r="I334">
        <f t="shared" si="60"/>
        <v>-1.0814761408717504</v>
      </c>
      <c r="J334">
        <f t="shared" si="61"/>
        <v>1.0814761408717504</v>
      </c>
      <c r="K334">
        <f t="shared" si="62"/>
        <v>0.55214846039654741</v>
      </c>
      <c r="L334">
        <f t="shared" si="63"/>
        <v>0.44785153960345248</v>
      </c>
      <c r="M334">
        <f t="shared" si="64"/>
        <v>1.8111071056538131</v>
      </c>
      <c r="N334">
        <f t="shared" si="65"/>
        <v>2.2328828005937953</v>
      </c>
    </row>
    <row r="335" spans="1:14" x14ac:dyDescent="0.25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55"/>
        <v>0.58139534883720934</v>
      </c>
      <c r="D335">
        <f t="shared" si="56"/>
        <v>0.45662100456621008</v>
      </c>
      <c r="E335">
        <f t="shared" si="57"/>
        <v>3.8016353403419467E-2</v>
      </c>
      <c r="F335">
        <f t="shared" si="58"/>
        <v>-0.22746097483274919</v>
      </c>
      <c r="G335">
        <v>0</v>
      </c>
      <c r="H335">
        <f t="shared" si="59"/>
        <v>0.26547732823616865</v>
      </c>
      <c r="I335">
        <f t="shared" si="60"/>
        <v>-1.0803395392536077</v>
      </c>
      <c r="J335">
        <f t="shared" si="61"/>
        <v>1.0803395392536077</v>
      </c>
      <c r="K335">
        <f t="shared" si="62"/>
        <v>0.5624788995053388</v>
      </c>
      <c r="L335">
        <f t="shared" si="63"/>
        <v>0.43752110049466114</v>
      </c>
      <c r="M335">
        <f t="shared" si="64"/>
        <v>1.7778444682625973</v>
      </c>
      <c r="N335">
        <f t="shared" si="65"/>
        <v>2.2856040517117928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55"/>
        <v>0.51546391752577325</v>
      </c>
      <c r="D337">
        <f t="shared" si="56"/>
        <v>0.5181347150259068</v>
      </c>
      <c r="E337">
        <f t="shared" si="57"/>
        <v>3.3598632551679941E-2</v>
      </c>
      <c r="F337">
        <f t="shared" si="58"/>
        <v>-0.2334811174616741</v>
      </c>
      <c r="G337">
        <v>0</v>
      </c>
      <c r="H337">
        <f t="shared" si="59"/>
        <v>0.26707975001335404</v>
      </c>
      <c r="I337">
        <f t="shared" si="60"/>
        <v>-1.0695340092890231</v>
      </c>
      <c r="J337">
        <f t="shared" si="61"/>
        <v>1.0695340092890231</v>
      </c>
      <c r="K337">
        <f t="shared" si="62"/>
        <v>0.49866309204640175</v>
      </c>
      <c r="L337">
        <f t="shared" si="63"/>
        <v>0.50133690795359842</v>
      </c>
      <c r="M337">
        <f t="shared" si="64"/>
        <v>2.0053619687316817</v>
      </c>
      <c r="N337">
        <f t="shared" si="65"/>
        <v>1.9946666286387909</v>
      </c>
    </row>
    <row r="338" spans="1:14" x14ac:dyDescent="0.25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55"/>
        <v>0.55555555555555558</v>
      </c>
      <c r="D338">
        <f t="shared" si="56"/>
        <v>0.48309178743961356</v>
      </c>
      <c r="E338">
        <f t="shared" si="57"/>
        <v>3.8647342995169254E-2</v>
      </c>
      <c r="F338">
        <f t="shared" si="58"/>
        <v>-0.22973698336017168</v>
      </c>
      <c r="G338">
        <v>0</v>
      </c>
      <c r="H338">
        <f t="shared" si="59"/>
        <v>0.26838432635534087</v>
      </c>
      <c r="I338">
        <f t="shared" si="60"/>
        <v>-1.0808442529177926</v>
      </c>
      <c r="J338">
        <f t="shared" si="61"/>
        <v>1.0808442529177926</v>
      </c>
      <c r="K338">
        <f t="shared" si="62"/>
        <v>0.53628636852729539</v>
      </c>
      <c r="L338">
        <f t="shared" si="63"/>
        <v>0.46371363147270434</v>
      </c>
      <c r="M338">
        <f t="shared" si="64"/>
        <v>1.8646754023342345</v>
      </c>
      <c r="N338">
        <f t="shared" si="65"/>
        <v>2.1565033506220384</v>
      </c>
    </row>
    <row r="339" spans="1:14" x14ac:dyDescent="0.25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55"/>
        <v>0.46728971962616822</v>
      </c>
      <c r="D339">
        <f t="shared" si="56"/>
        <v>0.5714285714285714</v>
      </c>
      <c r="E339">
        <f t="shared" si="57"/>
        <v>3.8718291054739673E-2</v>
      </c>
      <c r="F339">
        <f t="shared" si="58"/>
        <v>-0.22830440587449929</v>
      </c>
      <c r="G339">
        <v>0</v>
      </c>
      <c r="H339">
        <f t="shared" si="59"/>
        <v>0.26702269692923897</v>
      </c>
      <c r="I339">
        <f t="shared" si="60"/>
        <v>-1.0814761408717504</v>
      </c>
      <c r="J339">
        <f t="shared" si="61"/>
        <v>1.0814761408717504</v>
      </c>
      <c r="K339">
        <f t="shared" si="62"/>
        <v>0.44785153960345248</v>
      </c>
      <c r="L339">
        <f t="shared" si="63"/>
        <v>0.55214846039654741</v>
      </c>
      <c r="M339">
        <f t="shared" si="64"/>
        <v>2.2328828005937953</v>
      </c>
      <c r="N339">
        <f t="shared" si="65"/>
        <v>1.8111071056538131</v>
      </c>
    </row>
    <row r="340" spans="1:14" x14ac:dyDescent="0.25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55"/>
        <v>0.49019607843137253</v>
      </c>
      <c r="D340">
        <f t="shared" si="56"/>
        <v>0.54347826086956519</v>
      </c>
      <c r="E340">
        <f t="shared" si="57"/>
        <v>3.3674339300937772E-2</v>
      </c>
      <c r="F340">
        <f t="shared" si="58"/>
        <v>-0.23273657289002547</v>
      </c>
      <c r="G340">
        <v>0</v>
      </c>
      <c r="H340">
        <f t="shared" si="59"/>
        <v>0.2664109121909633</v>
      </c>
      <c r="I340">
        <f t="shared" si="60"/>
        <v>-1.0699012312772824</v>
      </c>
      <c r="J340">
        <f t="shared" si="61"/>
        <v>1.0699012312772824</v>
      </c>
      <c r="K340">
        <f t="shared" si="62"/>
        <v>0.47332857821916891</v>
      </c>
      <c r="L340">
        <f t="shared" si="63"/>
        <v>0.52667142178083093</v>
      </c>
      <c r="M340">
        <f t="shared" si="64"/>
        <v>2.1126972805283741</v>
      </c>
      <c r="N340">
        <f t="shared" si="65"/>
        <v>1.8987170342729172</v>
      </c>
    </row>
    <row r="341" spans="1:14" x14ac:dyDescent="0.25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55"/>
        <v>0.51546391752577325</v>
      </c>
      <c r="D341">
        <f t="shared" si="56"/>
        <v>0.5181347150259068</v>
      </c>
      <c r="E341">
        <f t="shared" si="57"/>
        <v>3.3598632551679941E-2</v>
      </c>
      <c r="F341">
        <f t="shared" si="58"/>
        <v>-0.2334811174616741</v>
      </c>
      <c r="G341">
        <v>0</v>
      </c>
      <c r="H341">
        <f t="shared" si="59"/>
        <v>0.26707975001335404</v>
      </c>
      <c r="I341">
        <f t="shared" si="60"/>
        <v>-1.0695340092890231</v>
      </c>
      <c r="J341">
        <f t="shared" si="61"/>
        <v>1.0695340092890231</v>
      </c>
      <c r="K341">
        <f t="shared" si="62"/>
        <v>0.49866309204640175</v>
      </c>
      <c r="L341">
        <f t="shared" si="63"/>
        <v>0.50133690795359842</v>
      </c>
      <c r="M341">
        <f t="shared" si="64"/>
        <v>2.0053619687316817</v>
      </c>
      <c r="N341">
        <f t="shared" si="65"/>
        <v>1.9946666286387909</v>
      </c>
    </row>
    <row r="342" spans="1:14" x14ac:dyDescent="0.25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55"/>
        <v>0.49019607843137253</v>
      </c>
      <c r="D342">
        <f t="shared" si="56"/>
        <v>0.54347826086956519</v>
      </c>
      <c r="E342">
        <f t="shared" si="57"/>
        <v>3.3674339300937772E-2</v>
      </c>
      <c r="F342">
        <f t="shared" si="58"/>
        <v>-0.23273657289002547</v>
      </c>
      <c r="G342">
        <v>0</v>
      </c>
      <c r="H342">
        <f t="shared" si="59"/>
        <v>0.2664109121909633</v>
      </c>
      <c r="I342">
        <f t="shared" si="60"/>
        <v>-1.0699012312772824</v>
      </c>
      <c r="J342">
        <f t="shared" si="61"/>
        <v>1.0699012312772824</v>
      </c>
      <c r="K342">
        <f t="shared" si="62"/>
        <v>0.47332857821916891</v>
      </c>
      <c r="L342">
        <f t="shared" si="63"/>
        <v>0.52667142178083093</v>
      </c>
      <c r="M342">
        <f t="shared" si="64"/>
        <v>2.1126972805283741</v>
      </c>
      <c r="N342">
        <f t="shared" si="65"/>
        <v>1.8987170342729172</v>
      </c>
    </row>
    <row r="343" spans="1:14" x14ac:dyDescent="0.25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55"/>
        <v>0.46728971962616822</v>
      </c>
      <c r="D343">
        <f t="shared" si="56"/>
        <v>0.5714285714285714</v>
      </c>
      <c r="E343">
        <f t="shared" si="57"/>
        <v>3.8718291054739673E-2</v>
      </c>
      <c r="F343">
        <f t="shared" si="58"/>
        <v>-0.22830440587449929</v>
      </c>
      <c r="G343">
        <v>0</v>
      </c>
      <c r="H343">
        <f t="shared" si="59"/>
        <v>0.26702269692923897</v>
      </c>
      <c r="I343">
        <f t="shared" si="60"/>
        <v>-1.0814761408717504</v>
      </c>
      <c r="J343">
        <f t="shared" si="61"/>
        <v>1.0814761408717504</v>
      </c>
      <c r="K343">
        <f t="shared" si="62"/>
        <v>0.44785153960345248</v>
      </c>
      <c r="L343">
        <f t="shared" si="63"/>
        <v>0.55214846039654741</v>
      </c>
      <c r="M343">
        <f t="shared" si="64"/>
        <v>2.2328828005937953</v>
      </c>
      <c r="N343">
        <f t="shared" si="65"/>
        <v>1.8111071056538131</v>
      </c>
    </row>
    <row r="344" spans="1:14" x14ac:dyDescent="0.25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55"/>
        <v>0.5</v>
      </c>
      <c r="D344">
        <f t="shared" si="56"/>
        <v>0.53475935828876997</v>
      </c>
      <c r="E344">
        <f t="shared" si="57"/>
        <v>3.475935828876997E-2</v>
      </c>
      <c r="F344">
        <f t="shared" si="58"/>
        <v>-0.23262032085561501</v>
      </c>
      <c r="G344">
        <v>0</v>
      </c>
      <c r="H344">
        <f t="shared" si="59"/>
        <v>0.26737967914438499</v>
      </c>
      <c r="I344">
        <f t="shared" si="60"/>
        <v>-1.0721125348377947</v>
      </c>
      <c r="J344">
        <f t="shared" si="61"/>
        <v>1.0721125348377947</v>
      </c>
      <c r="K344">
        <f t="shared" si="62"/>
        <v>0.48259927160678084</v>
      </c>
      <c r="L344">
        <f t="shared" si="63"/>
        <v>0.51740072839321916</v>
      </c>
      <c r="M344">
        <f t="shared" si="64"/>
        <v>2.0721125348377947</v>
      </c>
      <c r="N344">
        <f t="shared" si="65"/>
        <v>1.9327379053088816</v>
      </c>
    </row>
    <row r="345" spans="1:14" x14ac:dyDescent="0.25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55"/>
        <v>0.52083333333333337</v>
      </c>
      <c r="D345">
        <f t="shared" si="56"/>
        <v>0.51282051282051289</v>
      </c>
      <c r="E345">
        <f t="shared" si="57"/>
        <v>3.3653846153846256E-2</v>
      </c>
      <c r="F345">
        <f t="shared" si="58"/>
        <v>-0.23344017094017089</v>
      </c>
      <c r="G345">
        <v>0</v>
      </c>
      <c r="H345">
        <f t="shared" si="59"/>
        <v>0.26709401709401714</v>
      </c>
      <c r="I345">
        <f t="shared" si="60"/>
        <v>-1.0696563746013956</v>
      </c>
      <c r="J345">
        <f t="shared" si="61"/>
        <v>1.0696563746013956</v>
      </c>
      <c r="K345">
        <f t="shared" si="62"/>
        <v>0.50401095327935097</v>
      </c>
      <c r="L345">
        <f t="shared" si="63"/>
        <v>0.49598904672064897</v>
      </c>
      <c r="M345">
        <f t="shared" si="64"/>
        <v>1.9840838646332837</v>
      </c>
      <c r="N345">
        <f t="shared" si="65"/>
        <v>2.0161735558713256</v>
      </c>
    </row>
    <row r="346" spans="1:14" x14ac:dyDescent="0.25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55"/>
        <v>0.5181347150259068</v>
      </c>
      <c r="D346">
        <f t="shared" si="56"/>
        <v>0.5181347150259068</v>
      </c>
      <c r="E346">
        <f t="shared" si="57"/>
        <v>3.62694300518136E-2</v>
      </c>
      <c r="F346">
        <f t="shared" si="58"/>
        <v>-0.23219415286316403</v>
      </c>
      <c r="G346">
        <v>0</v>
      </c>
      <c r="H346">
        <f t="shared" si="59"/>
        <v>0.26846358291497763</v>
      </c>
      <c r="I346">
        <f t="shared" si="60"/>
        <v>-1.0752688172043015</v>
      </c>
      <c r="J346">
        <f t="shared" si="61"/>
        <v>1.0752688172043015</v>
      </c>
      <c r="K346">
        <f t="shared" si="62"/>
        <v>0.5</v>
      </c>
      <c r="L346">
        <f t="shared" si="63"/>
        <v>0.5</v>
      </c>
      <c r="M346">
        <f t="shared" si="64"/>
        <v>2</v>
      </c>
      <c r="N346">
        <f t="shared" si="65"/>
        <v>2</v>
      </c>
    </row>
    <row r="347" spans="1:14" x14ac:dyDescent="0.25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55"/>
        <v>0.4587155963302752</v>
      </c>
      <c r="D347">
        <f t="shared" si="56"/>
        <v>0.58139534883720934</v>
      </c>
      <c r="E347">
        <f t="shared" si="57"/>
        <v>4.0110945167484591E-2</v>
      </c>
      <c r="F347">
        <f t="shared" si="58"/>
        <v>-0.22658416897802425</v>
      </c>
      <c r="G347">
        <v>0</v>
      </c>
      <c r="H347">
        <f t="shared" si="59"/>
        <v>0.26669511414550884</v>
      </c>
      <c r="I347">
        <f t="shared" si="60"/>
        <v>-1.0849075915068656</v>
      </c>
      <c r="J347">
        <f t="shared" si="61"/>
        <v>1.0849075915068656</v>
      </c>
      <c r="K347">
        <f t="shared" si="62"/>
        <v>0.43855976031354993</v>
      </c>
      <c r="L347">
        <f t="shared" si="63"/>
        <v>0.56144023968644996</v>
      </c>
      <c r="M347">
        <f t="shared" si="64"/>
        <v>2.2801909579781015</v>
      </c>
      <c r="N347">
        <f t="shared" si="65"/>
        <v>1.7811334658849434</v>
      </c>
    </row>
    <row r="348" spans="1:14" x14ac:dyDescent="0.25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55"/>
        <v>0.5181347150259068</v>
      </c>
      <c r="D348">
        <f t="shared" si="56"/>
        <v>0.5181347150259068</v>
      </c>
      <c r="E348">
        <f t="shared" si="57"/>
        <v>3.62694300518136E-2</v>
      </c>
      <c r="F348">
        <f t="shared" si="58"/>
        <v>-0.23219415286316403</v>
      </c>
      <c r="G348">
        <v>0</v>
      </c>
      <c r="H348">
        <f t="shared" si="59"/>
        <v>0.26846358291497763</v>
      </c>
      <c r="I348">
        <f t="shared" si="60"/>
        <v>-1.0752688172043015</v>
      </c>
      <c r="J348">
        <f t="shared" si="61"/>
        <v>1.0752688172043015</v>
      </c>
      <c r="K348">
        <f t="shared" si="62"/>
        <v>0.5</v>
      </c>
      <c r="L348">
        <f t="shared" si="63"/>
        <v>0.5</v>
      </c>
      <c r="M348">
        <f t="shared" si="64"/>
        <v>2</v>
      </c>
      <c r="N348">
        <f t="shared" si="65"/>
        <v>2</v>
      </c>
    </row>
    <row r="349" spans="1:14" x14ac:dyDescent="0.25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55"/>
        <v>0.58139534883720934</v>
      </c>
      <c r="D349">
        <f t="shared" si="56"/>
        <v>0.46948356807511737</v>
      </c>
      <c r="E349">
        <f t="shared" si="57"/>
        <v>5.087891691232671E-2</v>
      </c>
      <c r="F349">
        <f t="shared" si="58"/>
        <v>-0.22207664592204379</v>
      </c>
      <c r="G349">
        <v>0</v>
      </c>
      <c r="H349">
        <f t="shared" si="59"/>
        <v>0.27295556283437056</v>
      </c>
      <c r="I349">
        <f t="shared" si="60"/>
        <v>-1.1086501753962323</v>
      </c>
      <c r="J349">
        <f t="shared" si="61"/>
        <v>1.1086501753962323</v>
      </c>
      <c r="K349">
        <f t="shared" si="62"/>
        <v>0.55610296901859879</v>
      </c>
      <c r="L349">
        <f t="shared" si="63"/>
        <v>0.44389703098140126</v>
      </c>
      <c r="M349">
        <f t="shared" si="64"/>
        <v>1.7982281262852871</v>
      </c>
      <c r="N349">
        <f t="shared" si="65"/>
        <v>2.2527746981977419</v>
      </c>
    </row>
    <row r="350" spans="1:14" x14ac:dyDescent="0.25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55"/>
        <v>0.51020408163265307</v>
      </c>
      <c r="D350">
        <f t="shared" si="56"/>
        <v>0.5376344086021505</v>
      </c>
      <c r="E350">
        <f t="shared" si="57"/>
        <v>4.7838490234803466E-2</v>
      </c>
      <c r="F350">
        <f t="shared" si="58"/>
        <v>-0.22646477946017129</v>
      </c>
      <c r="G350">
        <v>0</v>
      </c>
      <c r="H350">
        <f t="shared" si="59"/>
        <v>0.27430326969497476</v>
      </c>
      <c r="I350">
        <f t="shared" si="60"/>
        <v>-1.1005636329070294</v>
      </c>
      <c r="J350">
        <f t="shared" si="61"/>
        <v>1.1005636329070294</v>
      </c>
      <c r="K350">
        <f t="shared" si="62"/>
        <v>0.48625335328043789</v>
      </c>
      <c r="L350">
        <f t="shared" si="63"/>
        <v>0.51374664671956227</v>
      </c>
      <c r="M350">
        <f t="shared" si="64"/>
        <v>2.0565410875907482</v>
      </c>
      <c r="N350">
        <f t="shared" si="65"/>
        <v>1.9464847243000454</v>
      </c>
    </row>
    <row r="351" spans="1:14" x14ac:dyDescent="0.25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55"/>
        <v>0.52631578947368418</v>
      </c>
      <c r="D351">
        <f t="shared" si="56"/>
        <v>0.52083333333333337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0.50274733569069663</v>
      </c>
      <c r="L351">
        <f t="shared" si="63"/>
        <v>0.49725266430930348</v>
      </c>
      <c r="M351">
        <f t="shared" si="64"/>
        <v>1.9890707100936806</v>
      </c>
      <c r="N351">
        <f t="shared" si="65"/>
        <v>2.0110500592068727</v>
      </c>
    </row>
    <row r="352" spans="1:14" x14ac:dyDescent="0.25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55"/>
        <v>0.58823529411764708</v>
      </c>
      <c r="D352">
        <f t="shared" si="56"/>
        <v>0.47393364928909953</v>
      </c>
      <c r="E352">
        <f t="shared" si="57"/>
        <v>6.2168943406746724E-2</v>
      </c>
      <c r="F352">
        <f t="shared" si="58"/>
        <v>-0.21661555617507655</v>
      </c>
      <c r="G352">
        <v>0</v>
      </c>
      <c r="H352">
        <f t="shared" si="59"/>
        <v>0.27878449958182328</v>
      </c>
      <c r="I352">
        <f t="shared" si="60"/>
        <v>-1.13446079130188</v>
      </c>
      <c r="J352">
        <f t="shared" si="61"/>
        <v>1.13446079130188</v>
      </c>
      <c r="K352">
        <f t="shared" si="62"/>
        <v>0.55737552477668162</v>
      </c>
      <c r="L352">
        <f t="shared" si="63"/>
        <v>0.44262447522331827</v>
      </c>
      <c r="M352">
        <f t="shared" si="64"/>
        <v>1.7941225539113159</v>
      </c>
      <c r="N352">
        <f t="shared" si="65"/>
        <v>2.2592514783450866</v>
      </c>
    </row>
    <row r="353" spans="1:14" x14ac:dyDescent="0.25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55"/>
        <v>0.49019607843137253</v>
      </c>
      <c r="D353">
        <f t="shared" si="56"/>
        <v>0.55865921787709494</v>
      </c>
      <c r="E353">
        <f t="shared" si="57"/>
        <v>4.8855296308467411E-2</v>
      </c>
      <c r="F353">
        <f t="shared" si="58"/>
        <v>-0.22499726147442223</v>
      </c>
      <c r="G353">
        <v>0</v>
      </c>
      <c r="H353">
        <f t="shared" si="59"/>
        <v>0.27385255778288964</v>
      </c>
      <c r="I353">
        <f t="shared" si="60"/>
        <v>-1.1032394541017194</v>
      </c>
      <c r="J353">
        <f t="shared" si="61"/>
        <v>1.1032394541017194</v>
      </c>
      <c r="K353">
        <f t="shared" si="62"/>
        <v>0.46568614195989111</v>
      </c>
      <c r="L353">
        <f t="shared" si="63"/>
        <v>0.53431385804010889</v>
      </c>
      <c r="M353">
        <f t="shared" si="64"/>
        <v>2.1473690322657886</v>
      </c>
      <c r="N353">
        <f t="shared" si="65"/>
        <v>1.8715591687403583</v>
      </c>
    </row>
    <row r="354" spans="1:14" x14ac:dyDescent="0.25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55"/>
        <v>0.61728395061728392</v>
      </c>
      <c r="D354">
        <f t="shared" si="56"/>
        <v>0.43478260869565222</v>
      </c>
      <c r="E354">
        <f t="shared" si="57"/>
        <v>5.2066559312936134E-2</v>
      </c>
      <c r="F354">
        <f t="shared" si="58"/>
        <v>-0.2163177670424048</v>
      </c>
      <c r="G354">
        <v>0</v>
      </c>
      <c r="H354">
        <f t="shared" si="59"/>
        <v>0.26838432635534087</v>
      </c>
      <c r="I354">
        <f t="shared" si="60"/>
        <v>-1.1138647983852823</v>
      </c>
      <c r="J354">
        <f t="shared" si="61"/>
        <v>1.1138647983852823</v>
      </c>
      <c r="K354">
        <f t="shared" si="62"/>
        <v>0.5915073125021505</v>
      </c>
      <c r="L354">
        <f t="shared" si="63"/>
        <v>0.40849268749784945</v>
      </c>
      <c r="M354">
        <f t="shared" si="64"/>
        <v>1.6905961749988752</v>
      </c>
      <c r="N354">
        <f t="shared" si="65"/>
        <v>2.4480242379008672</v>
      </c>
    </row>
    <row r="355" spans="1:14" x14ac:dyDescent="0.25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55"/>
        <v>0.42735042735042739</v>
      </c>
      <c r="D355">
        <f t="shared" si="56"/>
        <v>0.60240963855421692</v>
      </c>
      <c r="E355">
        <f t="shared" si="57"/>
        <v>2.9760065904644417E-2</v>
      </c>
      <c r="F355">
        <f t="shared" si="58"/>
        <v>-0.22767995057151669</v>
      </c>
      <c r="G355">
        <v>0</v>
      </c>
      <c r="H355">
        <f t="shared" si="59"/>
        <v>0.2574400164761611</v>
      </c>
      <c r="I355">
        <f t="shared" si="60"/>
        <v>-1.0633485251477839</v>
      </c>
      <c r="J355">
        <f t="shared" si="61"/>
        <v>1.0633485251477839</v>
      </c>
      <c r="K355">
        <f t="shared" si="62"/>
        <v>0.41239034653044082</v>
      </c>
      <c r="L355">
        <f t="shared" si="63"/>
        <v>0.58760965346955907</v>
      </c>
      <c r="M355">
        <f t="shared" si="64"/>
        <v>2.4248870236980302</v>
      </c>
      <c r="N355">
        <f t="shared" si="65"/>
        <v>1.7018100265975373</v>
      </c>
    </row>
    <row r="356" spans="1:14" x14ac:dyDescent="0.25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55"/>
        <v>0.625</v>
      </c>
      <c r="D356">
        <f t="shared" si="56"/>
        <v>0.40322580645161293</v>
      </c>
      <c r="E356">
        <f t="shared" si="57"/>
        <v>2.8225806451612989E-2</v>
      </c>
      <c r="F356">
        <f t="shared" si="58"/>
        <v>-0.22379032258064502</v>
      </c>
      <c r="G356">
        <v>0</v>
      </c>
      <c r="H356">
        <f t="shared" si="59"/>
        <v>0.25201612903225806</v>
      </c>
      <c r="I356">
        <f t="shared" si="60"/>
        <v>-1.0611908999450224</v>
      </c>
      <c r="J356">
        <f t="shared" si="61"/>
        <v>1.0611908999450224</v>
      </c>
      <c r="K356">
        <f t="shared" si="62"/>
        <v>0.61098009187365931</v>
      </c>
      <c r="L356">
        <f t="shared" si="63"/>
        <v>0.38901990812634057</v>
      </c>
      <c r="M356">
        <f t="shared" si="64"/>
        <v>1.6367145399670135</v>
      </c>
      <c r="N356">
        <f t="shared" si="65"/>
        <v>2.5705625319186329</v>
      </c>
    </row>
    <row r="357" spans="1:14" x14ac:dyDescent="0.25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55"/>
        <v>0.41841004184100417</v>
      </c>
      <c r="D357">
        <f t="shared" si="56"/>
        <v>0.6097560975609756</v>
      </c>
      <c r="E357">
        <f t="shared" si="57"/>
        <v>2.8166139401979873E-2</v>
      </c>
      <c r="F357">
        <f t="shared" si="58"/>
        <v>-0.22696193489131533</v>
      </c>
      <c r="G357">
        <v>0</v>
      </c>
      <c r="H357">
        <f t="shared" si="59"/>
        <v>0.2551280742932952</v>
      </c>
      <c r="I357">
        <f t="shared" si="60"/>
        <v>-1.0602361620999639</v>
      </c>
      <c r="J357">
        <f t="shared" si="61"/>
        <v>1.0602361620999639</v>
      </c>
      <c r="K357">
        <f t="shared" si="62"/>
        <v>0.4042481197388369</v>
      </c>
      <c r="L357">
        <f t="shared" si="63"/>
        <v>0.59575188026116299</v>
      </c>
      <c r="M357">
        <f t="shared" si="64"/>
        <v>2.4737282653189494</v>
      </c>
      <c r="N357">
        <f t="shared" si="65"/>
        <v>1.6785511437439771</v>
      </c>
    </row>
    <row r="358" spans="1:14" x14ac:dyDescent="0.25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55"/>
        <v>0.45454545454545453</v>
      </c>
      <c r="D358">
        <f t="shared" si="56"/>
        <v>0.59171597633136097</v>
      </c>
      <c r="E358">
        <f t="shared" si="57"/>
        <v>4.6261430876815446E-2</v>
      </c>
      <c r="F358">
        <f t="shared" si="58"/>
        <v>-0.22270037654653052</v>
      </c>
      <c r="G358">
        <v>0</v>
      </c>
      <c r="H358">
        <f t="shared" si="59"/>
        <v>0.26896180742334591</v>
      </c>
      <c r="I358">
        <f t="shared" si="60"/>
        <v>-1.0989674556596447</v>
      </c>
      <c r="J358">
        <f t="shared" si="61"/>
        <v>1.0989674556596447</v>
      </c>
      <c r="K358">
        <f t="shared" si="62"/>
        <v>0.43126481036507081</v>
      </c>
      <c r="L358">
        <f t="shared" si="63"/>
        <v>0.56873518963492942</v>
      </c>
      <c r="M358">
        <f t="shared" si="64"/>
        <v>2.3187609467915737</v>
      </c>
      <c r="N358">
        <f t="shared" si="65"/>
        <v>1.7582875444051547</v>
      </c>
    </row>
    <row r="359" spans="1:14" x14ac:dyDescent="0.25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55"/>
        <v>0.5181347150259068</v>
      </c>
      <c r="D359">
        <f t="shared" si="56"/>
        <v>0.5181347150259068</v>
      </c>
      <c r="E359">
        <f t="shared" si="57"/>
        <v>3.62694300518136E-2</v>
      </c>
      <c r="F359">
        <f t="shared" si="58"/>
        <v>-0.23219415286316403</v>
      </c>
      <c r="G359">
        <v>0</v>
      </c>
      <c r="H359">
        <f t="shared" si="59"/>
        <v>0.26846358291497763</v>
      </c>
      <c r="I359">
        <f t="shared" si="60"/>
        <v>-1.0752688172043015</v>
      </c>
      <c r="J359">
        <f t="shared" si="61"/>
        <v>1.0752688172043015</v>
      </c>
      <c r="K359">
        <f t="shared" si="62"/>
        <v>0.5</v>
      </c>
      <c r="L359">
        <f t="shared" si="63"/>
        <v>0.5</v>
      </c>
      <c r="M359">
        <f t="shared" si="64"/>
        <v>2</v>
      </c>
      <c r="N359">
        <f t="shared" si="65"/>
        <v>2</v>
      </c>
    </row>
    <row r="360" spans="1:14" x14ac:dyDescent="0.25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55"/>
        <v>0.36630036630036628</v>
      </c>
      <c r="D360">
        <f t="shared" si="56"/>
        <v>0.68493150684931503</v>
      </c>
      <c r="E360">
        <f t="shared" si="57"/>
        <v>5.1231873149681251E-2</v>
      </c>
      <c r="F360">
        <f t="shared" si="58"/>
        <v>-0.19965878869988463</v>
      </c>
      <c r="G360">
        <v>0</v>
      </c>
      <c r="H360">
        <f t="shared" si="59"/>
        <v>0.25089066184956593</v>
      </c>
      <c r="I360">
        <f t="shared" si="60"/>
        <v>-1.1209804346903349</v>
      </c>
      <c r="J360">
        <f t="shared" si="61"/>
        <v>1.1209804346903349</v>
      </c>
      <c r="K360">
        <f t="shared" si="62"/>
        <v>0.34021750387918781</v>
      </c>
      <c r="L360">
        <f t="shared" si="63"/>
        <v>0.65978249612081219</v>
      </c>
      <c r="M360">
        <f t="shared" si="64"/>
        <v>2.9392961520142795</v>
      </c>
      <c r="N360">
        <f t="shared" si="65"/>
        <v>1.515650999957554</v>
      </c>
    </row>
    <row r="361" spans="1:14" x14ac:dyDescent="0.25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55"/>
        <v>0.42372881355932207</v>
      </c>
      <c r="D361">
        <f t="shared" si="56"/>
        <v>0.62893081761006286</v>
      </c>
      <c r="E361">
        <f t="shared" si="57"/>
        <v>5.2659631169384991E-2</v>
      </c>
      <c r="F361">
        <f t="shared" si="58"/>
        <v>-0.21383647798742134</v>
      </c>
      <c r="G361">
        <v>0</v>
      </c>
      <c r="H361">
        <f t="shared" si="59"/>
        <v>0.26649610915680633</v>
      </c>
      <c r="I361">
        <f t="shared" si="60"/>
        <v>-1.1163607017227666</v>
      </c>
      <c r="J361">
        <f t="shared" si="61"/>
        <v>1.1163607017227666</v>
      </c>
      <c r="K361">
        <f t="shared" si="62"/>
        <v>0.39710107410694506</v>
      </c>
      <c r="L361">
        <f t="shared" si="63"/>
        <v>0.60289892589305494</v>
      </c>
      <c r="M361">
        <f t="shared" si="64"/>
        <v>2.5182505543429619</v>
      </c>
      <c r="N361">
        <f t="shared" si="65"/>
        <v>1.6586528140164323</v>
      </c>
    </row>
    <row r="362" spans="1:14" x14ac:dyDescent="0.25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55"/>
        <v>0.64935064935064934</v>
      </c>
      <c r="D362">
        <f t="shared" si="56"/>
        <v>0.38022813688212931</v>
      </c>
      <c r="E362">
        <f t="shared" si="57"/>
        <v>2.9578786232778764E-2</v>
      </c>
      <c r="F362">
        <f t="shared" si="58"/>
        <v>-0.21732260135301951</v>
      </c>
      <c r="G362">
        <v>0</v>
      </c>
      <c r="H362">
        <f t="shared" si="59"/>
        <v>0.24690138758579824</v>
      </c>
      <c r="I362">
        <f t="shared" si="60"/>
        <v>-1.0658824656517991</v>
      </c>
      <c r="J362">
        <f t="shared" si="61"/>
        <v>1.0658824656517991</v>
      </c>
      <c r="K362">
        <f t="shared" si="62"/>
        <v>0.63468830617732719</v>
      </c>
      <c r="L362">
        <f t="shared" si="63"/>
        <v>0.3653116938226727</v>
      </c>
      <c r="M362">
        <f t="shared" si="64"/>
        <v>1.5755765314519714</v>
      </c>
      <c r="N362">
        <f t="shared" si="65"/>
        <v>2.7373884190124329</v>
      </c>
    </row>
    <row r="363" spans="1:14" x14ac:dyDescent="0.25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55"/>
        <v>0.61728395061728392</v>
      </c>
      <c r="D363">
        <f t="shared" si="56"/>
        <v>0.41322314049586778</v>
      </c>
      <c r="E363">
        <f t="shared" si="57"/>
        <v>3.0507091113151752E-2</v>
      </c>
      <c r="F363">
        <f t="shared" si="58"/>
        <v>-0.2245689215386184</v>
      </c>
      <c r="G363">
        <v>0</v>
      </c>
      <c r="H363">
        <f t="shared" si="59"/>
        <v>0.25507601265177021</v>
      </c>
      <c r="I363">
        <f t="shared" si="60"/>
        <v>-1.0657613907987191</v>
      </c>
      <c r="J363">
        <f t="shared" si="61"/>
        <v>1.0657613907987191</v>
      </c>
      <c r="K363">
        <f t="shared" si="62"/>
        <v>0.60212958942600991</v>
      </c>
      <c r="L363">
        <f t="shared" si="63"/>
        <v>0.39787041057399003</v>
      </c>
      <c r="M363">
        <f t="shared" si="64"/>
        <v>1.6607720622952058</v>
      </c>
      <c r="N363">
        <f t="shared" si="65"/>
        <v>2.5133811749341808</v>
      </c>
    </row>
    <row r="364" spans="1:14" x14ac:dyDescent="0.25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55"/>
        <v>0.62893081761006286</v>
      </c>
      <c r="D364">
        <f t="shared" si="56"/>
        <v>0.4</v>
      </c>
      <c r="E364">
        <f t="shared" si="57"/>
        <v>2.8930817610062887E-2</v>
      </c>
      <c r="F364">
        <f t="shared" si="58"/>
        <v>-0.22264150943396221</v>
      </c>
      <c r="G364">
        <v>0</v>
      </c>
      <c r="H364">
        <f t="shared" si="59"/>
        <v>0.25157232704402516</v>
      </c>
      <c r="I364">
        <f t="shared" si="60"/>
        <v>-1.0629880069054678</v>
      </c>
      <c r="J364">
        <f t="shared" si="61"/>
        <v>1.0629880069054678</v>
      </c>
      <c r="K364">
        <f t="shared" si="62"/>
        <v>0.61456660866885815</v>
      </c>
      <c r="L364">
        <f t="shared" si="63"/>
        <v>0.38543339133114163</v>
      </c>
      <c r="M364">
        <f t="shared" si="64"/>
        <v>1.6271629240742262</v>
      </c>
      <c r="N364">
        <f t="shared" si="65"/>
        <v>2.594482010358202</v>
      </c>
    </row>
    <row r="365" spans="1:14" x14ac:dyDescent="0.25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55"/>
        <v>0.55865921787709494</v>
      </c>
      <c r="D365">
        <f t="shared" si="56"/>
        <v>0.47169811320754712</v>
      </c>
      <c r="E365">
        <f t="shared" si="57"/>
        <v>3.0357331084642114E-2</v>
      </c>
      <c r="F365">
        <f t="shared" si="58"/>
        <v>-0.23316116791398755</v>
      </c>
      <c r="G365">
        <v>0</v>
      </c>
      <c r="H365">
        <f t="shared" si="59"/>
        <v>0.26351849899862967</v>
      </c>
      <c r="I365">
        <f t="shared" si="60"/>
        <v>-1.0631081389064057</v>
      </c>
      <c r="J365">
        <f t="shared" si="61"/>
        <v>1.0631081389064057</v>
      </c>
      <c r="K365">
        <f t="shared" si="62"/>
        <v>0.54352096574427933</v>
      </c>
      <c r="L365">
        <f t="shared" si="63"/>
        <v>0.4564790342557204</v>
      </c>
      <c r="M365">
        <f t="shared" si="64"/>
        <v>1.8398554297360612</v>
      </c>
      <c r="N365">
        <f t="shared" si="65"/>
        <v>2.1906811155751749</v>
      </c>
    </row>
    <row r="366" spans="1:14" x14ac:dyDescent="0.25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55"/>
        <v>0.49019607843137253</v>
      </c>
      <c r="D366">
        <f t="shared" si="56"/>
        <v>0.54054054054054046</v>
      </c>
      <c r="E366">
        <f t="shared" si="57"/>
        <v>3.0736618971912932E-2</v>
      </c>
      <c r="F366">
        <f t="shared" si="58"/>
        <v>-0.23423423423423428</v>
      </c>
      <c r="G366">
        <v>0</v>
      </c>
      <c r="H366">
        <f t="shared" si="59"/>
        <v>0.26497085320614727</v>
      </c>
      <c r="I366">
        <f t="shared" si="60"/>
        <v>-1.0635890745287924</v>
      </c>
      <c r="J366">
        <f t="shared" si="61"/>
        <v>1.0635890745287924</v>
      </c>
      <c r="K366">
        <f t="shared" si="62"/>
        <v>0.47480390464975097</v>
      </c>
      <c r="L366">
        <f t="shared" si="63"/>
        <v>0.52519609535024903</v>
      </c>
      <c r="M366">
        <f t="shared" si="64"/>
        <v>2.1061326375099441</v>
      </c>
      <c r="N366">
        <f t="shared" si="65"/>
        <v>1.904050713349474</v>
      </c>
    </row>
    <row r="367" spans="1:14" x14ac:dyDescent="0.25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55"/>
        <v>0.46082949308755761</v>
      </c>
      <c r="D367">
        <f t="shared" si="56"/>
        <v>0.5714285714285714</v>
      </c>
      <c r="E367">
        <f t="shared" si="57"/>
        <v>3.2258064516129004E-2</v>
      </c>
      <c r="F367">
        <f t="shared" si="58"/>
        <v>-0.23107307439104674</v>
      </c>
      <c r="G367">
        <v>0</v>
      </c>
      <c r="H367">
        <f t="shared" si="59"/>
        <v>0.26333113890717574</v>
      </c>
      <c r="I367">
        <f t="shared" si="60"/>
        <v>-1.0675210253672476</v>
      </c>
      <c r="J367">
        <f t="shared" si="61"/>
        <v>1.0675210253672476</v>
      </c>
      <c r="K367">
        <f t="shared" si="62"/>
        <v>0.44464214228514221</v>
      </c>
      <c r="L367">
        <f t="shared" si="63"/>
        <v>0.55535785771485779</v>
      </c>
      <c r="M367">
        <f t="shared" si="64"/>
        <v>2.2489995996796797</v>
      </c>
      <c r="N367">
        <f t="shared" si="65"/>
        <v>1.8006407690254356</v>
      </c>
    </row>
    <row r="368" spans="1:14" x14ac:dyDescent="0.25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55"/>
        <v>0.43859649122807021</v>
      </c>
      <c r="D368">
        <f t="shared" si="56"/>
        <v>0.59523809523809523</v>
      </c>
      <c r="E368">
        <f t="shared" si="57"/>
        <v>3.383458646616555E-2</v>
      </c>
      <c r="F368">
        <f t="shared" si="58"/>
        <v>-0.2272347535505429</v>
      </c>
      <c r="G368">
        <v>0</v>
      </c>
      <c r="H368">
        <f t="shared" si="59"/>
        <v>0.26106934001670845</v>
      </c>
      <c r="I368">
        <f t="shared" si="60"/>
        <v>-1.0718661571406805</v>
      </c>
      <c r="J368">
        <f t="shared" si="61"/>
        <v>1.0718661571406805</v>
      </c>
      <c r="K368">
        <f t="shared" si="62"/>
        <v>0.42158717195874679</v>
      </c>
      <c r="L368">
        <f t="shared" si="63"/>
        <v>0.57841282804125305</v>
      </c>
      <c r="M368">
        <f t="shared" si="64"/>
        <v>2.3719886811400706</v>
      </c>
      <c r="N368">
        <f t="shared" si="65"/>
        <v>1.728868986855663</v>
      </c>
    </row>
    <row r="369" spans="1:14" x14ac:dyDescent="0.25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55"/>
        <v>0.40322580645161293</v>
      </c>
      <c r="D369">
        <f t="shared" si="56"/>
        <v>0.63291139240506322</v>
      </c>
      <c r="E369">
        <f t="shared" si="57"/>
        <v>3.61371988566761E-2</v>
      </c>
      <c r="F369">
        <f t="shared" si="58"/>
        <v>-0.21906900775826876</v>
      </c>
      <c r="G369">
        <v>0</v>
      </c>
      <c r="H369">
        <f t="shared" si="59"/>
        <v>0.25520620661494486</v>
      </c>
      <c r="I369">
        <f t="shared" si="60"/>
        <v>-1.0793322294408636</v>
      </c>
      <c r="J369">
        <f t="shared" si="61"/>
        <v>1.0793322294408636</v>
      </c>
      <c r="K369">
        <f t="shared" si="62"/>
        <v>0.38499865083559737</v>
      </c>
      <c r="L369">
        <f t="shared" si="63"/>
        <v>0.61500134916440274</v>
      </c>
      <c r="M369">
        <f t="shared" si="64"/>
        <v>2.5974116995724779</v>
      </c>
      <c r="N369">
        <f t="shared" si="65"/>
        <v>1.6260126930757011</v>
      </c>
    </row>
    <row r="370" spans="1:14" x14ac:dyDescent="0.25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55"/>
        <v>0.45248868778280543</v>
      </c>
      <c r="D370">
        <f t="shared" si="56"/>
        <v>0.58139534883720934</v>
      </c>
      <c r="E370">
        <f t="shared" si="57"/>
        <v>3.3884036620014824E-2</v>
      </c>
      <c r="F370">
        <f t="shared" si="58"/>
        <v>-0.2291907818583605</v>
      </c>
      <c r="G370">
        <v>0</v>
      </c>
      <c r="H370">
        <f t="shared" si="59"/>
        <v>0.26307481847837527</v>
      </c>
      <c r="I370">
        <f t="shared" si="60"/>
        <v>-1.0713739108887084</v>
      </c>
      <c r="J370">
        <f t="shared" si="61"/>
        <v>1.0713739108887084</v>
      </c>
      <c r="K370">
        <f t="shared" si="62"/>
        <v>0.43547132891069945</v>
      </c>
      <c r="L370">
        <f t="shared" si="63"/>
        <v>0.56452867108930049</v>
      </c>
      <c r="M370">
        <f t="shared" si="64"/>
        <v>2.2963624321753371</v>
      </c>
      <c r="N370">
        <f t="shared" si="65"/>
        <v>1.7713892158398703</v>
      </c>
    </row>
    <row r="371" spans="1:14" x14ac:dyDescent="0.25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55"/>
        <v>0.44444444444444442</v>
      </c>
      <c r="D371">
        <f t="shared" si="56"/>
        <v>0.59171597633136097</v>
      </c>
      <c r="E371">
        <f t="shared" si="57"/>
        <v>3.6160420775805502E-2</v>
      </c>
      <c r="F371">
        <f t="shared" si="58"/>
        <v>-0.22682445759368819</v>
      </c>
      <c r="G371">
        <v>0</v>
      </c>
      <c r="H371">
        <f t="shared" si="59"/>
        <v>0.26298487836949375</v>
      </c>
      <c r="I371">
        <f t="shared" si="60"/>
        <v>-1.0767638041163314</v>
      </c>
      <c r="J371">
        <f t="shared" si="61"/>
        <v>1.0767638041163314</v>
      </c>
      <c r="K371">
        <f t="shared" si="62"/>
        <v>0.42626568044702751</v>
      </c>
      <c r="L371">
        <f t="shared" si="63"/>
        <v>0.57373431955297227</v>
      </c>
      <c r="M371">
        <f t="shared" si="64"/>
        <v>2.3459547551454145</v>
      </c>
      <c r="N371">
        <f t="shared" si="65"/>
        <v>1.7429670248402687</v>
      </c>
    </row>
    <row r="372" spans="1:14" x14ac:dyDescent="0.25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55"/>
        <v>0.49019607843137253</v>
      </c>
      <c r="D372">
        <f t="shared" si="56"/>
        <v>0.54054054054054046</v>
      </c>
      <c r="E372">
        <f t="shared" si="57"/>
        <v>3.0736618971912932E-2</v>
      </c>
      <c r="F372">
        <f t="shared" si="58"/>
        <v>-0.23423423423423428</v>
      </c>
      <c r="G372">
        <v>0</v>
      </c>
      <c r="H372">
        <f t="shared" si="59"/>
        <v>0.26497085320614727</v>
      </c>
      <c r="I372">
        <f t="shared" si="60"/>
        <v>-1.0635890745287924</v>
      </c>
      <c r="J372">
        <f t="shared" si="61"/>
        <v>1.0635890745287924</v>
      </c>
      <c r="K372">
        <f t="shared" si="62"/>
        <v>0.47480390464975097</v>
      </c>
      <c r="L372">
        <f t="shared" si="63"/>
        <v>0.52519609535024903</v>
      </c>
      <c r="M372">
        <f t="shared" si="64"/>
        <v>2.1061326375099441</v>
      </c>
      <c r="N372">
        <f t="shared" si="65"/>
        <v>1.904050713349474</v>
      </c>
    </row>
    <row r="373" spans="1:14" x14ac:dyDescent="0.25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55"/>
        <v>0.46082949308755761</v>
      </c>
      <c r="D373">
        <f t="shared" si="56"/>
        <v>0.57471264367816088</v>
      </c>
      <c r="E373">
        <f t="shared" si="57"/>
        <v>3.5542136765718491E-2</v>
      </c>
      <c r="F373">
        <f t="shared" si="58"/>
        <v>-0.22930239949149844</v>
      </c>
      <c r="G373">
        <v>0</v>
      </c>
      <c r="H373">
        <f t="shared" si="59"/>
        <v>0.26484453625721699</v>
      </c>
      <c r="I373">
        <f t="shared" si="60"/>
        <v>-1.0747098003652684</v>
      </c>
      <c r="J373">
        <f t="shared" si="61"/>
        <v>1.0747098003652684</v>
      </c>
      <c r="K373">
        <f t="shared" si="62"/>
        <v>0.44298545385174265</v>
      </c>
      <c r="L373">
        <f t="shared" si="63"/>
        <v>0.55701454614825729</v>
      </c>
      <c r="M373">
        <f t="shared" si="64"/>
        <v>2.2574104664273644</v>
      </c>
      <c r="N373">
        <f t="shared" si="65"/>
        <v>1.7952852522702987</v>
      </c>
    </row>
    <row r="374" spans="1:14" x14ac:dyDescent="0.25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55"/>
        <v>0.63291139240506322</v>
      </c>
      <c r="D374">
        <f t="shared" si="56"/>
        <v>0.40160642570281119</v>
      </c>
      <c r="E374">
        <f t="shared" si="57"/>
        <v>3.4517818107874465E-2</v>
      </c>
      <c r="F374">
        <f t="shared" si="58"/>
        <v>-0.21966346398251235</v>
      </c>
      <c r="G374">
        <v>0</v>
      </c>
      <c r="H374">
        <f t="shared" si="59"/>
        <v>0.25418128209038682</v>
      </c>
      <c r="I374">
        <f t="shared" si="60"/>
        <v>-1.0757042116817492</v>
      </c>
      <c r="J374">
        <f t="shared" si="61"/>
        <v>1.0757042116817492</v>
      </c>
      <c r="K374">
        <f t="shared" si="62"/>
        <v>0.61579826402706817</v>
      </c>
      <c r="L374">
        <f t="shared" si="63"/>
        <v>0.38420173597293183</v>
      </c>
      <c r="M374">
        <f t="shared" si="64"/>
        <v>1.6239084427754149</v>
      </c>
      <c r="N374">
        <f t="shared" si="65"/>
        <v>2.6027992754058067</v>
      </c>
    </row>
    <row r="375" spans="1:14" x14ac:dyDescent="0.25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55"/>
        <v>0.5376344086021505</v>
      </c>
      <c r="D375">
        <f t="shared" si="56"/>
        <v>0.49019607843137253</v>
      </c>
      <c r="E375">
        <f t="shared" si="57"/>
        <v>2.7830487033523088E-2</v>
      </c>
      <c r="F375">
        <f t="shared" si="58"/>
        <v>-0.23571579169302126</v>
      </c>
      <c r="G375">
        <v>0</v>
      </c>
      <c r="H375">
        <f t="shared" si="59"/>
        <v>0.26354627872654435</v>
      </c>
      <c r="I375">
        <f t="shared" si="60"/>
        <v>-1.0573873360945338</v>
      </c>
      <c r="J375">
        <f t="shared" si="61"/>
        <v>1.0573873360945338</v>
      </c>
      <c r="K375">
        <f t="shared" si="62"/>
        <v>0.52373759220582705</v>
      </c>
      <c r="L375">
        <f t="shared" si="63"/>
        <v>0.47626240779417284</v>
      </c>
      <c r="M375">
        <f t="shared" si="64"/>
        <v>1.9093531090412992</v>
      </c>
      <c r="N375">
        <f t="shared" si="65"/>
        <v>2.0996828295383159</v>
      </c>
    </row>
    <row r="376" spans="1:14" x14ac:dyDescent="0.25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55"/>
        <v>0.60606060606060608</v>
      </c>
      <c r="D376">
        <f t="shared" si="56"/>
        <v>0.42918454935622319</v>
      </c>
      <c r="E376">
        <f t="shared" si="57"/>
        <v>3.5245155416829377E-2</v>
      </c>
      <c r="F376">
        <f t="shared" si="58"/>
        <v>-0.22486669267785131</v>
      </c>
      <c r="G376">
        <v>0</v>
      </c>
      <c r="H376">
        <f t="shared" si="59"/>
        <v>0.26011184809468074</v>
      </c>
      <c r="I376">
        <f t="shared" si="60"/>
        <v>-1.0755175492958089</v>
      </c>
      <c r="J376">
        <f t="shared" si="61"/>
        <v>1.0755175492958089</v>
      </c>
      <c r="K376">
        <f t="shared" si="62"/>
        <v>0.58855158622613757</v>
      </c>
      <c r="L376">
        <f t="shared" si="63"/>
        <v>0.41144841377386249</v>
      </c>
      <c r="M376">
        <f t="shared" si="64"/>
        <v>1.6990864070422753</v>
      </c>
      <c r="N376">
        <f t="shared" si="65"/>
        <v>2.4304383405634256</v>
      </c>
    </row>
    <row r="377" spans="1:14" x14ac:dyDescent="0.25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55"/>
        <v>0.65789473684210531</v>
      </c>
      <c r="D377">
        <f t="shared" si="56"/>
        <v>0.37453183520599254</v>
      </c>
      <c r="E377">
        <f t="shared" si="57"/>
        <v>3.2426572048097846E-2</v>
      </c>
      <c r="F377">
        <f t="shared" si="58"/>
        <v>-0.21397595111373935</v>
      </c>
      <c r="G377">
        <v>0</v>
      </c>
      <c r="H377">
        <f t="shared" si="59"/>
        <v>0.24640252316183722</v>
      </c>
      <c r="I377">
        <f t="shared" si="60"/>
        <v>-1.0730997473258173</v>
      </c>
      <c r="J377">
        <f t="shared" si="61"/>
        <v>1.0730997473258173</v>
      </c>
      <c r="K377">
        <f t="shared" si="62"/>
        <v>0.6418436342802265</v>
      </c>
      <c r="L377">
        <f t="shared" si="63"/>
        <v>0.3581563657197735</v>
      </c>
      <c r="M377">
        <f t="shared" si="64"/>
        <v>1.5580118686094249</v>
      </c>
      <c r="N377">
        <f t="shared" si="65"/>
        <v>2.7920765780341146</v>
      </c>
    </row>
    <row r="378" spans="1:14" x14ac:dyDescent="0.25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55"/>
        <v>0.67567567567567566</v>
      </c>
      <c r="D378">
        <f t="shared" si="56"/>
        <v>0.36363636363636365</v>
      </c>
      <c r="E378">
        <f t="shared" si="57"/>
        <v>3.9312039312039193E-2</v>
      </c>
      <c r="F378">
        <f t="shared" si="58"/>
        <v>-0.20638820638820654</v>
      </c>
      <c r="G378">
        <v>0</v>
      </c>
      <c r="H378">
        <f t="shared" si="59"/>
        <v>0.24570024570024571</v>
      </c>
      <c r="I378">
        <f t="shared" si="60"/>
        <v>-1.0910894511799616</v>
      </c>
      <c r="J378">
        <f t="shared" si="61"/>
        <v>1.0910894511799616</v>
      </c>
      <c r="K378">
        <f t="shared" si="62"/>
        <v>0.65628729213293868</v>
      </c>
      <c r="L378">
        <f t="shared" si="63"/>
        <v>0.34371270786706143</v>
      </c>
      <c r="M378">
        <f t="shared" si="64"/>
        <v>1.5237229365663816</v>
      </c>
      <c r="N378">
        <f t="shared" si="65"/>
        <v>2.9094065395649333</v>
      </c>
    </row>
    <row r="379" spans="1:14" x14ac:dyDescent="0.25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55"/>
        <v>0.42735042735042739</v>
      </c>
      <c r="D379">
        <f t="shared" si="56"/>
        <v>0.60606060606060608</v>
      </c>
      <c r="E379">
        <f t="shared" si="57"/>
        <v>3.3411033411033575E-2</v>
      </c>
      <c r="F379">
        <f t="shared" si="58"/>
        <v>-0.22558922558922545</v>
      </c>
      <c r="G379">
        <v>0</v>
      </c>
      <c r="H379">
        <f t="shared" si="59"/>
        <v>0.25900025900025903</v>
      </c>
      <c r="I379">
        <f t="shared" si="60"/>
        <v>-1.0714969088698143</v>
      </c>
      <c r="J379">
        <f t="shared" si="61"/>
        <v>1.0714969088698143</v>
      </c>
      <c r="K379">
        <f t="shared" si="62"/>
        <v>0.41054175018204025</v>
      </c>
      <c r="L379">
        <f t="shared" si="63"/>
        <v>0.58945824981795969</v>
      </c>
      <c r="M379">
        <f t="shared" si="64"/>
        <v>2.4358058578855508</v>
      </c>
      <c r="N379">
        <f t="shared" si="65"/>
        <v>1.6964729907653791</v>
      </c>
    </row>
    <row r="380" spans="1:14" x14ac:dyDescent="0.25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55"/>
        <v>0.38759689922480617</v>
      </c>
      <c r="D380">
        <f t="shared" si="56"/>
        <v>0.64516129032258063</v>
      </c>
      <c r="E380">
        <f t="shared" si="57"/>
        <v>3.275818954738674E-2</v>
      </c>
      <c r="F380">
        <f t="shared" si="58"/>
        <v>-0.21730432608152039</v>
      </c>
      <c r="G380">
        <v>0</v>
      </c>
      <c r="H380">
        <f t="shared" si="59"/>
        <v>0.25006251562890719</v>
      </c>
      <c r="I380">
        <f t="shared" si="60"/>
        <v>-1.072729223145815</v>
      </c>
      <c r="J380">
        <f t="shared" si="61"/>
        <v>1.072729223145815</v>
      </c>
      <c r="K380">
        <f t="shared" si="62"/>
        <v>0.37106960671234313</v>
      </c>
      <c r="L380">
        <f t="shared" si="63"/>
        <v>0.6289303932876571</v>
      </c>
      <c r="M380">
        <f t="shared" si="64"/>
        <v>2.6949121725703877</v>
      </c>
      <c r="N380">
        <f t="shared" si="65"/>
        <v>1.5900010727301979</v>
      </c>
    </row>
    <row r="381" spans="1:14" x14ac:dyDescent="0.25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55"/>
        <v>0.46728971962616822</v>
      </c>
      <c r="D381">
        <f t="shared" si="56"/>
        <v>0.56497175141242939</v>
      </c>
      <c r="E381">
        <f t="shared" si="57"/>
        <v>3.2261471038597556E-2</v>
      </c>
      <c r="F381">
        <f t="shared" si="58"/>
        <v>-0.2317440202756218</v>
      </c>
      <c r="G381">
        <v>0</v>
      </c>
      <c r="H381">
        <f t="shared" si="59"/>
        <v>0.26400549131421935</v>
      </c>
      <c r="I381">
        <f t="shared" si="60"/>
        <v>-1.0673385899176768</v>
      </c>
      <c r="J381">
        <f t="shared" si="61"/>
        <v>1.0673385899176768</v>
      </c>
      <c r="K381">
        <f t="shared" si="62"/>
        <v>0.45110760602631583</v>
      </c>
      <c r="L381">
        <f t="shared" si="63"/>
        <v>0.54889239397368417</v>
      </c>
      <c r="M381">
        <f t="shared" si="64"/>
        <v>2.2167659925061516</v>
      </c>
      <c r="N381">
        <f t="shared" si="65"/>
        <v>1.8218507142366114</v>
      </c>
    </row>
    <row r="382" spans="1:14" x14ac:dyDescent="0.25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55"/>
        <v>0.46728971962616822</v>
      </c>
      <c r="D382">
        <f t="shared" si="56"/>
        <v>0.56818181818181823</v>
      </c>
      <c r="E382">
        <f t="shared" si="57"/>
        <v>3.5471537807986397E-2</v>
      </c>
      <c r="F382">
        <f t="shared" si="58"/>
        <v>-0.23003398470688197</v>
      </c>
      <c r="G382">
        <v>0</v>
      </c>
      <c r="H382">
        <f t="shared" si="59"/>
        <v>0.26550552251486831</v>
      </c>
      <c r="I382">
        <f t="shared" si="60"/>
        <v>-1.0743376064838499</v>
      </c>
      <c r="J382">
        <f t="shared" si="61"/>
        <v>1.0743376064838499</v>
      </c>
      <c r="K382">
        <f t="shared" si="62"/>
        <v>0.4494897427831781</v>
      </c>
      <c r="L382">
        <f t="shared" si="63"/>
        <v>0.55051025721682212</v>
      </c>
      <c r="M382">
        <f t="shared" si="64"/>
        <v>2.2247448713915889</v>
      </c>
      <c r="N382">
        <f t="shared" si="65"/>
        <v>1.8164965809277254</v>
      </c>
    </row>
    <row r="383" spans="1:14" x14ac:dyDescent="0.25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55"/>
        <v>0.59523809523809523</v>
      </c>
      <c r="D383">
        <f t="shared" si="56"/>
        <v>0.4464285714285714</v>
      </c>
      <c r="E383">
        <f t="shared" si="57"/>
        <v>4.1666666666666519E-2</v>
      </c>
      <c r="F383">
        <f t="shared" si="58"/>
        <v>-0.22406462585034026</v>
      </c>
      <c r="G383">
        <v>0</v>
      </c>
      <c r="H383">
        <f t="shared" si="59"/>
        <v>0.26573129251700678</v>
      </c>
      <c r="I383">
        <f t="shared" si="60"/>
        <v>-1.0890171046725801</v>
      </c>
      <c r="J383">
        <f t="shared" si="61"/>
        <v>1.0890171046725801</v>
      </c>
      <c r="K383">
        <f t="shared" si="62"/>
        <v>0.5745371023930006</v>
      </c>
      <c r="L383">
        <f t="shared" si="63"/>
        <v>0.42546289760699951</v>
      </c>
      <c r="M383">
        <f t="shared" si="64"/>
        <v>1.7405316311773544</v>
      </c>
      <c r="N383">
        <f t="shared" si="65"/>
        <v>2.3503812097939996</v>
      </c>
    </row>
    <row r="384" spans="1:14" x14ac:dyDescent="0.25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55"/>
        <v>0.50505050505050508</v>
      </c>
      <c r="D384">
        <f t="shared" si="56"/>
        <v>0.53191489361702127</v>
      </c>
      <c r="E384">
        <f t="shared" si="57"/>
        <v>3.6965398667526461E-2</v>
      </c>
      <c r="F384">
        <f t="shared" si="58"/>
        <v>-0.23167848699763582</v>
      </c>
      <c r="G384">
        <v>0</v>
      </c>
      <c r="H384">
        <f t="shared" si="59"/>
        <v>0.26864388566516229</v>
      </c>
      <c r="I384">
        <f t="shared" si="60"/>
        <v>-1.0768262306348704</v>
      </c>
      <c r="J384">
        <f t="shared" si="61"/>
        <v>1.0768262306348704</v>
      </c>
      <c r="K384">
        <f t="shared" si="62"/>
        <v>0.4865494129951195</v>
      </c>
      <c r="L384">
        <f t="shared" si="63"/>
        <v>0.51345058700488033</v>
      </c>
      <c r="M384">
        <f t="shared" si="64"/>
        <v>2.0552897060221729</v>
      </c>
      <c r="N384">
        <f t="shared" si="65"/>
        <v>1.947607082958686</v>
      </c>
    </row>
    <row r="385" spans="1:14" x14ac:dyDescent="0.25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55"/>
        <v>0.5376344086021505</v>
      </c>
      <c r="D385">
        <f t="shared" si="56"/>
        <v>0.50251256281407031</v>
      </c>
      <c r="E385">
        <f t="shared" si="57"/>
        <v>4.0146971416220811E-2</v>
      </c>
      <c r="F385">
        <f t="shared" si="58"/>
        <v>-0.23002107310747288</v>
      </c>
      <c r="G385">
        <v>0</v>
      </c>
      <c r="H385">
        <f t="shared" si="59"/>
        <v>0.2701680445236937</v>
      </c>
      <c r="I385">
        <f t="shared" si="60"/>
        <v>-1.0837601479372583</v>
      </c>
      <c r="J385">
        <f t="shared" si="61"/>
        <v>1.0837601479372583</v>
      </c>
      <c r="K385">
        <f t="shared" si="62"/>
        <v>0.51758930804783143</v>
      </c>
      <c r="L385">
        <f t="shared" si="63"/>
        <v>0.48241069195216857</v>
      </c>
      <c r="M385">
        <f t="shared" si="64"/>
        <v>1.9320337272260424</v>
      </c>
      <c r="N385">
        <f t="shared" si="65"/>
        <v>2.0729225464578858</v>
      </c>
    </row>
    <row r="386" spans="1:14" x14ac:dyDescent="0.25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si="55"/>
        <v>0.59171597633136097</v>
      </c>
      <c r="D386">
        <f t="shared" si="56"/>
        <v>0.45248868778280543</v>
      </c>
      <c r="E386">
        <f t="shared" si="57"/>
        <v>4.4204664114166459E-2</v>
      </c>
      <c r="F386">
        <f t="shared" si="58"/>
        <v>-0.22354012155613256</v>
      </c>
      <c r="G386">
        <v>0</v>
      </c>
      <c r="H386">
        <f t="shared" si="59"/>
        <v>0.26774478567029908</v>
      </c>
      <c r="I386">
        <f t="shared" si="60"/>
        <v>-1.0944168462342658</v>
      </c>
      <c r="J386">
        <f t="shared" si="61"/>
        <v>1.0944168462342658</v>
      </c>
      <c r="K386">
        <f t="shared" si="62"/>
        <v>0.56975264438271478</v>
      </c>
      <c r="L386">
        <f t="shared" si="63"/>
        <v>0.430247355617285</v>
      </c>
      <c r="M386">
        <f t="shared" si="64"/>
        <v>1.7551476239016437</v>
      </c>
      <c r="N386">
        <f t="shared" si="65"/>
        <v>2.3242443839434617</v>
      </c>
    </row>
    <row r="387" spans="1:14" x14ac:dyDescent="0.25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ref="C387:C450" si="66">1/A387</f>
        <v>0.49261083743842371</v>
      </c>
      <c r="D387">
        <f t="shared" ref="D387:D450" si="67">1/B387</f>
        <v>0.53191489361702127</v>
      </c>
      <c r="E387">
        <f t="shared" ref="E387:E450" si="68">C387+D387-1</f>
        <v>2.4525731055444977E-2</v>
      </c>
      <c r="F387">
        <f t="shared" ref="F387:F450" si="69">C387+D387-(C387*D387)-1</f>
        <v>-0.23750131013520592</v>
      </c>
      <c r="G387">
        <v>0</v>
      </c>
      <c r="H387">
        <f t="shared" ref="H387:H450" si="70">C387*D387</f>
        <v>0.2620270411906509</v>
      </c>
      <c r="I387">
        <f t="shared" ref="I387:I450" si="71">((-4*F387*H387)^0.5)/(2*F387)</f>
        <v>-1.0503645397539194</v>
      </c>
      <c r="J387">
        <f t="shared" ref="J387:J450" si="72">(-((-4*F387*H387)^0.5))/(2*F387)</f>
        <v>1.0503645397539194</v>
      </c>
      <c r="K387">
        <f t="shared" ref="K387:K450" si="73">IF(A387="","",(C387/($J387+C387-($J387*C387))))</f>
        <v>0.48033612555301569</v>
      </c>
      <c r="L387">
        <f t="shared" ref="L387:L450" si="74">IF(B387="","",(D387/($J387+D387-($J387*D387))))</f>
        <v>0.51966387444698414</v>
      </c>
      <c r="M387">
        <f t="shared" ref="M387:M450" si="75">IF(A387="","",1/K387)</f>
        <v>2.081875475946537</v>
      </c>
      <c r="N387">
        <f t="shared" ref="N387:N450" si="76">IF(B387="","",1/L387)</f>
        <v>1.9243207949834495</v>
      </c>
    </row>
    <row r="388" spans="1:14" x14ac:dyDescent="0.25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66"/>
        <v>0.55865921787709494</v>
      </c>
      <c r="D388">
        <f t="shared" si="67"/>
        <v>0.46948356807511737</v>
      </c>
      <c r="E388">
        <f t="shared" si="68"/>
        <v>2.8142785952212312E-2</v>
      </c>
      <c r="F388">
        <f t="shared" si="69"/>
        <v>-0.2341385369947806</v>
      </c>
      <c r="G388">
        <v>0</v>
      </c>
      <c r="H388">
        <f t="shared" si="70"/>
        <v>0.26228132294699291</v>
      </c>
      <c r="I388">
        <f t="shared" si="71"/>
        <v>-1.0583936671670078</v>
      </c>
      <c r="J388">
        <f t="shared" si="72"/>
        <v>1.0583936671670078</v>
      </c>
      <c r="K388">
        <f t="shared" si="73"/>
        <v>0.5446234509412119</v>
      </c>
      <c r="L388">
        <f t="shared" si="74"/>
        <v>0.45537654905878816</v>
      </c>
      <c r="M388">
        <f t="shared" si="75"/>
        <v>1.8361309970619364</v>
      </c>
      <c r="N388">
        <f t="shared" si="76"/>
        <v>2.1959848438987186</v>
      </c>
    </row>
    <row r="389" spans="1:14" x14ac:dyDescent="0.25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66"/>
        <v>0.42918454935622319</v>
      </c>
      <c r="D389">
        <f t="shared" si="67"/>
        <v>0.60240963855421692</v>
      </c>
      <c r="E389">
        <f t="shared" si="68"/>
        <v>3.1594187910440219E-2</v>
      </c>
      <c r="F389">
        <f t="shared" si="69"/>
        <v>-0.22695072134029659</v>
      </c>
      <c r="G389">
        <v>0</v>
      </c>
      <c r="H389">
        <f t="shared" si="70"/>
        <v>0.25854490925073687</v>
      </c>
      <c r="I389">
        <f t="shared" si="71"/>
        <v>-1.0673385899176775</v>
      </c>
      <c r="J389">
        <f t="shared" si="72"/>
        <v>1.0673385899176775</v>
      </c>
      <c r="K389">
        <f t="shared" si="73"/>
        <v>0.41329823019363698</v>
      </c>
      <c r="L389">
        <f t="shared" si="74"/>
        <v>0.58670176980636279</v>
      </c>
      <c r="M389">
        <f t="shared" si="75"/>
        <v>2.4195603245905111</v>
      </c>
      <c r="N389">
        <f t="shared" si="76"/>
        <v>1.7044434693456672</v>
      </c>
    </row>
    <row r="390" spans="1:14" x14ac:dyDescent="0.25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66"/>
        <v>0.40485829959514169</v>
      </c>
      <c r="D390">
        <f t="shared" si="67"/>
        <v>0.625</v>
      </c>
      <c r="E390">
        <f t="shared" si="68"/>
        <v>2.9858299595141746E-2</v>
      </c>
      <c r="F390">
        <f t="shared" si="69"/>
        <v>-0.22317813765182182</v>
      </c>
      <c r="G390">
        <v>0</v>
      </c>
      <c r="H390">
        <f t="shared" si="70"/>
        <v>0.25303643724696356</v>
      </c>
      <c r="I390">
        <f t="shared" si="71"/>
        <v>-1.0647942749999</v>
      </c>
      <c r="J390">
        <f t="shared" si="72"/>
        <v>1.0647942749999</v>
      </c>
      <c r="K390">
        <f t="shared" si="73"/>
        <v>0.38982592017231221</v>
      </c>
      <c r="L390">
        <f t="shared" si="74"/>
        <v>0.61017407982768768</v>
      </c>
      <c r="M390">
        <f t="shared" si="75"/>
        <v>2.5652475842498532</v>
      </c>
      <c r="N390">
        <f t="shared" si="76"/>
        <v>1.6388765649999402</v>
      </c>
    </row>
    <row r="391" spans="1:14" x14ac:dyDescent="0.25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66"/>
        <v>0.36900369003690037</v>
      </c>
      <c r="D391">
        <f t="shared" si="67"/>
        <v>0.66666666666666663</v>
      </c>
      <c r="E391">
        <f t="shared" si="68"/>
        <v>3.5670356703566997E-2</v>
      </c>
      <c r="F391">
        <f t="shared" si="69"/>
        <v>-0.21033210332103325</v>
      </c>
      <c r="G391">
        <v>0</v>
      </c>
      <c r="H391">
        <f t="shared" si="70"/>
        <v>0.24600246002460024</v>
      </c>
      <c r="I391">
        <f t="shared" si="71"/>
        <v>-1.0814761408717501</v>
      </c>
      <c r="J391">
        <f t="shared" si="72"/>
        <v>1.0814761408717501</v>
      </c>
      <c r="K391">
        <f t="shared" si="73"/>
        <v>0.35096041359119545</v>
      </c>
      <c r="L391">
        <f t="shared" si="74"/>
        <v>0.64903958640880466</v>
      </c>
      <c r="M391">
        <f t="shared" si="75"/>
        <v>2.8493242008906927</v>
      </c>
      <c r="N391">
        <f t="shared" si="76"/>
        <v>1.5407380704358749</v>
      </c>
    </row>
    <row r="392" spans="1:14" x14ac:dyDescent="0.25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66"/>
        <v>0.33783783783783783</v>
      </c>
      <c r="D392">
        <f t="shared" si="67"/>
        <v>0.70422535211267612</v>
      </c>
      <c r="E392">
        <f t="shared" si="68"/>
        <v>4.2063189950513946E-2</v>
      </c>
      <c r="F392">
        <f t="shared" si="69"/>
        <v>-0.19585078035782255</v>
      </c>
      <c r="G392">
        <v>0</v>
      </c>
      <c r="H392">
        <f t="shared" si="70"/>
        <v>0.23791397030833653</v>
      </c>
      <c r="I392">
        <f t="shared" si="71"/>
        <v>-1.1021667854435138</v>
      </c>
      <c r="J392">
        <f t="shared" si="72"/>
        <v>1.1021667854435138</v>
      </c>
      <c r="K392">
        <f t="shared" si="73"/>
        <v>0.31643097258253272</v>
      </c>
      <c r="L392">
        <f t="shared" si="74"/>
        <v>0.68356902741746728</v>
      </c>
      <c r="M392">
        <f t="shared" si="75"/>
        <v>3.1602468994692869</v>
      </c>
      <c r="N392">
        <f t="shared" si="76"/>
        <v>1.4629100498862757</v>
      </c>
    </row>
    <row r="393" spans="1:14" x14ac:dyDescent="0.25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66"/>
        <v>0.39840637450199207</v>
      </c>
      <c r="D393">
        <f t="shared" si="67"/>
        <v>0.64102564102564097</v>
      </c>
      <c r="E393">
        <f t="shared" si="68"/>
        <v>3.9432015527633091E-2</v>
      </c>
      <c r="F393">
        <f t="shared" si="69"/>
        <v>-0.21595668607620788</v>
      </c>
      <c r="G393">
        <v>0</v>
      </c>
      <c r="H393">
        <f t="shared" si="70"/>
        <v>0.25538870160384103</v>
      </c>
      <c r="I393">
        <f t="shared" si="71"/>
        <v>-1.0874705707258894</v>
      </c>
      <c r="J393">
        <f t="shared" si="72"/>
        <v>1.0874705707258894</v>
      </c>
      <c r="K393">
        <f t="shared" si="73"/>
        <v>0.37848959432190721</v>
      </c>
      <c r="L393">
        <f t="shared" si="74"/>
        <v>0.62151040567809257</v>
      </c>
      <c r="M393">
        <f t="shared" si="75"/>
        <v>2.6420805617960932</v>
      </c>
      <c r="N393">
        <f t="shared" si="76"/>
        <v>1.6089835196064983</v>
      </c>
    </row>
    <row r="394" spans="1:14" x14ac:dyDescent="0.25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66"/>
        <v>0.5376344086021505</v>
      </c>
      <c r="D394">
        <f t="shared" si="67"/>
        <v>0.50251256281407031</v>
      </c>
      <c r="E394">
        <f t="shared" si="68"/>
        <v>4.0146971416220811E-2</v>
      </c>
      <c r="F394">
        <f t="shared" si="69"/>
        <v>-0.23002107310747288</v>
      </c>
      <c r="G394">
        <v>0</v>
      </c>
      <c r="H394">
        <f t="shared" si="70"/>
        <v>0.2701680445236937</v>
      </c>
      <c r="I394">
        <f t="shared" si="71"/>
        <v>-1.0837601479372583</v>
      </c>
      <c r="J394">
        <f t="shared" si="72"/>
        <v>1.0837601479372583</v>
      </c>
      <c r="K394">
        <f t="shared" si="73"/>
        <v>0.51758930804783143</v>
      </c>
      <c r="L394">
        <f t="shared" si="74"/>
        <v>0.48241069195216857</v>
      </c>
      <c r="M394">
        <f t="shared" si="75"/>
        <v>1.9320337272260424</v>
      </c>
      <c r="N394">
        <f t="shared" si="76"/>
        <v>2.0729225464578858</v>
      </c>
    </row>
    <row r="395" spans="1:14" x14ac:dyDescent="0.25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66"/>
        <v>0.5780346820809249</v>
      </c>
      <c r="D395">
        <f t="shared" si="67"/>
        <v>0.46511627906976744</v>
      </c>
      <c r="E395">
        <f t="shared" si="68"/>
        <v>4.3150961150692391E-2</v>
      </c>
      <c r="F395">
        <f t="shared" si="69"/>
        <v>-0.22570237935206339</v>
      </c>
      <c r="G395">
        <v>0</v>
      </c>
      <c r="H395">
        <f t="shared" si="70"/>
        <v>0.26885334050275578</v>
      </c>
      <c r="I395">
        <f t="shared" si="71"/>
        <v>-1.0914143252235409</v>
      </c>
      <c r="J395">
        <f t="shared" si="72"/>
        <v>1.0914143252235409</v>
      </c>
      <c r="K395">
        <f t="shared" si="73"/>
        <v>0.55656589041628013</v>
      </c>
      <c r="L395">
        <f t="shared" si="74"/>
        <v>0.44343410958372004</v>
      </c>
      <c r="M395">
        <f t="shared" si="75"/>
        <v>1.7967324574131842</v>
      </c>
      <c r="N395">
        <f t="shared" si="76"/>
        <v>2.2551264740070716</v>
      </c>
    </row>
    <row r="396" spans="1:14" x14ac:dyDescent="0.25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66"/>
        <v>0.6097560975609756</v>
      </c>
      <c r="D396">
        <f t="shared" si="67"/>
        <v>0.4329004329004329</v>
      </c>
      <c r="E396">
        <f t="shared" si="68"/>
        <v>4.2656530461408604E-2</v>
      </c>
      <c r="F396">
        <f t="shared" si="69"/>
        <v>-0.22130714813641639</v>
      </c>
      <c r="G396">
        <v>0</v>
      </c>
      <c r="H396">
        <f t="shared" si="70"/>
        <v>0.26396367859782494</v>
      </c>
      <c r="I396">
        <f t="shared" si="71"/>
        <v>-1.0921300708262975</v>
      </c>
      <c r="J396">
        <f t="shared" si="72"/>
        <v>1.0921300708262975</v>
      </c>
      <c r="K396">
        <f t="shared" si="73"/>
        <v>0.58859425167049584</v>
      </c>
      <c r="L396">
        <f t="shared" si="74"/>
        <v>0.41140574832950405</v>
      </c>
      <c r="M396">
        <f t="shared" si="75"/>
        <v>1.6989632453288304</v>
      </c>
      <c r="N396">
        <f t="shared" si="76"/>
        <v>2.4306903927824499</v>
      </c>
    </row>
    <row r="397" spans="1:14" x14ac:dyDescent="0.25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66"/>
        <v>0.55865921787709494</v>
      </c>
      <c r="D397">
        <f t="shared" si="67"/>
        <v>0.4854368932038835</v>
      </c>
      <c r="E397">
        <f t="shared" si="68"/>
        <v>4.4096111080978329E-2</v>
      </c>
      <c r="F397">
        <f t="shared" si="69"/>
        <v>-0.22709768400499009</v>
      </c>
      <c r="G397">
        <v>0</v>
      </c>
      <c r="H397">
        <f t="shared" si="70"/>
        <v>0.27119379508596841</v>
      </c>
      <c r="I397">
        <f t="shared" si="71"/>
        <v>-1.0927819720786569</v>
      </c>
      <c r="J397">
        <f t="shared" si="72"/>
        <v>1.0927819720786569</v>
      </c>
      <c r="K397">
        <f t="shared" si="73"/>
        <v>0.53668287622715694</v>
      </c>
      <c r="L397">
        <f t="shared" si="74"/>
        <v>0.46331712377284329</v>
      </c>
      <c r="M397">
        <f t="shared" si="75"/>
        <v>1.863297757942139</v>
      </c>
      <c r="N397">
        <f t="shared" si="76"/>
        <v>2.1583488904033761</v>
      </c>
    </row>
    <row r="398" spans="1:14" x14ac:dyDescent="0.25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66"/>
        <v>0.54945054945054939</v>
      </c>
      <c r="D398">
        <f t="shared" si="67"/>
        <v>0.49261083743842371</v>
      </c>
      <c r="E398">
        <f t="shared" si="68"/>
        <v>4.2061386888973207E-2</v>
      </c>
      <c r="F398">
        <f t="shared" si="69"/>
        <v>-0.22860390840686395</v>
      </c>
      <c r="G398">
        <v>0</v>
      </c>
      <c r="H398">
        <f t="shared" si="70"/>
        <v>0.27066529529583716</v>
      </c>
      <c r="I398">
        <f t="shared" si="71"/>
        <v>-1.0881141587390988</v>
      </c>
      <c r="J398">
        <f t="shared" si="72"/>
        <v>1.0881141587390988</v>
      </c>
      <c r="K398">
        <f t="shared" si="73"/>
        <v>0.52847038823312997</v>
      </c>
      <c r="L398">
        <f t="shared" si="74"/>
        <v>0.47152961176687003</v>
      </c>
      <c r="M398">
        <f t="shared" si="75"/>
        <v>1.892253610166061</v>
      </c>
      <c r="N398">
        <f t="shared" si="76"/>
        <v>2.1207575835012715</v>
      </c>
    </row>
    <row r="399" spans="1:14" x14ac:dyDescent="0.25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66"/>
        <v>0.61349693251533743</v>
      </c>
      <c r="D399">
        <f t="shared" si="67"/>
        <v>0.42918454935622319</v>
      </c>
      <c r="E399">
        <f t="shared" si="68"/>
        <v>4.2681481871560623E-2</v>
      </c>
      <c r="F399">
        <f t="shared" si="69"/>
        <v>-0.22062192264145974</v>
      </c>
      <c r="G399">
        <v>0</v>
      </c>
      <c r="H399">
        <f t="shared" si="70"/>
        <v>0.26330340451302037</v>
      </c>
      <c r="I399">
        <f t="shared" si="71"/>
        <v>-1.0924558755741036</v>
      </c>
      <c r="J399">
        <f t="shared" si="72"/>
        <v>1.0924558755741036</v>
      </c>
      <c r="K399">
        <f t="shared" si="73"/>
        <v>0.59233031693779803</v>
      </c>
      <c r="L399">
        <f t="shared" si="74"/>
        <v>0.40766968306220203</v>
      </c>
      <c r="M399">
        <f t="shared" si="75"/>
        <v>1.688247201611685</v>
      </c>
      <c r="N399">
        <f t="shared" si="76"/>
        <v>2.4529663145135583</v>
      </c>
    </row>
    <row r="400" spans="1:14" x14ac:dyDescent="0.25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66"/>
        <v>0.58823529411764708</v>
      </c>
      <c r="D400">
        <f t="shared" si="67"/>
        <v>0.45662100456621008</v>
      </c>
      <c r="E400">
        <f t="shared" si="68"/>
        <v>4.485629868385721E-2</v>
      </c>
      <c r="F400">
        <f t="shared" si="69"/>
        <v>-0.22374429223744285</v>
      </c>
      <c r="G400">
        <v>0</v>
      </c>
      <c r="H400">
        <f t="shared" si="70"/>
        <v>0.26860059092130006</v>
      </c>
      <c r="I400">
        <f t="shared" si="71"/>
        <v>-1.0956642697819581</v>
      </c>
      <c r="J400">
        <f t="shared" si="72"/>
        <v>1.0956642697819581</v>
      </c>
      <c r="K400">
        <f t="shared" si="73"/>
        <v>0.56594216994210034</v>
      </c>
      <c r="L400">
        <f t="shared" si="74"/>
        <v>0.43405783005789961</v>
      </c>
      <c r="M400">
        <f t="shared" si="75"/>
        <v>1.7669649888473706</v>
      </c>
      <c r="N400">
        <f t="shared" si="76"/>
        <v>2.3038404810405297</v>
      </c>
    </row>
    <row r="401" spans="1:14" x14ac:dyDescent="0.25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66"/>
        <v>0.59523809523809523</v>
      </c>
      <c r="D401">
        <f t="shared" si="67"/>
        <v>0.4504504504504504</v>
      </c>
      <c r="E401">
        <f t="shared" si="68"/>
        <v>4.5688545688545634E-2</v>
      </c>
      <c r="F401">
        <f t="shared" si="69"/>
        <v>-0.22243672243672252</v>
      </c>
      <c r="G401">
        <v>0</v>
      </c>
      <c r="H401">
        <f t="shared" si="70"/>
        <v>0.2681252681252681</v>
      </c>
      <c r="I401">
        <f t="shared" si="71"/>
        <v>-1.0979071877276467</v>
      </c>
      <c r="J401">
        <f t="shared" si="72"/>
        <v>1.0979071877276467</v>
      </c>
      <c r="K401">
        <f t="shared" si="73"/>
        <v>0.57254851307619281</v>
      </c>
      <c r="L401">
        <f t="shared" si="74"/>
        <v>0.42745148692380741</v>
      </c>
      <c r="M401">
        <f t="shared" si="75"/>
        <v>1.7465768876547993</v>
      </c>
      <c r="N401">
        <f t="shared" si="76"/>
        <v>2.3394467690277296</v>
      </c>
    </row>
    <row r="402" spans="1:14" x14ac:dyDescent="0.25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66"/>
        <v>0.69444444444444442</v>
      </c>
      <c r="D402">
        <f t="shared" si="67"/>
        <v>0.34129692832764502</v>
      </c>
      <c r="E402">
        <f t="shared" si="68"/>
        <v>3.5741372772089441E-2</v>
      </c>
      <c r="F402">
        <f t="shared" si="69"/>
        <v>-0.20127038301099742</v>
      </c>
      <c r="G402">
        <v>0</v>
      </c>
      <c r="H402">
        <f t="shared" si="70"/>
        <v>0.23701175578308681</v>
      </c>
      <c r="I402">
        <f t="shared" si="71"/>
        <v>-1.0851630742824558</v>
      </c>
      <c r="J402">
        <f t="shared" si="72"/>
        <v>1.0851630742824558</v>
      </c>
      <c r="K402">
        <f t="shared" si="73"/>
        <v>0.67683189081834771</v>
      </c>
      <c r="L402">
        <f t="shared" si="74"/>
        <v>0.32316810918165234</v>
      </c>
      <c r="M402">
        <f t="shared" si="75"/>
        <v>1.4774717526842809</v>
      </c>
      <c r="N402">
        <f t="shared" si="76"/>
        <v>3.0943647333651398</v>
      </c>
    </row>
    <row r="403" spans="1:14" x14ac:dyDescent="0.25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66"/>
        <v>0.43103448275862072</v>
      </c>
      <c r="D403">
        <f t="shared" si="67"/>
        <v>0.5988023952095809</v>
      </c>
      <c r="E403">
        <f t="shared" si="68"/>
        <v>2.9836877968201669E-2</v>
      </c>
      <c r="F403">
        <f t="shared" si="69"/>
        <v>-0.22826760272558322</v>
      </c>
      <c r="G403">
        <v>0</v>
      </c>
      <c r="H403">
        <f t="shared" si="70"/>
        <v>0.25810448069378489</v>
      </c>
      <c r="I403">
        <f t="shared" si="71"/>
        <v>-1.0633485251477839</v>
      </c>
      <c r="J403">
        <f t="shared" si="72"/>
        <v>1.0633485251477839</v>
      </c>
      <c r="K403">
        <f t="shared" si="73"/>
        <v>0.41603913175492269</v>
      </c>
      <c r="L403">
        <f t="shared" si="74"/>
        <v>0.5839608682450772</v>
      </c>
      <c r="M403">
        <f t="shared" si="75"/>
        <v>2.4036200531950747</v>
      </c>
      <c r="N403">
        <f t="shared" si="76"/>
        <v>1.7124435118490151</v>
      </c>
    </row>
    <row r="404" spans="1:14" x14ac:dyDescent="0.25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66"/>
        <v>0.59523809523809523</v>
      </c>
      <c r="D404">
        <f t="shared" si="67"/>
        <v>0.43859649122807021</v>
      </c>
      <c r="E404">
        <f t="shared" si="68"/>
        <v>3.383458646616555E-2</v>
      </c>
      <c r="F404">
        <f t="shared" si="69"/>
        <v>-0.2272347535505429</v>
      </c>
      <c r="G404">
        <v>0</v>
      </c>
      <c r="H404">
        <f t="shared" si="70"/>
        <v>0.26106934001670845</v>
      </c>
      <c r="I404">
        <f t="shared" si="71"/>
        <v>-1.0718661571406805</v>
      </c>
      <c r="J404">
        <f t="shared" si="72"/>
        <v>1.0718661571406805</v>
      </c>
      <c r="K404">
        <f t="shared" si="73"/>
        <v>0.57841282804125305</v>
      </c>
      <c r="L404">
        <f t="shared" si="74"/>
        <v>0.42158717195874679</v>
      </c>
      <c r="M404">
        <f t="shared" si="75"/>
        <v>1.728868986855663</v>
      </c>
      <c r="N404">
        <f t="shared" si="76"/>
        <v>2.3719886811400706</v>
      </c>
    </row>
    <row r="405" spans="1:14" x14ac:dyDescent="0.25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66"/>
        <v>0.57471264367816088</v>
      </c>
      <c r="D405">
        <f t="shared" si="67"/>
        <v>0.4587155963302752</v>
      </c>
      <c r="E405">
        <f t="shared" si="68"/>
        <v>3.3428240008436028E-2</v>
      </c>
      <c r="F405">
        <f t="shared" si="69"/>
        <v>-0.23020141305494057</v>
      </c>
      <c r="G405">
        <v>0</v>
      </c>
      <c r="H405">
        <f t="shared" si="70"/>
        <v>0.26362965306337655</v>
      </c>
      <c r="I405">
        <f t="shared" si="71"/>
        <v>-1.0701462561817372</v>
      </c>
      <c r="J405">
        <f t="shared" si="72"/>
        <v>1.0701462561817372</v>
      </c>
      <c r="K405">
        <f t="shared" si="73"/>
        <v>0.55806429341387886</v>
      </c>
      <c r="L405">
        <f t="shared" si="74"/>
        <v>0.44193570658612125</v>
      </c>
      <c r="M405">
        <f t="shared" si="75"/>
        <v>1.7919082295744857</v>
      </c>
      <c r="N405">
        <f t="shared" si="76"/>
        <v>2.26277258229445</v>
      </c>
    </row>
    <row r="406" spans="1:14" x14ac:dyDescent="0.25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66"/>
        <v>0.54945054945054939</v>
      </c>
      <c r="D406">
        <f t="shared" si="67"/>
        <v>0.4854368932038835</v>
      </c>
      <c r="E406">
        <f t="shared" si="68"/>
        <v>3.4887442654432999E-2</v>
      </c>
      <c r="F406">
        <f t="shared" si="69"/>
        <v>-0.2318361250400085</v>
      </c>
      <c r="G406">
        <v>0</v>
      </c>
      <c r="H406">
        <f t="shared" si="70"/>
        <v>0.26672356769444144</v>
      </c>
      <c r="I406">
        <f t="shared" si="71"/>
        <v>-1.0726058003503602</v>
      </c>
      <c r="J406">
        <f t="shared" si="72"/>
        <v>1.0726058003503602</v>
      </c>
      <c r="K406">
        <f t="shared" si="73"/>
        <v>0.53204599306444489</v>
      </c>
      <c r="L406">
        <f t="shared" si="74"/>
        <v>0.46795400693555494</v>
      </c>
      <c r="M406">
        <f t="shared" si="75"/>
        <v>1.8795367562872962</v>
      </c>
      <c r="N406">
        <f t="shared" si="76"/>
        <v>2.1369621483713819</v>
      </c>
    </row>
    <row r="407" spans="1:14" x14ac:dyDescent="0.25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66"/>
        <v>0.55555555555555558</v>
      </c>
      <c r="D407">
        <f t="shared" si="67"/>
        <v>0.47393364928909953</v>
      </c>
      <c r="E407">
        <f t="shared" si="68"/>
        <v>2.9489204844655115E-2</v>
      </c>
      <c r="F407">
        <f t="shared" si="69"/>
        <v>-0.23380726698262244</v>
      </c>
      <c r="G407">
        <v>0</v>
      </c>
      <c r="H407">
        <f t="shared" si="70"/>
        <v>0.26329647182727756</v>
      </c>
      <c r="I407">
        <f t="shared" si="71"/>
        <v>-1.0611908999450221</v>
      </c>
      <c r="J407">
        <f t="shared" si="72"/>
        <v>1.0611908999450221</v>
      </c>
      <c r="K407">
        <f t="shared" si="73"/>
        <v>0.54084671241554938</v>
      </c>
      <c r="L407">
        <f t="shared" si="74"/>
        <v>0.45915328758445073</v>
      </c>
      <c r="M407">
        <f t="shared" si="75"/>
        <v>1.8489527199560174</v>
      </c>
      <c r="N407">
        <f t="shared" si="76"/>
        <v>2.1779218989389744</v>
      </c>
    </row>
    <row r="408" spans="1:14" x14ac:dyDescent="0.25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66"/>
        <v>0.4366812227074236</v>
      </c>
      <c r="D408">
        <f t="shared" si="67"/>
        <v>0.59171597633136097</v>
      </c>
      <c r="E408">
        <f t="shared" si="68"/>
        <v>2.8397199038784571E-2</v>
      </c>
      <c r="F408">
        <f t="shared" si="69"/>
        <v>-0.22999405700111109</v>
      </c>
      <c r="G408">
        <v>0</v>
      </c>
      <c r="H408">
        <f t="shared" si="70"/>
        <v>0.25839125603989566</v>
      </c>
      <c r="I408">
        <f t="shared" si="71"/>
        <v>-1.059938334581489</v>
      </c>
      <c r="J408">
        <f t="shared" si="72"/>
        <v>1.059938334581489</v>
      </c>
      <c r="K408">
        <f t="shared" si="73"/>
        <v>0.42241851935163877</v>
      </c>
      <c r="L408">
        <f t="shared" si="74"/>
        <v>0.57758148064836135</v>
      </c>
      <c r="M408">
        <f t="shared" si="75"/>
        <v>2.3673204516101207</v>
      </c>
      <c r="N408">
        <f t="shared" si="76"/>
        <v>1.7313574508612271</v>
      </c>
    </row>
    <row r="409" spans="1:14" x14ac:dyDescent="0.25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66"/>
        <v>0.57471264367816088</v>
      </c>
      <c r="D409">
        <f t="shared" si="67"/>
        <v>0.45454545454545453</v>
      </c>
      <c r="E409">
        <f t="shared" si="68"/>
        <v>2.925809822361547E-2</v>
      </c>
      <c r="F409">
        <f t="shared" si="69"/>
        <v>-0.23197492163009403</v>
      </c>
      <c r="G409">
        <v>0</v>
      </c>
      <c r="H409">
        <f t="shared" si="70"/>
        <v>0.2612330198537095</v>
      </c>
      <c r="I409">
        <f t="shared" si="71"/>
        <v>-1.0611908999450221</v>
      </c>
      <c r="J409">
        <f t="shared" si="72"/>
        <v>1.0611908999450221</v>
      </c>
      <c r="K409">
        <f t="shared" si="73"/>
        <v>0.56013582793221794</v>
      </c>
      <c r="L409">
        <f t="shared" si="74"/>
        <v>0.43986417206778194</v>
      </c>
      <c r="M409">
        <f t="shared" si="75"/>
        <v>1.7852812659593167</v>
      </c>
      <c r="N409">
        <f t="shared" si="76"/>
        <v>2.2734290799340271</v>
      </c>
    </row>
    <row r="410" spans="1:14" x14ac:dyDescent="0.25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66"/>
        <v>0.5181347150259068</v>
      </c>
      <c r="D410">
        <f t="shared" si="67"/>
        <v>0.50761421319796951</v>
      </c>
      <c r="E410">
        <f t="shared" si="68"/>
        <v>2.5748928223876311E-2</v>
      </c>
      <c r="F410">
        <f t="shared" si="69"/>
        <v>-0.23726361747455349</v>
      </c>
      <c r="G410">
        <v>0</v>
      </c>
      <c r="H410">
        <f t="shared" si="70"/>
        <v>0.26301254569842986</v>
      </c>
      <c r="I410">
        <f t="shared" si="71"/>
        <v>-1.0528649266733445</v>
      </c>
      <c r="J410">
        <f t="shared" si="72"/>
        <v>1.0528649266733445</v>
      </c>
      <c r="K410">
        <f t="shared" si="73"/>
        <v>0.50526374119939821</v>
      </c>
      <c r="L410">
        <f t="shared" si="74"/>
        <v>0.49473625880060179</v>
      </c>
      <c r="M410">
        <f t="shared" si="75"/>
        <v>1.9791643818062103</v>
      </c>
      <c r="N410">
        <f t="shared" si="76"/>
        <v>2.021278978873144</v>
      </c>
    </row>
    <row r="411" spans="1:14" x14ac:dyDescent="0.25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66"/>
        <v>0.48780487804878053</v>
      </c>
      <c r="D411">
        <f t="shared" si="67"/>
        <v>0.5376344086021505</v>
      </c>
      <c r="E411">
        <f t="shared" si="68"/>
        <v>2.5439286650930981E-2</v>
      </c>
      <c r="F411">
        <f t="shared" si="69"/>
        <v>-0.23682140047206923</v>
      </c>
      <c r="G411">
        <v>0</v>
      </c>
      <c r="H411">
        <f t="shared" si="70"/>
        <v>0.26226068712300027</v>
      </c>
      <c r="I411">
        <f t="shared" si="71"/>
        <v>-1.0523401123547818</v>
      </c>
      <c r="J411">
        <f t="shared" si="72"/>
        <v>1.0523401123547818</v>
      </c>
      <c r="K411">
        <f t="shared" si="73"/>
        <v>0.47506906029667378</v>
      </c>
      <c r="L411">
        <f t="shared" si="74"/>
        <v>0.52493093970332627</v>
      </c>
      <c r="M411">
        <f t="shared" si="75"/>
        <v>2.1049571179725204</v>
      </c>
      <c r="N411">
        <f t="shared" si="76"/>
        <v>1.9050124966251125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66"/>
        <v>0.49751243781094534</v>
      </c>
      <c r="D412">
        <f t="shared" si="67"/>
        <v>0.52631578947368418</v>
      </c>
      <c r="E412">
        <f t="shared" si="68"/>
        <v>2.3828227284629522E-2</v>
      </c>
      <c r="F412">
        <f t="shared" si="69"/>
        <v>-0.23802042419481539</v>
      </c>
      <c r="G412">
        <v>0</v>
      </c>
      <c r="H412">
        <f t="shared" si="70"/>
        <v>0.26184865147944492</v>
      </c>
      <c r="I412">
        <f t="shared" si="71"/>
        <v>-1.0488612925459211</v>
      </c>
      <c r="J412">
        <f t="shared" si="72"/>
        <v>1.0488612925459211</v>
      </c>
      <c r="K412">
        <f t="shared" si="73"/>
        <v>0.48559013567492909</v>
      </c>
      <c r="L412">
        <f t="shared" si="74"/>
        <v>0.51440986432507074</v>
      </c>
      <c r="M412">
        <f t="shared" si="75"/>
        <v>2.0593499054713802</v>
      </c>
      <c r="N412">
        <f t="shared" si="76"/>
        <v>1.9439751632913294</v>
      </c>
    </row>
    <row r="413" spans="1:14" x14ac:dyDescent="0.25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66"/>
        <v>0.44247787610619471</v>
      </c>
      <c r="D413">
        <f t="shared" si="67"/>
        <v>0.58823529411764708</v>
      </c>
      <c r="E413">
        <f t="shared" si="68"/>
        <v>3.0713170223841679E-2</v>
      </c>
      <c r="F413">
        <f t="shared" si="69"/>
        <v>-0.2295679333680376</v>
      </c>
      <c r="G413">
        <v>0</v>
      </c>
      <c r="H413">
        <f t="shared" si="70"/>
        <v>0.26028110359187923</v>
      </c>
      <c r="I413">
        <f t="shared" si="71"/>
        <v>-1.0647942749998995</v>
      </c>
      <c r="J413">
        <f t="shared" si="72"/>
        <v>1.0647942749998995</v>
      </c>
      <c r="K413">
        <f t="shared" si="73"/>
        <v>0.42705098312484241</v>
      </c>
      <c r="L413">
        <f t="shared" si="74"/>
        <v>0.57294901687515787</v>
      </c>
      <c r="M413">
        <f t="shared" si="75"/>
        <v>2.3416407864998732</v>
      </c>
      <c r="N413">
        <f t="shared" si="76"/>
        <v>1.7453559924999296</v>
      </c>
    </row>
    <row r="414" spans="1:14" x14ac:dyDescent="0.25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66"/>
        <v>0.63291139240506322</v>
      </c>
      <c r="D414">
        <f t="shared" si="67"/>
        <v>0.3968253968253968</v>
      </c>
      <c r="E414">
        <f t="shared" si="68"/>
        <v>2.9736789230460081E-2</v>
      </c>
      <c r="F414">
        <f t="shared" si="69"/>
        <v>-0.22141852521599359</v>
      </c>
      <c r="G414">
        <v>0</v>
      </c>
      <c r="H414">
        <f t="shared" si="70"/>
        <v>0.25115531444645367</v>
      </c>
      <c r="I414">
        <f t="shared" si="71"/>
        <v>-1.0650358071057624</v>
      </c>
      <c r="J414">
        <f t="shared" si="72"/>
        <v>1.0650358071057624</v>
      </c>
      <c r="K414">
        <f t="shared" si="73"/>
        <v>0.61815365154846769</v>
      </c>
      <c r="L414">
        <f t="shared" si="74"/>
        <v>0.38184634845153209</v>
      </c>
      <c r="M414">
        <f t="shared" si="75"/>
        <v>1.6177207681213428</v>
      </c>
      <c r="N414">
        <f t="shared" si="76"/>
        <v>2.618854426800759</v>
      </c>
    </row>
    <row r="415" spans="1:14" x14ac:dyDescent="0.25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66"/>
        <v>0.44444444444444442</v>
      </c>
      <c r="D415">
        <f t="shared" si="67"/>
        <v>0.58479532163742687</v>
      </c>
      <c r="E415">
        <f t="shared" si="68"/>
        <v>2.9239766081871288E-2</v>
      </c>
      <c r="F415">
        <f t="shared" si="69"/>
        <v>-0.2306692657569851</v>
      </c>
      <c r="G415">
        <v>0</v>
      </c>
      <c r="H415">
        <f t="shared" si="70"/>
        <v>0.25990903183885639</v>
      </c>
      <c r="I415">
        <f t="shared" si="71"/>
        <v>-1.0614897848685503</v>
      </c>
      <c r="J415">
        <f t="shared" si="72"/>
        <v>1.0614897848685503</v>
      </c>
      <c r="K415">
        <f t="shared" si="73"/>
        <v>0.42976330383488626</v>
      </c>
      <c r="L415">
        <f t="shared" si="74"/>
        <v>0.57023669616511363</v>
      </c>
      <c r="M415">
        <f t="shared" si="75"/>
        <v>2.3268622310856886</v>
      </c>
      <c r="N415">
        <f t="shared" si="76"/>
        <v>1.753657747256671</v>
      </c>
    </row>
    <row r="416" spans="1:14" x14ac:dyDescent="0.25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66"/>
        <v>0.44052863436123346</v>
      </c>
      <c r="D416">
        <f t="shared" si="67"/>
        <v>0.58823529411764708</v>
      </c>
      <c r="E416">
        <f t="shared" si="68"/>
        <v>2.876392847888054E-2</v>
      </c>
      <c r="F416">
        <f t="shared" si="69"/>
        <v>-0.23037056232184505</v>
      </c>
      <c r="G416">
        <v>0</v>
      </c>
      <c r="H416">
        <f t="shared" si="70"/>
        <v>0.25913449080072559</v>
      </c>
      <c r="I416">
        <f t="shared" si="71"/>
        <v>-1.0605938867332434</v>
      </c>
      <c r="J416">
        <f t="shared" si="72"/>
        <v>1.0605938867332434</v>
      </c>
      <c r="K416">
        <f t="shared" si="73"/>
        <v>0.42608414965939195</v>
      </c>
      <c r="L416">
        <f t="shared" si="74"/>
        <v>0.5739158503406081</v>
      </c>
      <c r="M416">
        <f t="shared" si="75"/>
        <v>2.3469542361512192</v>
      </c>
      <c r="N416">
        <f t="shared" si="76"/>
        <v>1.7424157207132702</v>
      </c>
    </row>
    <row r="417" spans="1:14" x14ac:dyDescent="0.25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66"/>
        <v>0.65789473684210531</v>
      </c>
      <c r="D417">
        <f t="shared" si="67"/>
        <v>0.37037037037037035</v>
      </c>
      <c r="E417">
        <f t="shared" si="68"/>
        <v>2.8265107212475549E-2</v>
      </c>
      <c r="F417">
        <f t="shared" si="69"/>
        <v>-0.21539961013645237</v>
      </c>
      <c r="G417">
        <v>0</v>
      </c>
      <c r="H417">
        <f t="shared" si="70"/>
        <v>0.24366471734892789</v>
      </c>
      <c r="I417">
        <f t="shared" si="71"/>
        <v>-1.0635890745287924</v>
      </c>
      <c r="J417">
        <f t="shared" si="72"/>
        <v>1.0635890745287924</v>
      </c>
      <c r="K417">
        <f t="shared" si="73"/>
        <v>0.6438875068784301</v>
      </c>
      <c r="L417">
        <f t="shared" si="74"/>
        <v>0.35611249312157012</v>
      </c>
      <c r="M417">
        <f t="shared" si="75"/>
        <v>1.5530663187549718</v>
      </c>
      <c r="N417">
        <f t="shared" si="76"/>
        <v>2.808101426698947</v>
      </c>
    </row>
    <row r="418" spans="1:14" x14ac:dyDescent="0.25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66"/>
        <v>0.65789473684210531</v>
      </c>
      <c r="D418">
        <f t="shared" si="67"/>
        <v>0.39215686274509809</v>
      </c>
      <c r="E418">
        <f t="shared" si="68"/>
        <v>5.0051599587203288E-2</v>
      </c>
      <c r="F418">
        <f t="shared" si="69"/>
        <v>-0.2079463364293086</v>
      </c>
      <c r="G418">
        <v>0</v>
      </c>
      <c r="H418">
        <f t="shared" si="70"/>
        <v>0.25799793601651194</v>
      </c>
      <c r="I418">
        <f t="shared" si="71"/>
        <v>-1.1138647983852825</v>
      </c>
      <c r="J418">
        <f t="shared" si="72"/>
        <v>1.1138647983852825</v>
      </c>
      <c r="K418">
        <f t="shared" si="73"/>
        <v>0.63322812864219646</v>
      </c>
      <c r="L418">
        <f t="shared" si="74"/>
        <v>0.36677187135780348</v>
      </c>
      <c r="M418">
        <f t="shared" si="75"/>
        <v>1.5792096951603469</v>
      </c>
      <c r="N418">
        <f t="shared" si="76"/>
        <v>2.7264904374971879</v>
      </c>
    </row>
    <row r="419" spans="1:14" x14ac:dyDescent="0.25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66"/>
        <v>0.70422535211267612</v>
      </c>
      <c r="D419">
        <f t="shared" si="67"/>
        <v>0.35587188612099646</v>
      </c>
      <c r="E419">
        <f t="shared" si="68"/>
        <v>6.0097238233672634E-2</v>
      </c>
      <c r="F419">
        <f t="shared" si="69"/>
        <v>-0.19051676607688828</v>
      </c>
      <c r="G419">
        <v>0</v>
      </c>
      <c r="H419">
        <f t="shared" si="70"/>
        <v>0.25061400431056091</v>
      </c>
      <c r="I419">
        <f t="shared" si="71"/>
        <v>-1.1469277677315086</v>
      </c>
      <c r="J419">
        <f t="shared" si="72"/>
        <v>1.1469277677315086</v>
      </c>
      <c r="K419">
        <f t="shared" si="73"/>
        <v>0.67489605105791883</v>
      </c>
      <c r="L419">
        <f t="shared" si="74"/>
        <v>0.325103948942081</v>
      </c>
      <c r="M419">
        <f t="shared" si="75"/>
        <v>1.4817096624472339</v>
      </c>
      <c r="N419">
        <f t="shared" si="76"/>
        <v>3.0759392595940303</v>
      </c>
    </row>
    <row r="420" spans="1:14" x14ac:dyDescent="0.25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66"/>
        <v>0.4098360655737705</v>
      </c>
      <c r="D420">
        <f t="shared" si="67"/>
        <v>0.64102564102564097</v>
      </c>
      <c r="E420">
        <f t="shared" si="68"/>
        <v>5.0861706599411471E-2</v>
      </c>
      <c r="F420">
        <f t="shared" si="69"/>
        <v>-0.21185372005044134</v>
      </c>
      <c r="G420">
        <v>0</v>
      </c>
      <c r="H420">
        <f t="shared" si="70"/>
        <v>0.26271542664985287</v>
      </c>
      <c r="I420">
        <f t="shared" si="71"/>
        <v>-1.1135885079684349</v>
      </c>
      <c r="J420">
        <f t="shared" si="72"/>
        <v>1.1135885079684349</v>
      </c>
      <c r="K420">
        <f t="shared" si="73"/>
        <v>0.384088378211075</v>
      </c>
      <c r="L420">
        <f t="shared" si="74"/>
        <v>0.615911621788925</v>
      </c>
      <c r="M420">
        <f t="shared" si="75"/>
        <v>2.6035674514745457</v>
      </c>
      <c r="N420">
        <f t="shared" si="76"/>
        <v>1.6236095644623239</v>
      </c>
    </row>
    <row r="421" spans="1:14" x14ac:dyDescent="0.25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66"/>
        <v>0.43859649122807021</v>
      </c>
      <c r="D421">
        <f t="shared" si="67"/>
        <v>0.61349693251533743</v>
      </c>
      <c r="E421">
        <f t="shared" si="68"/>
        <v>5.2093423743407641E-2</v>
      </c>
      <c r="F421">
        <f t="shared" si="69"/>
        <v>-0.21698417823700356</v>
      </c>
      <c r="G421">
        <v>0</v>
      </c>
      <c r="H421">
        <f t="shared" si="70"/>
        <v>0.2690776019804112</v>
      </c>
      <c r="I421">
        <f t="shared" si="71"/>
        <v>-1.1135885079684351</v>
      </c>
      <c r="J421">
        <f t="shared" si="72"/>
        <v>1.1135885079684351</v>
      </c>
      <c r="K421">
        <f t="shared" si="73"/>
        <v>0.41230426588576297</v>
      </c>
      <c r="L421">
        <f t="shared" si="74"/>
        <v>0.58769573411423703</v>
      </c>
      <c r="M421">
        <f t="shared" si="75"/>
        <v>2.4253932901995969</v>
      </c>
      <c r="N421">
        <f t="shared" si="76"/>
        <v>1.7015607600201139</v>
      </c>
    </row>
    <row r="422" spans="1:14" x14ac:dyDescent="0.25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66"/>
        <v>0.53475935828876997</v>
      </c>
      <c r="D422">
        <f t="shared" si="67"/>
        <v>0.49019607843137253</v>
      </c>
      <c r="E422">
        <f t="shared" si="68"/>
        <v>2.4955436720142554E-2</v>
      </c>
      <c r="F422">
        <f t="shared" si="69"/>
        <v>-0.2371815036174898</v>
      </c>
      <c r="G422">
        <v>0</v>
      </c>
      <c r="H422">
        <f t="shared" si="70"/>
        <v>0.26213694033763235</v>
      </c>
      <c r="I422">
        <f t="shared" si="71"/>
        <v>-1.0512928338279499</v>
      </c>
      <c r="J422">
        <f t="shared" si="72"/>
        <v>1.0512928338279499</v>
      </c>
      <c r="K422">
        <f t="shared" si="73"/>
        <v>0.52229555266159289</v>
      </c>
      <c r="L422">
        <f t="shared" si="74"/>
        <v>0.47770444733840695</v>
      </c>
      <c r="M422">
        <f t="shared" si="75"/>
        <v>1.9146247654303168</v>
      </c>
      <c r="N422">
        <f t="shared" si="76"/>
        <v>2.0933445471810685</v>
      </c>
    </row>
    <row r="423" spans="1:14" x14ac:dyDescent="0.25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66"/>
        <v>0.65789473684210531</v>
      </c>
      <c r="D423">
        <f t="shared" si="67"/>
        <v>0.37453183520599254</v>
      </c>
      <c r="E423">
        <f t="shared" si="68"/>
        <v>3.2426572048097846E-2</v>
      </c>
      <c r="F423">
        <f t="shared" si="69"/>
        <v>-0.21397595111373935</v>
      </c>
      <c r="G423">
        <v>0</v>
      </c>
      <c r="H423">
        <f t="shared" si="70"/>
        <v>0.24640252316183722</v>
      </c>
      <c r="I423">
        <f t="shared" si="71"/>
        <v>-1.0730997473258173</v>
      </c>
      <c r="J423">
        <f t="shared" si="72"/>
        <v>1.0730997473258173</v>
      </c>
      <c r="K423">
        <f t="shared" si="73"/>
        <v>0.6418436342802265</v>
      </c>
      <c r="L423">
        <f t="shared" si="74"/>
        <v>0.3581563657197735</v>
      </c>
      <c r="M423">
        <f t="shared" si="75"/>
        <v>1.5580118686094249</v>
      </c>
      <c r="N423">
        <f t="shared" si="76"/>
        <v>2.7920765780341146</v>
      </c>
    </row>
    <row r="424" spans="1:14" x14ac:dyDescent="0.25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66"/>
        <v>0.4329004329004329</v>
      </c>
      <c r="D424">
        <f t="shared" si="67"/>
        <v>0.59523809523809523</v>
      </c>
      <c r="E424">
        <f t="shared" si="68"/>
        <v>2.813852813852824E-2</v>
      </c>
      <c r="F424">
        <f t="shared" si="69"/>
        <v>-0.22954030096887235</v>
      </c>
      <c r="G424">
        <v>0</v>
      </c>
      <c r="H424">
        <f t="shared" si="70"/>
        <v>0.25767882910740053</v>
      </c>
      <c r="I424">
        <f t="shared" si="71"/>
        <v>-1.0595217973953226</v>
      </c>
      <c r="J424">
        <f t="shared" si="72"/>
        <v>1.0595217973953226</v>
      </c>
      <c r="K424">
        <f t="shared" si="73"/>
        <v>0.41876510653929105</v>
      </c>
      <c r="L424">
        <f t="shared" si="74"/>
        <v>0.581234893460709</v>
      </c>
      <c r="M424">
        <f t="shared" si="75"/>
        <v>2.3879735545878726</v>
      </c>
      <c r="N424">
        <f t="shared" si="76"/>
        <v>1.7204748222288193</v>
      </c>
    </row>
    <row r="425" spans="1:14" x14ac:dyDescent="0.25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66"/>
        <v>0.49261083743842371</v>
      </c>
      <c r="D425">
        <f t="shared" si="67"/>
        <v>0.53191489361702127</v>
      </c>
      <c r="E425">
        <f t="shared" si="68"/>
        <v>2.4525731055444977E-2</v>
      </c>
      <c r="F425">
        <f t="shared" si="69"/>
        <v>-0.23750131013520592</v>
      </c>
      <c r="G425">
        <v>0</v>
      </c>
      <c r="H425">
        <f t="shared" si="70"/>
        <v>0.2620270411906509</v>
      </c>
      <c r="I425">
        <f t="shared" si="71"/>
        <v>-1.0503645397539194</v>
      </c>
      <c r="J425">
        <f t="shared" si="72"/>
        <v>1.0503645397539194</v>
      </c>
      <c r="K425">
        <f t="shared" si="73"/>
        <v>0.48033612555301569</v>
      </c>
      <c r="L425">
        <f t="shared" si="74"/>
        <v>0.51966387444698414</v>
      </c>
      <c r="M425">
        <f t="shared" si="75"/>
        <v>2.081875475946537</v>
      </c>
      <c r="N425">
        <f t="shared" si="76"/>
        <v>1.9243207949834495</v>
      </c>
    </row>
    <row r="426" spans="1:14" x14ac:dyDescent="0.25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66"/>
        <v>0.625</v>
      </c>
      <c r="D426">
        <f t="shared" si="67"/>
        <v>0.40485829959514169</v>
      </c>
      <c r="E426">
        <f t="shared" si="68"/>
        <v>2.9858299595141746E-2</v>
      </c>
      <c r="F426">
        <f t="shared" si="69"/>
        <v>-0.22317813765182182</v>
      </c>
      <c r="G426">
        <v>0</v>
      </c>
      <c r="H426">
        <f t="shared" si="70"/>
        <v>0.25303643724696356</v>
      </c>
      <c r="I426">
        <f t="shared" si="71"/>
        <v>-1.0647942749999</v>
      </c>
      <c r="J426">
        <f t="shared" si="72"/>
        <v>1.0647942749999</v>
      </c>
      <c r="K426">
        <f t="shared" si="73"/>
        <v>0.61017407982768768</v>
      </c>
      <c r="L426">
        <f t="shared" si="74"/>
        <v>0.38982592017231221</v>
      </c>
      <c r="M426">
        <f t="shared" si="75"/>
        <v>1.6388765649999402</v>
      </c>
      <c r="N426">
        <f t="shared" si="76"/>
        <v>2.5652475842498532</v>
      </c>
    </row>
    <row r="427" spans="1:14" x14ac:dyDescent="0.25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66"/>
        <v>0.4504504504504504</v>
      </c>
      <c r="D427">
        <f t="shared" si="67"/>
        <v>0.58479532163742687</v>
      </c>
      <c r="E427">
        <f t="shared" si="68"/>
        <v>3.5245772087877381E-2</v>
      </c>
      <c r="F427">
        <f t="shared" si="69"/>
        <v>-0.2281755439650176</v>
      </c>
      <c r="G427">
        <v>0</v>
      </c>
      <c r="H427">
        <f t="shared" si="70"/>
        <v>0.26342131605289498</v>
      </c>
      <c r="I427">
        <f t="shared" si="71"/>
        <v>-1.0744616281415775</v>
      </c>
      <c r="J427">
        <f t="shared" si="72"/>
        <v>1.0744616281415775</v>
      </c>
      <c r="K427">
        <f t="shared" si="73"/>
        <v>0.43274247509065539</v>
      </c>
      <c r="L427">
        <f t="shared" si="74"/>
        <v>0.56725752490934445</v>
      </c>
      <c r="M427">
        <f t="shared" si="75"/>
        <v>2.310843186332725</v>
      </c>
      <c r="N427">
        <f t="shared" si="76"/>
        <v>1.7628677559805201</v>
      </c>
    </row>
    <row r="428" spans="1:14" x14ac:dyDescent="0.25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66"/>
        <v>0.7407407407407407</v>
      </c>
      <c r="D428">
        <f t="shared" si="67"/>
        <v>0.3003003003003003</v>
      </c>
      <c r="E428">
        <f t="shared" si="68"/>
        <v>4.1041041041041115E-2</v>
      </c>
      <c r="F428">
        <f t="shared" si="69"/>
        <v>-0.18140362584807024</v>
      </c>
      <c r="G428">
        <v>0</v>
      </c>
      <c r="H428">
        <f t="shared" si="70"/>
        <v>0.22244466688911133</v>
      </c>
      <c r="I428">
        <f t="shared" si="71"/>
        <v>-1.1073579229811874</v>
      </c>
      <c r="J428">
        <f t="shared" si="72"/>
        <v>1.1073579229811874</v>
      </c>
      <c r="K428">
        <f t="shared" si="73"/>
        <v>0.72068162313577855</v>
      </c>
      <c r="L428">
        <f t="shared" si="74"/>
        <v>0.27931837686422134</v>
      </c>
      <c r="M428">
        <f t="shared" si="75"/>
        <v>1.3875752730434159</v>
      </c>
      <c r="N428">
        <f t="shared" si="76"/>
        <v>3.5801439605461662</v>
      </c>
    </row>
    <row r="429" spans="1:14" x14ac:dyDescent="0.25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66"/>
        <v>0.57471264367816088</v>
      </c>
      <c r="D429">
        <f t="shared" si="67"/>
        <v>0.46296296296296291</v>
      </c>
      <c r="E429">
        <f t="shared" si="68"/>
        <v>3.7675606641123682E-2</v>
      </c>
      <c r="F429">
        <f t="shared" si="69"/>
        <v>-0.22839506172839519</v>
      </c>
      <c r="G429">
        <v>0</v>
      </c>
      <c r="H429">
        <f t="shared" si="70"/>
        <v>0.26607066836951887</v>
      </c>
      <c r="I429">
        <f t="shared" si="71"/>
        <v>-1.0793322294408634</v>
      </c>
      <c r="J429">
        <f t="shared" si="72"/>
        <v>1.0793322294408634</v>
      </c>
      <c r="K429">
        <f t="shared" si="73"/>
        <v>0.55595527201895822</v>
      </c>
      <c r="L429">
        <f t="shared" si="74"/>
        <v>0.44404472798104189</v>
      </c>
      <c r="M429">
        <f t="shared" si="75"/>
        <v>1.7987058497862392</v>
      </c>
      <c r="N429">
        <f t="shared" si="76"/>
        <v>2.2520253861514017</v>
      </c>
    </row>
    <row r="430" spans="1:14" x14ac:dyDescent="0.25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66"/>
        <v>0.5714285714285714</v>
      </c>
      <c r="D430">
        <f t="shared" si="67"/>
        <v>0.46082949308755761</v>
      </c>
      <c r="E430">
        <f t="shared" si="68"/>
        <v>3.2258064516129004E-2</v>
      </c>
      <c r="F430">
        <f t="shared" si="69"/>
        <v>-0.23107307439104674</v>
      </c>
      <c r="G430">
        <v>0</v>
      </c>
      <c r="H430">
        <f t="shared" si="70"/>
        <v>0.26333113890717574</v>
      </c>
      <c r="I430">
        <f t="shared" si="71"/>
        <v>-1.0675210253672476</v>
      </c>
      <c r="J430">
        <f t="shared" si="72"/>
        <v>1.0675210253672476</v>
      </c>
      <c r="K430">
        <f t="shared" si="73"/>
        <v>0.55535785771485779</v>
      </c>
      <c r="L430">
        <f t="shared" si="74"/>
        <v>0.44464214228514221</v>
      </c>
      <c r="M430">
        <f t="shared" si="75"/>
        <v>1.8006407690254356</v>
      </c>
      <c r="N430">
        <f t="shared" si="76"/>
        <v>2.2489995996796797</v>
      </c>
    </row>
    <row r="431" spans="1:14" x14ac:dyDescent="0.25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66"/>
        <v>0.5714285714285714</v>
      </c>
      <c r="D431">
        <f t="shared" si="67"/>
        <v>0.46082949308755761</v>
      </c>
      <c r="E431">
        <f t="shared" si="68"/>
        <v>3.2258064516129004E-2</v>
      </c>
      <c r="F431">
        <f t="shared" si="69"/>
        <v>-0.23107307439104674</v>
      </c>
      <c r="G431">
        <v>0</v>
      </c>
      <c r="H431">
        <f t="shared" si="70"/>
        <v>0.26333113890717574</v>
      </c>
      <c r="I431">
        <f t="shared" si="71"/>
        <v>-1.0675210253672476</v>
      </c>
      <c r="J431">
        <f t="shared" si="72"/>
        <v>1.0675210253672476</v>
      </c>
      <c r="K431">
        <f t="shared" si="73"/>
        <v>0.55535785771485779</v>
      </c>
      <c r="L431">
        <f t="shared" si="74"/>
        <v>0.44464214228514221</v>
      </c>
      <c r="M431">
        <f t="shared" si="75"/>
        <v>1.8006407690254356</v>
      </c>
      <c r="N431">
        <f t="shared" si="76"/>
        <v>2.2489995996796797</v>
      </c>
    </row>
    <row r="432" spans="1:14" x14ac:dyDescent="0.25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66"/>
        <v>0.54054054054054046</v>
      </c>
      <c r="D432">
        <f t="shared" si="67"/>
        <v>0.49261083743842371</v>
      </c>
      <c r="E432">
        <f t="shared" si="68"/>
        <v>3.315137797896428E-2</v>
      </c>
      <c r="F432">
        <f t="shared" si="69"/>
        <v>-0.23312475036612956</v>
      </c>
      <c r="G432">
        <v>0</v>
      </c>
      <c r="H432">
        <f t="shared" si="70"/>
        <v>0.26627612834509384</v>
      </c>
      <c r="I432">
        <f t="shared" si="71"/>
        <v>-1.0687396570715308</v>
      </c>
      <c r="J432">
        <f t="shared" si="72"/>
        <v>1.0687396570715308</v>
      </c>
      <c r="K432">
        <f t="shared" si="73"/>
        <v>0.52399127907708287</v>
      </c>
      <c r="L432">
        <f t="shared" si="74"/>
        <v>0.47600872092291718</v>
      </c>
      <c r="M432">
        <f t="shared" si="75"/>
        <v>1.9084287085108012</v>
      </c>
      <c r="N432">
        <f t="shared" si="76"/>
        <v>2.1008018467836762</v>
      </c>
    </row>
    <row r="433" spans="1:14" x14ac:dyDescent="0.25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66"/>
        <v>0.7142857142857143</v>
      </c>
      <c r="D433">
        <f t="shared" si="67"/>
        <v>0.33333333333333331</v>
      </c>
      <c r="E433">
        <f t="shared" si="68"/>
        <v>4.7619047619047672E-2</v>
      </c>
      <c r="F433">
        <f t="shared" si="69"/>
        <v>-0.19047619047619047</v>
      </c>
      <c r="G433">
        <v>0</v>
      </c>
      <c r="H433">
        <f t="shared" si="70"/>
        <v>0.23809523809523808</v>
      </c>
      <c r="I433">
        <f t="shared" si="71"/>
        <v>-1.1180339887498949</v>
      </c>
      <c r="J433">
        <f t="shared" si="72"/>
        <v>1.1180339887498949</v>
      </c>
      <c r="K433">
        <f t="shared" si="73"/>
        <v>0.69098300562505255</v>
      </c>
      <c r="L433">
        <f t="shared" si="74"/>
        <v>0.3090169943749474</v>
      </c>
      <c r="M433">
        <f t="shared" si="75"/>
        <v>1.4472135954999581</v>
      </c>
      <c r="N433">
        <f t="shared" si="76"/>
        <v>3.2360679774997898</v>
      </c>
    </row>
    <row r="434" spans="1:14" x14ac:dyDescent="0.25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66"/>
        <v>0.46728971962616822</v>
      </c>
      <c r="D434">
        <f t="shared" si="67"/>
        <v>0.5617977528089888</v>
      </c>
      <c r="E434">
        <f t="shared" si="68"/>
        <v>2.908747243515708E-2</v>
      </c>
      <c r="F434">
        <f t="shared" si="69"/>
        <v>-0.23343484196156661</v>
      </c>
      <c r="G434">
        <v>0</v>
      </c>
      <c r="H434">
        <f t="shared" si="70"/>
        <v>0.26252231439672374</v>
      </c>
      <c r="I434">
        <f t="shared" si="71"/>
        <v>-1.0604746049596299</v>
      </c>
      <c r="J434">
        <f t="shared" si="72"/>
        <v>1.0604746049596299</v>
      </c>
      <c r="K434">
        <f t="shared" si="73"/>
        <v>0.45270560758361844</v>
      </c>
      <c r="L434">
        <f t="shared" si="74"/>
        <v>0.54729439241638145</v>
      </c>
      <c r="M434">
        <f t="shared" si="75"/>
        <v>2.2089410496539781</v>
      </c>
      <c r="N434">
        <f t="shared" si="76"/>
        <v>1.8271701918685113</v>
      </c>
    </row>
    <row r="435" spans="1:14" x14ac:dyDescent="0.25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66"/>
        <v>0.4464285714285714</v>
      </c>
      <c r="D435">
        <f t="shared" si="67"/>
        <v>0.58139534883720934</v>
      </c>
      <c r="E435">
        <f t="shared" si="68"/>
        <v>2.7823920265780622E-2</v>
      </c>
      <c r="F435">
        <f t="shared" si="69"/>
        <v>-0.23172757475083072</v>
      </c>
      <c r="G435">
        <v>0</v>
      </c>
      <c r="H435">
        <f t="shared" si="70"/>
        <v>0.25955149501661129</v>
      </c>
      <c r="I435">
        <f t="shared" si="71"/>
        <v>-1.0583343916682537</v>
      </c>
      <c r="J435">
        <f t="shared" si="72"/>
        <v>1.0583343916682537</v>
      </c>
      <c r="K435">
        <f t="shared" si="73"/>
        <v>0.43246335554118726</v>
      </c>
      <c r="L435">
        <f t="shared" si="74"/>
        <v>0.56753664445881302</v>
      </c>
      <c r="M435">
        <f t="shared" si="75"/>
        <v>2.3123346456686344</v>
      </c>
      <c r="N435">
        <f t="shared" si="76"/>
        <v>1.7620007620011424</v>
      </c>
    </row>
    <row r="436" spans="1:14" x14ac:dyDescent="0.25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66"/>
        <v>0.4</v>
      </c>
      <c r="D436">
        <f t="shared" si="67"/>
        <v>0.62893081761006286</v>
      </c>
      <c r="E436">
        <f t="shared" si="68"/>
        <v>2.8930817610062887E-2</v>
      </c>
      <c r="F436">
        <f t="shared" si="69"/>
        <v>-0.22264150943396221</v>
      </c>
      <c r="G436">
        <v>0</v>
      </c>
      <c r="H436">
        <f t="shared" si="70"/>
        <v>0.25157232704402516</v>
      </c>
      <c r="I436">
        <f t="shared" si="71"/>
        <v>-1.0629880069054678</v>
      </c>
      <c r="J436">
        <f t="shared" si="72"/>
        <v>1.0629880069054678</v>
      </c>
      <c r="K436">
        <f t="shared" si="73"/>
        <v>0.38543339133114163</v>
      </c>
      <c r="L436">
        <f t="shared" si="74"/>
        <v>0.61456660866885815</v>
      </c>
      <c r="M436">
        <f t="shared" si="75"/>
        <v>2.594482010358202</v>
      </c>
      <c r="N436">
        <f t="shared" si="76"/>
        <v>1.6271629240742262</v>
      </c>
    </row>
    <row r="437" spans="1:14" x14ac:dyDescent="0.25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66"/>
        <v>0.69930069930069938</v>
      </c>
      <c r="D437">
        <f t="shared" si="67"/>
        <v>0.33670033670033667</v>
      </c>
      <c r="E437">
        <f t="shared" si="68"/>
        <v>3.6001036001036102E-2</v>
      </c>
      <c r="F437">
        <f t="shared" si="69"/>
        <v>-0.19945374490829026</v>
      </c>
      <c r="G437">
        <v>0</v>
      </c>
      <c r="H437">
        <f t="shared" si="70"/>
        <v>0.23545478090932637</v>
      </c>
      <c r="I437">
        <f t="shared" si="71"/>
        <v>-1.0865073263571841</v>
      </c>
      <c r="J437">
        <f t="shared" si="72"/>
        <v>1.0865073263571841</v>
      </c>
      <c r="K437">
        <f t="shared" si="73"/>
        <v>0.68157119730053872</v>
      </c>
      <c r="L437">
        <f t="shared" si="74"/>
        <v>0.31842880269946122</v>
      </c>
      <c r="M437">
        <f t="shared" si="75"/>
        <v>1.4671981503335889</v>
      </c>
      <c r="N437">
        <f t="shared" si="76"/>
        <v>3.1404194329236534</v>
      </c>
    </row>
    <row r="438" spans="1:14" x14ac:dyDescent="0.25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66"/>
        <v>0.35087719298245612</v>
      </c>
      <c r="D438">
        <f t="shared" si="67"/>
        <v>0.69444444444444442</v>
      </c>
      <c r="E438">
        <f t="shared" si="68"/>
        <v>4.5321637426900541E-2</v>
      </c>
      <c r="F438">
        <f t="shared" si="69"/>
        <v>-0.19834307992202738</v>
      </c>
      <c r="G438">
        <v>0</v>
      </c>
      <c r="H438">
        <f t="shared" si="70"/>
        <v>0.24366471734892786</v>
      </c>
      <c r="I438">
        <f t="shared" si="71"/>
        <v>-1.1083777463036812</v>
      </c>
      <c r="J438">
        <f t="shared" si="72"/>
        <v>1.1083777463036812</v>
      </c>
      <c r="K438">
        <f t="shared" si="73"/>
        <v>0.32781523793701911</v>
      </c>
      <c r="L438">
        <f t="shared" si="74"/>
        <v>0.67218476206298106</v>
      </c>
      <c r="M438">
        <f t="shared" si="75"/>
        <v>3.0504988306618106</v>
      </c>
      <c r="N438">
        <f t="shared" si="76"/>
        <v>1.4876862083736198</v>
      </c>
    </row>
    <row r="439" spans="1:14" x14ac:dyDescent="0.25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66"/>
        <v>0.33222591362126247</v>
      </c>
      <c r="D439">
        <f t="shared" si="67"/>
        <v>0.70921985815602839</v>
      </c>
      <c r="E439">
        <f t="shared" si="68"/>
        <v>4.1445771777290918E-2</v>
      </c>
      <c r="F439">
        <f t="shared" si="69"/>
        <v>-0.19417544355693783</v>
      </c>
      <c r="G439">
        <v>0</v>
      </c>
      <c r="H439">
        <f t="shared" si="70"/>
        <v>0.23562121533422872</v>
      </c>
      <c r="I439">
        <f t="shared" si="71"/>
        <v>-1.1015647826027295</v>
      </c>
      <c r="J439">
        <f t="shared" si="72"/>
        <v>1.1015647826027295</v>
      </c>
      <c r="K439">
        <f t="shared" si="73"/>
        <v>0.31112471083931825</v>
      </c>
      <c r="L439">
        <f t="shared" si="74"/>
        <v>0.68887528916068164</v>
      </c>
      <c r="M439">
        <f t="shared" si="75"/>
        <v>3.214145213031486</v>
      </c>
      <c r="N439">
        <f t="shared" si="76"/>
        <v>1.4516415608671192</v>
      </c>
    </row>
    <row r="440" spans="1:14" x14ac:dyDescent="0.25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66"/>
        <v>0.37735849056603776</v>
      </c>
      <c r="D440">
        <f t="shared" si="67"/>
        <v>0.66225165562913912</v>
      </c>
      <c r="E440">
        <f t="shared" si="68"/>
        <v>3.9610146195176998E-2</v>
      </c>
      <c r="F440">
        <f t="shared" si="69"/>
        <v>-0.21029613894789434</v>
      </c>
      <c r="G440">
        <v>0</v>
      </c>
      <c r="H440">
        <f t="shared" si="70"/>
        <v>0.24990628514307139</v>
      </c>
      <c r="I440">
        <f t="shared" si="71"/>
        <v>-1.0901165669462149</v>
      </c>
      <c r="J440">
        <f t="shared" si="72"/>
        <v>1.0901165669462149</v>
      </c>
      <c r="K440">
        <f t="shared" si="73"/>
        <v>0.35730972902213964</v>
      </c>
      <c r="L440">
        <f t="shared" si="74"/>
        <v>0.64269027097786013</v>
      </c>
      <c r="M440">
        <f t="shared" si="75"/>
        <v>2.7986923354612547</v>
      </c>
      <c r="N440">
        <f t="shared" si="76"/>
        <v>1.5559594491425695</v>
      </c>
    </row>
    <row r="441" spans="1:14" x14ac:dyDescent="0.25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66"/>
        <v>0.4081632653061224</v>
      </c>
      <c r="D441">
        <f t="shared" si="67"/>
        <v>0.63291139240506322</v>
      </c>
      <c r="E441">
        <f t="shared" si="68"/>
        <v>4.1074657711185569E-2</v>
      </c>
      <c r="F441">
        <f t="shared" si="69"/>
        <v>-0.21725652286230956</v>
      </c>
      <c r="G441">
        <v>0</v>
      </c>
      <c r="H441">
        <f t="shared" si="70"/>
        <v>0.25833118057349519</v>
      </c>
      <c r="I441">
        <f t="shared" si="71"/>
        <v>-1.0904405724718547</v>
      </c>
      <c r="J441">
        <f t="shared" si="72"/>
        <v>1.0904405724718547</v>
      </c>
      <c r="K441">
        <f t="shared" si="73"/>
        <v>0.38742588672279316</v>
      </c>
      <c r="L441">
        <f t="shared" si="74"/>
        <v>0.6125741132772069</v>
      </c>
      <c r="M441">
        <f t="shared" si="75"/>
        <v>2.5811388300841895</v>
      </c>
      <c r="N441">
        <f t="shared" si="76"/>
        <v>1.6324555320336758</v>
      </c>
    </row>
    <row r="442" spans="1:14" x14ac:dyDescent="0.25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66"/>
        <v>0.38610038610038611</v>
      </c>
      <c r="D442">
        <f t="shared" si="67"/>
        <v>0.65359477124183007</v>
      </c>
      <c r="E442">
        <f t="shared" si="68"/>
        <v>3.9695157342216181E-2</v>
      </c>
      <c r="F442">
        <f t="shared" si="69"/>
        <v>-0.21265803618744794</v>
      </c>
      <c r="G442">
        <v>0</v>
      </c>
      <c r="H442">
        <f t="shared" si="70"/>
        <v>0.25235319352966412</v>
      </c>
      <c r="I442">
        <f t="shared" si="71"/>
        <v>-1.0893401305464636</v>
      </c>
      <c r="J442">
        <f t="shared" si="72"/>
        <v>1.0893401305464636</v>
      </c>
      <c r="K442">
        <f t="shared" si="73"/>
        <v>0.36602540378443871</v>
      </c>
      <c r="L442">
        <f t="shared" si="74"/>
        <v>0.63397459621556129</v>
      </c>
      <c r="M442">
        <f t="shared" si="75"/>
        <v>2.7320508075688767</v>
      </c>
      <c r="N442">
        <f t="shared" si="76"/>
        <v>1.577350269189626</v>
      </c>
    </row>
    <row r="443" spans="1:14" x14ac:dyDescent="0.25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66"/>
        <v>0.45248868778280543</v>
      </c>
      <c r="D443">
        <f t="shared" si="67"/>
        <v>0.59171597633136097</v>
      </c>
      <c r="E443">
        <f t="shared" si="68"/>
        <v>4.4204664114166459E-2</v>
      </c>
      <c r="F443">
        <f t="shared" si="69"/>
        <v>-0.22354012155613256</v>
      </c>
      <c r="G443">
        <v>0</v>
      </c>
      <c r="H443">
        <f t="shared" si="70"/>
        <v>0.26774478567029908</v>
      </c>
      <c r="I443">
        <f t="shared" si="71"/>
        <v>-1.0944168462342658</v>
      </c>
      <c r="J443">
        <f t="shared" si="72"/>
        <v>1.0944168462342658</v>
      </c>
      <c r="K443">
        <f t="shared" si="73"/>
        <v>0.430247355617285</v>
      </c>
      <c r="L443">
        <f t="shared" si="74"/>
        <v>0.56975264438271478</v>
      </c>
      <c r="M443">
        <f t="shared" si="75"/>
        <v>2.3242443839434617</v>
      </c>
      <c r="N443">
        <f t="shared" si="76"/>
        <v>1.7551476239016437</v>
      </c>
    </row>
    <row r="444" spans="1:14" x14ac:dyDescent="0.25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66"/>
        <v>0.48076923076923073</v>
      </c>
      <c r="D444">
        <f t="shared" si="67"/>
        <v>0.5617977528089888</v>
      </c>
      <c r="E444">
        <f t="shared" si="68"/>
        <v>4.2566983578219642E-2</v>
      </c>
      <c r="F444">
        <f t="shared" si="69"/>
        <v>-0.22752808988764039</v>
      </c>
      <c r="G444">
        <v>0</v>
      </c>
      <c r="H444">
        <f t="shared" si="70"/>
        <v>0.27009507346585998</v>
      </c>
      <c r="I444">
        <f t="shared" si="71"/>
        <v>-1.0895340841010226</v>
      </c>
      <c r="J444">
        <f t="shared" si="72"/>
        <v>1.0895340841010226</v>
      </c>
      <c r="K444">
        <f t="shared" si="73"/>
        <v>0.45941170815567078</v>
      </c>
      <c r="L444">
        <f t="shared" si="74"/>
        <v>0.54058829184432911</v>
      </c>
      <c r="M444">
        <f t="shared" si="75"/>
        <v>2.1766968108291049</v>
      </c>
      <c r="N444">
        <f t="shared" si="76"/>
        <v>1.8498365855987975</v>
      </c>
    </row>
    <row r="445" spans="1:14" x14ac:dyDescent="0.25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66"/>
        <v>0.46511627906976744</v>
      </c>
      <c r="D445">
        <f t="shared" si="67"/>
        <v>0.5780346820809249</v>
      </c>
      <c r="E445">
        <f t="shared" si="68"/>
        <v>4.3150961150692391E-2</v>
      </c>
      <c r="F445">
        <f t="shared" si="69"/>
        <v>-0.22570237935206339</v>
      </c>
      <c r="G445">
        <v>0</v>
      </c>
      <c r="H445">
        <f t="shared" si="70"/>
        <v>0.26885334050275578</v>
      </c>
      <c r="I445">
        <f t="shared" si="71"/>
        <v>-1.0914143252235409</v>
      </c>
      <c r="J445">
        <f t="shared" si="72"/>
        <v>1.0914143252235409</v>
      </c>
      <c r="K445">
        <f t="shared" si="73"/>
        <v>0.44343410958372004</v>
      </c>
      <c r="L445">
        <f t="shared" si="74"/>
        <v>0.55656589041628013</v>
      </c>
      <c r="M445">
        <f t="shared" si="75"/>
        <v>2.2551264740070716</v>
      </c>
      <c r="N445">
        <f t="shared" si="76"/>
        <v>1.7967324574131842</v>
      </c>
    </row>
    <row r="446" spans="1:14" x14ac:dyDescent="0.25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66"/>
        <v>0.59171597633136097</v>
      </c>
      <c r="D446">
        <f t="shared" si="67"/>
        <v>0.45248868778280543</v>
      </c>
      <c r="E446">
        <f t="shared" si="68"/>
        <v>4.4204664114166459E-2</v>
      </c>
      <c r="F446">
        <f t="shared" si="69"/>
        <v>-0.22354012155613256</v>
      </c>
      <c r="G446">
        <v>0</v>
      </c>
      <c r="H446">
        <f t="shared" si="70"/>
        <v>0.26774478567029908</v>
      </c>
      <c r="I446">
        <f t="shared" si="71"/>
        <v>-1.0944168462342658</v>
      </c>
      <c r="J446">
        <f t="shared" si="72"/>
        <v>1.0944168462342658</v>
      </c>
      <c r="K446">
        <f t="shared" si="73"/>
        <v>0.56975264438271478</v>
      </c>
      <c r="L446">
        <f t="shared" si="74"/>
        <v>0.430247355617285</v>
      </c>
      <c r="M446">
        <f t="shared" si="75"/>
        <v>1.7551476239016437</v>
      </c>
      <c r="N446">
        <f t="shared" si="76"/>
        <v>2.3242443839434617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66"/>
        <v>0.52910052910052918</v>
      </c>
      <c r="D447">
        <f t="shared" si="67"/>
        <v>0.50505050505050508</v>
      </c>
      <c r="E447">
        <f t="shared" si="68"/>
        <v>3.4151034151034265E-2</v>
      </c>
      <c r="F447">
        <f t="shared" si="69"/>
        <v>-0.23307145529367745</v>
      </c>
      <c r="G447">
        <v>0</v>
      </c>
      <c r="H447">
        <f t="shared" si="70"/>
        <v>0.26722248944471172</v>
      </c>
      <c r="I447">
        <f t="shared" si="71"/>
        <v>-1.0707595557083738</v>
      </c>
      <c r="J447">
        <f t="shared" si="72"/>
        <v>1.0707595557083738</v>
      </c>
      <c r="K447">
        <f t="shared" si="73"/>
        <v>0.5120390612350737</v>
      </c>
      <c r="L447">
        <f t="shared" si="74"/>
        <v>0.48796093876492608</v>
      </c>
      <c r="M447">
        <f t="shared" si="75"/>
        <v>1.9529760045804527</v>
      </c>
      <c r="N447">
        <f t="shared" si="76"/>
        <v>2.0493443645942064</v>
      </c>
    </row>
    <row r="448" spans="1:14" x14ac:dyDescent="0.25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66"/>
        <v>0.5988023952095809</v>
      </c>
      <c r="D448">
        <f t="shared" si="67"/>
        <v>0.42918454935622319</v>
      </c>
      <c r="E448">
        <f t="shared" si="68"/>
        <v>2.7986944565804084E-2</v>
      </c>
      <c r="F448">
        <f t="shared" si="69"/>
        <v>-0.22900979157564694</v>
      </c>
      <c r="G448">
        <v>0</v>
      </c>
      <c r="H448">
        <f t="shared" si="70"/>
        <v>0.25699673614145102</v>
      </c>
      <c r="I448">
        <f t="shared" si="71"/>
        <v>-1.0593434317257451</v>
      </c>
      <c r="J448">
        <f t="shared" si="72"/>
        <v>1.0593434317257451</v>
      </c>
      <c r="K448">
        <f t="shared" si="73"/>
        <v>0.58487737574119503</v>
      </c>
      <c r="L448">
        <f t="shared" si="74"/>
        <v>0.41512262425880503</v>
      </c>
      <c r="M448">
        <f t="shared" si="75"/>
        <v>1.7097600992562489</v>
      </c>
      <c r="N448">
        <f t="shared" si="76"/>
        <v>2.408926764195241</v>
      </c>
    </row>
    <row r="449" spans="1:14" x14ac:dyDescent="0.25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66"/>
        <v>0.42918454935622319</v>
      </c>
      <c r="D449">
        <f t="shared" si="67"/>
        <v>0.625</v>
      </c>
      <c r="E449">
        <f t="shared" si="68"/>
        <v>5.4184549356223188E-2</v>
      </c>
      <c r="F449">
        <f t="shared" si="69"/>
        <v>-0.21405579399141628</v>
      </c>
      <c r="G449">
        <v>0</v>
      </c>
      <c r="H449">
        <f t="shared" si="70"/>
        <v>0.26824034334763946</v>
      </c>
      <c r="I449">
        <f t="shared" si="71"/>
        <v>-1.1194341570991126</v>
      </c>
      <c r="J449">
        <f t="shared" si="72"/>
        <v>1.1194341570991126</v>
      </c>
      <c r="K449">
        <f t="shared" si="73"/>
        <v>0.40179240734944077</v>
      </c>
      <c r="L449">
        <f t="shared" si="74"/>
        <v>0.59820759265055912</v>
      </c>
      <c r="M449">
        <f t="shared" si="75"/>
        <v>2.4888474289418197</v>
      </c>
      <c r="N449">
        <f t="shared" si="76"/>
        <v>1.6716604942594677</v>
      </c>
    </row>
    <row r="450" spans="1:14" x14ac:dyDescent="0.25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si="66"/>
        <v>0.46082949308755761</v>
      </c>
      <c r="D450">
        <f t="shared" si="67"/>
        <v>0.59171597633136097</v>
      </c>
      <c r="E450">
        <f t="shared" si="68"/>
        <v>5.2545469418918689E-2</v>
      </c>
      <c r="F450">
        <f t="shared" si="69"/>
        <v>-0.22013470400567159</v>
      </c>
      <c r="G450">
        <v>0</v>
      </c>
      <c r="H450">
        <f t="shared" si="70"/>
        <v>0.27268017342459033</v>
      </c>
      <c r="I450">
        <f t="shared" si="71"/>
        <v>-1.1129676054902968</v>
      </c>
      <c r="J450">
        <f t="shared" si="72"/>
        <v>1.1129676054902968</v>
      </c>
      <c r="K450">
        <f t="shared" si="73"/>
        <v>0.43437239148399209</v>
      </c>
      <c r="L450">
        <f t="shared" si="74"/>
        <v>0.5656276085160078</v>
      </c>
      <c r="M450">
        <f t="shared" si="75"/>
        <v>2.3021720984236471</v>
      </c>
      <c r="N450">
        <f t="shared" si="76"/>
        <v>1.7679476477883047</v>
      </c>
    </row>
    <row r="451" spans="1:14" x14ac:dyDescent="0.25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ref="C451:C514" si="77">1/A451</f>
        <v>0.34482758620689657</v>
      </c>
      <c r="D451">
        <f t="shared" ref="D451:D514" si="78">1/B451</f>
        <v>0.69930069930069938</v>
      </c>
      <c r="E451">
        <f t="shared" ref="E451:E514" si="79">C451+D451-1</f>
        <v>4.4128285507595955E-2</v>
      </c>
      <c r="F451">
        <f t="shared" ref="F451:F514" si="80">C451+D451-(C451*D451)-1</f>
        <v>-0.19700988666505903</v>
      </c>
      <c r="G451">
        <v>0</v>
      </c>
      <c r="H451">
        <f t="shared" ref="H451:H514" si="81">C451*D451</f>
        <v>0.24113817217265499</v>
      </c>
      <c r="I451">
        <f t="shared" ref="I451:I514" si="82">((-4*F451*H451)^0.5)/(2*F451)</f>
        <v>-1.1063409095203594</v>
      </c>
      <c r="J451">
        <f t="shared" ref="J451:J514" si="83">(-((-4*F451*H451)^0.5))/(2*F451)</f>
        <v>1.1063409095203594</v>
      </c>
      <c r="K451">
        <f t="shared" ref="K451:K514" si="84">IF(A451="","",(C451/($J451+C451-($J451*C451))))</f>
        <v>0.32236770277424032</v>
      </c>
      <c r="L451">
        <f t="shared" ref="L451:L514" si="85">IF(B451="","",(D451/($J451+D451-($J451*D451))))</f>
        <v>0.67763229722575968</v>
      </c>
      <c r="M451">
        <f t="shared" ref="M451:M514" si="86">IF(A451="","",1/K451)</f>
        <v>3.1020477280886829</v>
      </c>
      <c r="N451">
        <f t="shared" ref="N451:N514" si="87">IF(B451="","",1/L451)</f>
        <v>1.4757265910937543</v>
      </c>
    </row>
    <row r="452" spans="1:14" x14ac:dyDescent="0.25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77"/>
        <v>0.37037037037037035</v>
      </c>
      <c r="D452">
        <f t="shared" si="78"/>
        <v>0.66666666666666663</v>
      </c>
      <c r="E452">
        <f t="shared" si="79"/>
        <v>3.7037037037036979E-2</v>
      </c>
      <c r="F452">
        <f t="shared" si="80"/>
        <v>-0.20987654320987659</v>
      </c>
      <c r="G452">
        <v>0</v>
      </c>
      <c r="H452">
        <f t="shared" si="81"/>
        <v>0.24691358024691357</v>
      </c>
      <c r="I452">
        <f t="shared" si="82"/>
        <v>-1.0846522890932806</v>
      </c>
      <c r="J452">
        <f t="shared" si="83"/>
        <v>1.0846522890932806</v>
      </c>
      <c r="K452">
        <f t="shared" si="84"/>
        <v>0.35162870477440739</v>
      </c>
      <c r="L452">
        <f t="shared" si="85"/>
        <v>0.64837129522559278</v>
      </c>
      <c r="M452">
        <f t="shared" si="86"/>
        <v>2.8439088914585766</v>
      </c>
      <c r="N452">
        <f t="shared" si="87"/>
        <v>1.5423261445466403</v>
      </c>
    </row>
    <row r="453" spans="1:14" x14ac:dyDescent="0.25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77"/>
        <v>0.55555555555555558</v>
      </c>
      <c r="D453">
        <f t="shared" si="78"/>
        <v>0.48780487804878053</v>
      </c>
      <c r="E453">
        <f t="shared" si="79"/>
        <v>4.3360433604336057E-2</v>
      </c>
      <c r="F453">
        <f t="shared" si="80"/>
        <v>-0.22764227642276424</v>
      </c>
      <c r="G453">
        <v>0</v>
      </c>
      <c r="H453">
        <f t="shared" si="81"/>
        <v>0.2710027100271003</v>
      </c>
      <c r="I453">
        <f t="shared" si="82"/>
        <v>-1.091089451179962</v>
      </c>
      <c r="J453">
        <f t="shared" si="83"/>
        <v>1.091089451179962</v>
      </c>
      <c r="K453">
        <f t="shared" si="84"/>
        <v>0.533939444035328</v>
      </c>
      <c r="L453">
        <f t="shared" si="85"/>
        <v>0.466060555964672</v>
      </c>
      <c r="M453">
        <f t="shared" si="86"/>
        <v>1.8728715609439694</v>
      </c>
      <c r="N453">
        <f t="shared" si="87"/>
        <v>2.1456439237389602</v>
      </c>
    </row>
    <row r="454" spans="1:14" x14ac:dyDescent="0.25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77"/>
        <v>0.46728971962616822</v>
      </c>
      <c r="D454">
        <f t="shared" si="78"/>
        <v>0.57471264367816088</v>
      </c>
      <c r="E454">
        <f t="shared" si="79"/>
        <v>4.200236330432916E-2</v>
      </c>
      <c r="F454">
        <f t="shared" si="80"/>
        <v>-0.22655494682565258</v>
      </c>
      <c r="G454">
        <v>0</v>
      </c>
      <c r="H454">
        <f t="shared" si="81"/>
        <v>0.26855731012998174</v>
      </c>
      <c r="I454">
        <f t="shared" si="82"/>
        <v>-1.0887588907733556</v>
      </c>
      <c r="J454">
        <f t="shared" si="83"/>
        <v>1.0887588907733556</v>
      </c>
      <c r="K454">
        <f t="shared" si="84"/>
        <v>0.44619250064100674</v>
      </c>
      <c r="L454">
        <f t="shared" si="85"/>
        <v>0.55380749935899309</v>
      </c>
      <c r="M454">
        <f t="shared" si="86"/>
        <v>2.2411851354816257</v>
      </c>
      <c r="N454">
        <f t="shared" si="87"/>
        <v>1.8056815791722833</v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45" activePane="bottomLeft" state="frozen"/>
      <selection pane="bottomLeft" activeCell="Q468" sqref="Q46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82" t="s">
        <v>9</v>
      </c>
      <c r="B1" s="83"/>
      <c r="C1" s="18"/>
      <c r="D1" s="84" t="s">
        <v>25</v>
      </c>
      <c r="E1" s="83"/>
      <c r="F1" s="84" t="s">
        <v>23</v>
      </c>
      <c r="G1" s="83"/>
      <c r="H1" s="84" t="s">
        <v>11</v>
      </c>
      <c r="I1" s="83"/>
      <c r="J1" s="84" t="s">
        <v>10</v>
      </c>
      <c r="K1" s="83"/>
      <c r="L1" s="80" t="s">
        <v>201</v>
      </c>
      <c r="M1" s="81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8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 t="s">
        <v>484</v>
      </c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 t="s">
        <v>485</v>
      </c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 t="s">
        <v>486</v>
      </c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 t="s">
        <v>487</v>
      </c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71" t="s">
        <v>487</v>
      </c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 t="s">
        <v>488</v>
      </c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 t="s">
        <v>484</v>
      </c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 t="s">
        <v>484</v>
      </c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 t="s">
        <v>489</v>
      </c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 t="s">
        <v>486</v>
      </c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 t="s">
        <v>490</v>
      </c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 t="s">
        <v>489</v>
      </c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 t="s">
        <v>487</v>
      </c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 t="s">
        <v>491</v>
      </c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 t="s">
        <v>492</v>
      </c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 t="s">
        <v>493</v>
      </c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 t="s">
        <v>494</v>
      </c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71" t="s">
        <v>492</v>
      </c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 t="s">
        <v>495</v>
      </c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 t="s">
        <v>486</v>
      </c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 t="s">
        <v>496</v>
      </c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 t="s">
        <v>484</v>
      </c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 t="s">
        <v>486</v>
      </c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 t="s">
        <v>485</v>
      </c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 t="s">
        <v>486</v>
      </c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 t="s">
        <v>495</v>
      </c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 t="s">
        <v>494</v>
      </c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 t="s">
        <v>496</v>
      </c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71" t="s">
        <v>497</v>
      </c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 t="s">
        <v>493</v>
      </c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 t="s">
        <v>493</v>
      </c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 t="s">
        <v>495</v>
      </c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 t="s">
        <v>495</v>
      </c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 t="s">
        <v>484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 t="s">
        <v>493</v>
      </c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 t="s">
        <v>493</v>
      </c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 t="s">
        <v>495</v>
      </c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 t="s">
        <v>498</v>
      </c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 t="s">
        <v>484</v>
      </c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 t="s">
        <v>484</v>
      </c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 t="s">
        <v>499</v>
      </c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 t="s">
        <v>486</v>
      </c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 t="s">
        <v>494</v>
      </c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 t="s">
        <v>486</v>
      </c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71" t="s">
        <v>495</v>
      </c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71" t="s">
        <v>484</v>
      </c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 t="s">
        <v>500</v>
      </c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71" t="s">
        <v>495</v>
      </c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 t="s">
        <v>484</v>
      </c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71" t="s">
        <v>495</v>
      </c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 t="s">
        <v>486</v>
      </c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 t="s">
        <v>496</v>
      </c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 t="s">
        <v>484</v>
      </c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 t="s">
        <v>499</v>
      </c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 t="s">
        <v>498</v>
      </c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71" t="s">
        <v>485</v>
      </c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 t="s">
        <v>501</v>
      </c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71" t="s">
        <v>495</v>
      </c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 t="s">
        <v>484</v>
      </c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 t="s">
        <v>494</v>
      </c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 t="s">
        <v>502</v>
      </c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 t="s">
        <v>484</v>
      </c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71" t="s">
        <v>499</v>
      </c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 t="s">
        <v>487</v>
      </c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 t="s">
        <v>484</v>
      </c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 t="s">
        <v>487</v>
      </c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 t="s">
        <v>492</v>
      </c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 t="s">
        <v>493</v>
      </c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 t="s">
        <v>486</v>
      </c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 t="s">
        <v>485</v>
      </c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 t="s">
        <v>492</v>
      </c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 t="s">
        <v>494</v>
      </c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 t="s">
        <v>492</v>
      </c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 t="s">
        <v>503</v>
      </c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 t="s">
        <v>502</v>
      </c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 t="s">
        <v>498</v>
      </c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 t="s">
        <v>485</v>
      </c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 t="s">
        <v>499</v>
      </c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 t="s">
        <v>504</v>
      </c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 t="s">
        <v>484</v>
      </c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 t="s">
        <v>498</v>
      </c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 t="s">
        <v>502</v>
      </c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 t="s">
        <v>494</v>
      </c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 t="s">
        <v>505</v>
      </c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 t="s">
        <v>493</v>
      </c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 t="s">
        <v>487</v>
      </c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 t="s">
        <v>485</v>
      </c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 t="s">
        <v>502</v>
      </c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 t="s">
        <v>489</v>
      </c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 t="s">
        <v>493</v>
      </c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 t="s">
        <v>492</v>
      </c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 t="s">
        <v>484</v>
      </c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 t="s">
        <v>506</v>
      </c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 t="s">
        <v>504</v>
      </c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 t="s">
        <v>495</v>
      </c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 t="s">
        <v>486</v>
      </c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 t="s">
        <v>495</v>
      </c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 t="s">
        <v>484</v>
      </c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 t="s">
        <v>486</v>
      </c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 t="s">
        <v>492</v>
      </c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 t="s">
        <v>486</v>
      </c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71" t="s">
        <v>485</v>
      </c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 t="s">
        <v>498</v>
      </c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 t="s">
        <v>507</v>
      </c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 t="s">
        <v>492</v>
      </c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 t="s">
        <v>493</v>
      </c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71" t="s">
        <v>495</v>
      </c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 t="s">
        <v>485</v>
      </c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 t="s">
        <v>484</v>
      </c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 t="s">
        <v>484</v>
      </c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 t="s">
        <v>508</v>
      </c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 t="s">
        <v>489</v>
      </c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 t="s">
        <v>495</v>
      </c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 t="s">
        <v>492</v>
      </c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 t="s">
        <v>487</v>
      </c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 t="s">
        <v>485</v>
      </c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 t="s">
        <v>485</v>
      </c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 t="s">
        <v>498</v>
      </c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 t="s">
        <v>504</v>
      </c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 t="s">
        <v>486</v>
      </c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 t="s">
        <v>497</v>
      </c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 t="s">
        <v>484</v>
      </c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 t="s">
        <v>502</v>
      </c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 t="s">
        <v>494</v>
      </c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 t="s">
        <v>493</v>
      </c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 t="s">
        <v>498</v>
      </c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 t="s">
        <v>485</v>
      </c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 t="s">
        <v>484</v>
      </c>
    </row>
    <row r="131" spans="1:25" ht="15" x14ac:dyDescent="0.25">
      <c r="A131">
        <v>2.2799999999999998</v>
      </c>
      <c r="B131">
        <v>1.69</v>
      </c>
      <c r="C131" s="43">
        <f t="shared" ref="C131:C194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71" t="s">
        <v>495</v>
      </c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 t="s">
        <v>494</v>
      </c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 t="s">
        <v>494</v>
      </c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 t="s">
        <v>484</v>
      </c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57" t="s">
        <v>493</v>
      </c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 t="s">
        <v>494</v>
      </c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 t="s">
        <v>502</v>
      </c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 t="s">
        <v>509</v>
      </c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 t="s">
        <v>484</v>
      </c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 t="s">
        <v>493</v>
      </c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 t="s">
        <v>492</v>
      </c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 t="s">
        <v>486</v>
      </c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 t="s">
        <v>491</v>
      </c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 t="s">
        <v>493</v>
      </c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 t="s">
        <v>491</v>
      </c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 t="s">
        <v>485</v>
      </c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 t="s">
        <v>510</v>
      </c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 t="s">
        <v>487</v>
      </c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71" t="s">
        <v>487</v>
      </c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 t="s">
        <v>496</v>
      </c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 t="s">
        <v>496</v>
      </c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 t="s">
        <v>484</v>
      </c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 t="s">
        <v>494</v>
      </c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 t="s">
        <v>493</v>
      </c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 t="s">
        <v>511</v>
      </c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 t="s">
        <v>489</v>
      </c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 t="s">
        <v>494</v>
      </c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 t="s">
        <v>484</v>
      </c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71" t="s">
        <v>485</v>
      </c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 t="s">
        <v>498</v>
      </c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 t="s">
        <v>494</v>
      </c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 t="s">
        <v>512</v>
      </c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71" t="s">
        <v>496</v>
      </c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 t="s">
        <v>494</v>
      </c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 t="s">
        <v>496</v>
      </c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 t="s">
        <v>495</v>
      </c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 t="s">
        <v>513</v>
      </c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 t="s">
        <v>487</v>
      </c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 t="s">
        <v>493</v>
      </c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 t="s">
        <v>493</v>
      </c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71" t="s">
        <v>495</v>
      </c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 t="s">
        <v>495</v>
      </c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 t="s">
        <v>486</v>
      </c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 t="s">
        <v>493</v>
      </c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 t="s">
        <v>487</v>
      </c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 t="s">
        <v>513</v>
      </c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71" t="s">
        <v>495</v>
      </c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 t="s">
        <v>484</v>
      </c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 t="s">
        <v>486</v>
      </c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 t="s">
        <v>511</v>
      </c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 t="s">
        <v>486</v>
      </c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 t="s">
        <v>492</v>
      </c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 t="s">
        <v>486</v>
      </c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 t="s">
        <v>504</v>
      </c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 t="s">
        <v>487</v>
      </c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71" t="s">
        <v>495</v>
      </c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 t="s">
        <v>484</v>
      </c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 t="s">
        <v>492</v>
      </c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 t="s">
        <v>494</v>
      </c>
    </row>
    <row r="190" spans="1:25" s="28" customFormat="1" ht="15" x14ac:dyDescent="0.25">
      <c r="A190" s="23">
        <v>1.79</v>
      </c>
      <c r="B190" s="23">
        <v>2.06</v>
      </c>
      <c r="C190" s="24">
        <f t="shared" si="26"/>
        <v>4.4096111080978329E-2</v>
      </c>
      <c r="D190" s="25">
        <f>IF(OR($A190="",$B190=""),"",A190*'MPTO_working_2-way'!$G189)</f>
        <v>1.8689320388349513</v>
      </c>
      <c r="E190" s="27">
        <f>IF(OR($A190="",$B190=""),"",B190*'MPTO_working_2-way'!$G189)</f>
        <v>2.1508379888268152</v>
      </c>
      <c r="F190" s="25">
        <f>IF(OR($A190="",$B190=""),"",'MPTO_working_2-way'!D189)</f>
        <v>1.8635467731338755</v>
      </c>
      <c r="G190" s="27">
        <f>IF(OR($A190="",$B190=""),"",'MPTO_working_2-way'!E189)</f>
        <v>2.1580148651021243</v>
      </c>
      <c r="H190" s="25">
        <f>IF(OR($A190="",$B190=""),"",'OddsRatio_working_2-way'!M189)</f>
        <v>1.863297757942139</v>
      </c>
      <c r="I190" s="25">
        <f>IF(OR($A190="",$B190=""),"",'OddsRatio_working_2-way'!N189)</f>
        <v>2.1583488904033761</v>
      </c>
      <c r="J190" s="25">
        <f>IF('Log_working_2-way'!$D189="","",A190^('Log_working_2-way'!$D189))</f>
        <v>1.8608328110900716</v>
      </c>
      <c r="K190" s="27">
        <f>IF('Log_working_2-way'!$D189="","",B190^('Log_working_2-way'!$D189))</f>
        <v>2.1616657579923269</v>
      </c>
      <c r="L190" s="76">
        <f t="shared" si="27"/>
        <v>0.53506493506493513</v>
      </c>
      <c r="M190" s="76">
        <f t="shared" si="28"/>
        <v>0.46493506493506503</v>
      </c>
      <c r="N190" s="77">
        <v>287</v>
      </c>
      <c r="O190" s="77">
        <f t="shared" si="29"/>
        <v>126.66480446927375</v>
      </c>
      <c r="P190" s="77">
        <f t="shared" si="30"/>
        <v>147.67961165048544</v>
      </c>
      <c r="Q190" s="77">
        <f t="shared" si="31"/>
        <v>139.32038834951456</v>
      </c>
      <c r="R190" s="77">
        <f t="shared" si="32"/>
        <v>160.33519553072625</v>
      </c>
      <c r="S190" s="78">
        <f t="shared" si="33"/>
        <v>-12.655583880240812</v>
      </c>
      <c r="T190" s="78">
        <f t="shared" si="34"/>
        <v>-12.655583880240812</v>
      </c>
      <c r="U190" s="23" t="s">
        <v>166</v>
      </c>
      <c r="V190" s="23" t="s">
        <v>126</v>
      </c>
      <c r="W190" s="23" t="s">
        <v>475</v>
      </c>
      <c r="X190" s="23" t="s">
        <v>465</v>
      </c>
      <c r="Y190" s="75" t="s">
        <v>485</v>
      </c>
    </row>
    <row r="191" spans="1:25" ht="15" x14ac:dyDescent="0.25">
      <c r="A191">
        <v>2.35</v>
      </c>
      <c r="B191">
        <v>1.66</v>
      </c>
      <c r="C191" s="43">
        <f t="shared" si="26"/>
        <v>2.7941553447834E-2</v>
      </c>
      <c r="D191" s="44">
        <f>IF(OR($A191="",$B191=""),"",A191*'MPTO_working_2-way'!$G190)</f>
        <v>2.4156626506024099</v>
      </c>
      <c r="E191" s="46">
        <f>IF(OR($A191="",$B191=""),"",B191*'MPTO_working_2-way'!$G190)</f>
        <v>1.7063829787234044</v>
      </c>
      <c r="F191" s="44">
        <f>IF(OR($A191="",$B191=""),"",'MPTO_working_2-way'!D190)</f>
        <v>2.4297726564933044</v>
      </c>
      <c r="G191" s="46">
        <f>IF(OR($A191="",$B191=""),"",'MPTO_working_2-way'!E190)</f>
        <v>1.6994118928338053</v>
      </c>
      <c r="H191" s="44">
        <f>IF(OR($A191="",$B191=""),"",'OddsRatio_working_2-way'!M190)</f>
        <v>2.4301938838683887</v>
      </c>
      <c r="I191" s="44">
        <f>IF(OR($A191="",$B191=""),"",'OddsRatio_working_2-way'!N190)</f>
        <v>1.6992058987801013</v>
      </c>
      <c r="J191" s="44">
        <f>IF('Log_working_2-way'!$D190="","",A191^('Log_working_2-way'!$D190))</f>
        <v>2.4366771636172895</v>
      </c>
      <c r="K191" s="46">
        <f>IF('Log_working_2-way'!$D190="","",B191^('Log_working_2-way'!$D190))</f>
        <v>1.6960505987873902</v>
      </c>
      <c r="L191" s="53">
        <f t="shared" ref="L191:L254" si="35">(1/D191)</f>
        <v>0.41396508728179549</v>
      </c>
      <c r="M191" s="53">
        <f t="shared" ref="M191:M254" si="36">(1/E191)</f>
        <v>0.5860349127182044</v>
      </c>
      <c r="N191" s="54">
        <v>288</v>
      </c>
      <c r="O191" s="54">
        <f t="shared" ref="O191:O254" si="37">(1/A191)*((N191*A191)-N191)</f>
        <v>165.44680851063833</v>
      </c>
      <c r="P191" s="54">
        <f t="shared" ref="P191:P254" si="38">(1/B191)*((N191*B191)-N191)</f>
        <v>114.50602409638554</v>
      </c>
      <c r="Q191" s="54">
        <f t="shared" ref="Q191:Q254" si="39">(1/B191)*N191</f>
        <v>173.49397590361448</v>
      </c>
      <c r="R191" s="54">
        <f t="shared" ref="R191:R254" si="40">(1/A191)*N191</f>
        <v>122.55319148936171</v>
      </c>
      <c r="S191" s="55">
        <f t="shared" ref="S191:S254" si="41">O191-Q191</f>
        <v>-8.0471673929761494</v>
      </c>
      <c r="T191" s="55">
        <f t="shared" ref="T191:T254" si="42">P191-R191</f>
        <v>-8.0471673929761636</v>
      </c>
      <c r="U191" t="s">
        <v>70</v>
      </c>
      <c r="V191" t="s">
        <v>78</v>
      </c>
      <c r="W191" t="s">
        <v>476</v>
      </c>
      <c r="X191" s="38">
        <v>44229</v>
      </c>
      <c r="Y191" s="57" t="s">
        <v>492</v>
      </c>
    </row>
    <row r="192" spans="1:25" s="50" customFormat="1" ht="15" x14ac:dyDescent="0.25">
      <c r="A192">
        <v>2.34</v>
      </c>
      <c r="B192">
        <v>1.66</v>
      </c>
      <c r="C192" s="43">
        <f t="shared" si="26"/>
        <v>2.9760065904644417E-2</v>
      </c>
      <c r="D192" s="44">
        <f>IF(OR($A192="",$B192=""),"",A192*'MPTO_working_2-way'!$G191)</f>
        <v>2.4096385542168677</v>
      </c>
      <c r="E192" s="46">
        <f>IF(OR($A192="",$B192=""),"",B192*'MPTO_working_2-way'!$G191)</f>
        <v>1.7094017094017095</v>
      </c>
      <c r="F192" s="44">
        <f>IF(OR($A192="",$B192=""),"",'MPTO_working_2-way'!D191)</f>
        <v>2.4244164274123086</v>
      </c>
      <c r="G192" s="46">
        <f>IF(OR($A192="",$B192=""),"",'MPTO_working_2-way'!E191)</f>
        <v>1.7020418894049603</v>
      </c>
      <c r="H192" s="44">
        <f>IF(OR($A192="",$B192=""),"",'OddsRatio_working_2-way'!M191)</f>
        <v>2.4248870236980302</v>
      </c>
      <c r="I192" s="44">
        <f>IF(OR($A192="",$B192=""),"",'OddsRatio_working_2-way'!N191)</f>
        <v>1.7018100265975373</v>
      </c>
      <c r="J192" s="44">
        <f>IF('Log_working_2-way'!$D191="","",A192^('Log_working_2-way'!$D191))</f>
        <v>2.4316899199135542</v>
      </c>
      <c r="K192" s="46">
        <f>IF('Log_working_2-way'!$D191="","",B192^('Log_working_2-way'!$D191))</f>
        <v>1.6984752676475883</v>
      </c>
      <c r="L192" s="53">
        <f t="shared" si="35"/>
        <v>0.41499999999999998</v>
      </c>
      <c r="M192" s="53">
        <f t="shared" si="36"/>
        <v>0.58499999999999996</v>
      </c>
      <c r="N192" s="54">
        <v>289</v>
      </c>
      <c r="O192" s="54">
        <f t="shared" si="37"/>
        <v>165.4957264957265</v>
      </c>
      <c r="P192" s="54">
        <f t="shared" si="38"/>
        <v>114.90361445783131</v>
      </c>
      <c r="Q192" s="54">
        <f t="shared" si="39"/>
        <v>174.09638554216869</v>
      </c>
      <c r="R192" s="54">
        <f t="shared" si="40"/>
        <v>123.50427350427351</v>
      </c>
      <c r="S192" s="55">
        <f t="shared" si="41"/>
        <v>-8.600659046442189</v>
      </c>
      <c r="T192" s="55">
        <f t="shared" si="42"/>
        <v>-8.6006590464422032</v>
      </c>
      <c r="U192" t="s">
        <v>71</v>
      </c>
      <c r="V192" t="s">
        <v>38</v>
      </c>
      <c r="W192" t="s">
        <v>476</v>
      </c>
      <c r="X192" s="38">
        <v>44229</v>
      </c>
      <c r="Y192" s="57" t="s">
        <v>492</v>
      </c>
    </row>
    <row r="193" spans="1:25" ht="15" x14ac:dyDescent="0.25">
      <c r="A193">
        <v>1.57</v>
      </c>
      <c r="B193">
        <v>2.5299999999999998</v>
      </c>
      <c r="C193" s="43">
        <f t="shared" si="26"/>
        <v>3.2199592155283119E-2</v>
      </c>
      <c r="D193" s="44">
        <f>IF(OR($A193="",$B193=""),"",A193*'MPTO_working_2-way'!$G192)</f>
        <v>1.6205533596837947</v>
      </c>
      <c r="E193" s="46">
        <f>IF(OR($A193="",$B193=""),"",B193*'MPTO_working_2-way'!$G192)</f>
        <v>2.6114649681528661</v>
      </c>
      <c r="F193" s="44">
        <f>IF(OR($A193="",$B193=""),"",'MPTO_working_2-way'!D192)</f>
        <v>1.6107134891831068</v>
      </c>
      <c r="G193" s="46">
        <f>IF(OR($A193="",$B193=""),"",'MPTO_working_2-way'!E192)</f>
        <v>2.6374290362205768</v>
      </c>
      <c r="H193" s="44">
        <f>IF(OR($A193="",$B193=""),"",'OddsRatio_working_2-way'!M192)</f>
        <v>1.610367937893074</v>
      </c>
      <c r="I193" s="44">
        <f>IF(OR($A193="",$B193=""),"",'OddsRatio_working_2-way'!N192)</f>
        <v>2.6383560438182503</v>
      </c>
      <c r="J193" s="44">
        <f>IF('Log_working_2-way'!$D192="","",A193^('Log_working_2-way'!$D192))</f>
        <v>1.6058919161709591</v>
      </c>
      <c r="K193" s="46">
        <f>IF('Log_working_2-way'!$D192="","",B193^('Log_working_2-way'!$D192))</f>
        <v>2.6504593860891874</v>
      </c>
      <c r="L193" s="53">
        <f t="shared" si="35"/>
        <v>0.6170731707317072</v>
      </c>
      <c r="M193" s="53">
        <f t="shared" si="36"/>
        <v>0.38292682926829269</v>
      </c>
      <c r="N193" s="54">
        <v>290</v>
      </c>
      <c r="O193" s="54">
        <f t="shared" si="37"/>
        <v>105.28662420382166</v>
      </c>
      <c r="P193" s="54">
        <f t="shared" si="38"/>
        <v>175.37549407114625</v>
      </c>
      <c r="Q193" s="54">
        <f t="shared" si="39"/>
        <v>114.62450592885376</v>
      </c>
      <c r="R193" s="54">
        <f t="shared" si="40"/>
        <v>184.71337579617833</v>
      </c>
      <c r="S193" s="55">
        <f t="shared" si="41"/>
        <v>-9.3378817250321049</v>
      </c>
      <c r="T193" s="55">
        <f t="shared" si="42"/>
        <v>-9.3378817250320765</v>
      </c>
      <c r="U193" t="s">
        <v>137</v>
      </c>
      <c r="V193" t="s">
        <v>135</v>
      </c>
      <c r="W193" t="s">
        <v>476</v>
      </c>
      <c r="X193" s="38">
        <v>44229</v>
      </c>
      <c r="Y193" s="57" t="s">
        <v>520</v>
      </c>
    </row>
    <row r="194" spans="1:25" ht="15" x14ac:dyDescent="0.25">
      <c r="A194">
        <v>2.2999999999999998</v>
      </c>
      <c r="B194">
        <v>1.68</v>
      </c>
      <c r="C194" s="43">
        <f t="shared" si="26"/>
        <v>3.002070393374745E-2</v>
      </c>
      <c r="D194" s="44">
        <f>IF(OR($A194="",$B194=""),"",A194*'MPTO_working_2-way'!$G193)</f>
        <v>2.3690476190476191</v>
      </c>
      <c r="E194" s="46">
        <f>IF(OR($A194="",$B194=""),"",B194*'MPTO_working_2-way'!$G193)</f>
        <v>1.7304347826086957</v>
      </c>
      <c r="F194" s="44">
        <f>IF(OR($A194="",$B194=""),"",'MPTO_working_2-way'!D193)</f>
        <v>2.3822441430332923</v>
      </c>
      <c r="G194" s="46">
        <f>IF(OR($A194="",$B194=""),"",'MPTO_working_2-way'!E193)</f>
        <v>1.7234611953612846</v>
      </c>
      <c r="H194" s="44">
        <f>IF(OR($A194="",$B194=""),"",'OddsRatio_working_2-way'!M193)</f>
        <v>2.3826657968874305</v>
      </c>
      <c r="I194" s="44">
        <f>IF(OR($A194="",$B194=""),"",'OddsRatio_working_2-way'!N193)</f>
        <v>1.7232405706795793</v>
      </c>
      <c r="J194" s="44">
        <f>IF('Log_working_2-way'!$D193="","",A194^('Log_working_2-way'!$D193))</f>
        <v>2.3887319209255629</v>
      </c>
      <c r="K194" s="46">
        <f>IF('Log_working_2-way'!$D193="","",B194^('Log_working_2-way'!$D193))</f>
        <v>1.7200813813896441</v>
      </c>
      <c r="L194" s="53">
        <f t="shared" si="35"/>
        <v>0.42211055276381909</v>
      </c>
      <c r="M194" s="53">
        <f t="shared" si="36"/>
        <v>0.57788944723618085</v>
      </c>
      <c r="N194" s="54">
        <v>291</v>
      </c>
      <c r="O194" s="54">
        <f t="shared" si="37"/>
        <v>164.47826086956522</v>
      </c>
      <c r="P194" s="54">
        <f t="shared" si="38"/>
        <v>117.78571428571428</v>
      </c>
      <c r="Q194" s="54">
        <f t="shared" si="39"/>
        <v>173.21428571428572</v>
      </c>
      <c r="R194" s="54">
        <f t="shared" si="40"/>
        <v>126.5217391304348</v>
      </c>
      <c r="S194" s="55">
        <f t="shared" si="41"/>
        <v>-8.7360248447205038</v>
      </c>
      <c r="T194" s="55">
        <f t="shared" si="42"/>
        <v>-8.736024844720518</v>
      </c>
      <c r="U194" t="s">
        <v>69</v>
      </c>
      <c r="V194" t="s">
        <v>34</v>
      </c>
      <c r="W194" t="s">
        <v>476</v>
      </c>
      <c r="X194" s="38">
        <v>44229</v>
      </c>
      <c r="Y194" s="57" t="s">
        <v>485</v>
      </c>
    </row>
    <row r="195" spans="1:25" ht="15" x14ac:dyDescent="0.25">
      <c r="A195">
        <v>2.29</v>
      </c>
      <c r="B195">
        <v>1.67</v>
      </c>
      <c r="C195" s="43">
        <f t="shared" ref="C195:C258" si="43">IF(OR($A195="",$B195=""),"",(1/A195)+(1/B195)-1)</f>
        <v>3.5483617917004384E-2</v>
      </c>
      <c r="D195" s="44">
        <f>IF(OR($A195="",$B195=""),"",A195*'MPTO_working_2-way'!$G194)</f>
        <v>2.3712574850299402</v>
      </c>
      <c r="E195" s="46">
        <f>IF(OR($A195="",$B195=""),"",B195*'MPTO_working_2-way'!$G194)</f>
        <v>1.7292576419213972</v>
      </c>
      <c r="F195" s="44">
        <f>IF(OR($A195="",$B195=""),"",'MPTO_working_2-way'!D194)</f>
        <v>2.3869799956308713</v>
      </c>
      <c r="G195" s="46">
        <f>IF(OR($A195="",$B195=""),"",'MPTO_working_2-way'!E194)</f>
        <v>1.7209909322052965</v>
      </c>
      <c r="H195" s="44">
        <f>IF(OR($A195="",$B195=""),"",'OddsRatio_working_2-way'!M194)</f>
        <v>2.3875781543136072</v>
      </c>
      <c r="I195" s="44">
        <f>IF(OR($A195="",$B195=""),"",'OddsRatio_working_2-way'!N194)</f>
        <v>1.7206801266590057</v>
      </c>
      <c r="J195" s="44">
        <f>IF('Log_working_2-way'!$D194="","",A195^('Log_working_2-way'!$D194))</f>
        <v>2.394851636566246</v>
      </c>
      <c r="K195" s="46">
        <f>IF('Log_working_2-way'!$D194="","",B195^('Log_working_2-way'!$D194))</f>
        <v>1.7169221254682223</v>
      </c>
      <c r="L195" s="53">
        <f t="shared" si="35"/>
        <v>0.42171717171717171</v>
      </c>
      <c r="M195" s="53">
        <f t="shared" si="36"/>
        <v>0.5782828282828284</v>
      </c>
      <c r="N195" s="54">
        <v>292</v>
      </c>
      <c r="O195" s="54">
        <f t="shared" si="37"/>
        <v>164.48908296943236</v>
      </c>
      <c r="P195" s="54">
        <f t="shared" si="38"/>
        <v>117.1497005988024</v>
      </c>
      <c r="Q195" s="54">
        <f t="shared" si="39"/>
        <v>174.85029940119762</v>
      </c>
      <c r="R195" s="54">
        <f t="shared" si="40"/>
        <v>127.5109170305677</v>
      </c>
      <c r="S195" s="55">
        <f t="shared" si="41"/>
        <v>-10.361216431765257</v>
      </c>
      <c r="T195" s="55">
        <f t="shared" si="42"/>
        <v>-10.3612164317653</v>
      </c>
      <c r="U195" t="s">
        <v>76</v>
      </c>
      <c r="V195" t="s">
        <v>37</v>
      </c>
      <c r="W195" t="s">
        <v>466</v>
      </c>
      <c r="X195" s="38">
        <v>44229</v>
      </c>
      <c r="Y195" s="57" t="s">
        <v>486</v>
      </c>
    </row>
    <row r="196" spans="1:25" ht="15" x14ac:dyDescent="0.25">
      <c r="A196">
        <v>1.96</v>
      </c>
      <c r="B196">
        <v>1.93</v>
      </c>
      <c r="C196" s="43">
        <f t="shared" si="43"/>
        <v>2.8338796658559762E-2</v>
      </c>
      <c r="D196" s="44">
        <f>IF(OR($A196="",$B196=""),"",A196*'MPTO_working_2-way'!$G195)</f>
        <v>2.0155440414507773</v>
      </c>
      <c r="E196" s="46">
        <f>IF(OR($A196="",$B196=""),"",B196*'MPTO_working_2-way'!$G195)</f>
        <v>1.9846938775510203</v>
      </c>
      <c r="F196" s="44">
        <f>IF(OR($A196="",$B196=""),"",'MPTO_working_2-way'!D195)</f>
        <v>2.0159880622468553</v>
      </c>
      <c r="G196" s="46">
        <f>IF(OR($A196="",$B196=""),"",'MPTO_working_2-way'!E195)</f>
        <v>1.9842635333613092</v>
      </c>
      <c r="H196" s="44">
        <f>IF(OR($A196="",$B196=""),"",'OddsRatio_working_2-way'!M195)</f>
        <v>2.0160010160015238</v>
      </c>
      <c r="I196" s="44">
        <f>IF(OR($A196="",$B196=""),"",'OddsRatio_working_2-way'!N195)</f>
        <v>1.9842509842514759</v>
      </c>
      <c r="J196" s="44">
        <f>IF('Log_working_2-way'!$D195="","",A196^('Log_working_2-way'!$D195))</f>
        <v>2.0162023284286739</v>
      </c>
      <c r="K196" s="46">
        <f>IF('Log_working_2-way'!$D195="","",B196^('Log_working_2-way'!$D195))</f>
        <v>1.9840560014719333</v>
      </c>
      <c r="L196" s="53">
        <f t="shared" si="35"/>
        <v>0.49614395886889456</v>
      </c>
      <c r="M196" s="53">
        <f t="shared" si="36"/>
        <v>0.50385604113110538</v>
      </c>
      <c r="N196" s="54">
        <v>293</v>
      </c>
      <c r="O196" s="54">
        <f t="shared" si="37"/>
        <v>143.51020408163265</v>
      </c>
      <c r="P196" s="54">
        <f t="shared" si="38"/>
        <v>141.18652849740934</v>
      </c>
      <c r="Q196" s="54">
        <f t="shared" si="39"/>
        <v>151.81347150259069</v>
      </c>
      <c r="R196" s="54">
        <f t="shared" si="40"/>
        <v>149.48979591836735</v>
      </c>
      <c r="S196" s="55">
        <f t="shared" si="41"/>
        <v>-8.3032674209580364</v>
      </c>
      <c r="T196" s="55">
        <f t="shared" si="42"/>
        <v>-8.303267420958008</v>
      </c>
      <c r="U196" t="s">
        <v>132</v>
      </c>
      <c r="V196" t="s">
        <v>86</v>
      </c>
      <c r="W196" t="s">
        <v>466</v>
      </c>
      <c r="X196" s="38">
        <v>44229</v>
      </c>
      <c r="Y196" s="57" t="s">
        <v>485</v>
      </c>
    </row>
    <row r="197" spans="1:25" ht="15" x14ac:dyDescent="0.25">
      <c r="A197">
        <v>2.5299999999999998</v>
      </c>
      <c r="B197">
        <v>1.56</v>
      </c>
      <c r="C197" s="43">
        <f t="shared" si="43"/>
        <v>3.6282558021688338E-2</v>
      </c>
      <c r="D197" s="44">
        <f>IF(OR($A197="",$B197=""),"",A197*'MPTO_working_2-way'!$G196)</f>
        <v>2.6217948717948714</v>
      </c>
      <c r="E197" s="46">
        <f>IF(OR($A197="",$B197=""),"",B197*'MPTO_working_2-way'!$G196)</f>
        <v>1.6166007905138338</v>
      </c>
      <c r="F197" s="44">
        <f>IF(OR($A197="",$B197=""),"",'MPTO_working_2-way'!D196)</f>
        <v>2.6517065305025525</v>
      </c>
      <c r="G197" s="46">
        <f>IF(OR($A197="",$B197=""),"",'MPTO_working_2-way'!E196)</f>
        <v>1.6054344288968434</v>
      </c>
      <c r="H197" s="44">
        <f>IF(OR($A197="",$B197=""),"",'OddsRatio_working_2-way'!M196)</f>
        <v>2.6529194950580188</v>
      </c>
      <c r="I197" s="44">
        <f>IF(OR($A197="",$B197=""),"",'OddsRatio_working_2-way'!N196)</f>
        <v>1.6049901419820203</v>
      </c>
      <c r="J197" s="44">
        <f>IF('Log_working_2-way'!$D196="","",A197^('Log_working_2-way'!$D196))</f>
        <v>2.6669477843763532</v>
      </c>
      <c r="K197" s="46">
        <f>IF('Log_working_2-way'!$D196="","",B197^('Log_working_2-way'!$D196))</f>
        <v>1.59989881469138</v>
      </c>
      <c r="L197" s="53">
        <f t="shared" si="35"/>
        <v>0.38141809290953549</v>
      </c>
      <c r="M197" s="53">
        <f t="shared" si="36"/>
        <v>0.61858190709046468</v>
      </c>
      <c r="N197" s="54">
        <v>294</v>
      </c>
      <c r="O197" s="54">
        <f t="shared" si="37"/>
        <v>177.79446640316206</v>
      </c>
      <c r="P197" s="54">
        <f t="shared" si="38"/>
        <v>105.53846153846156</v>
      </c>
      <c r="Q197" s="54">
        <f t="shared" si="39"/>
        <v>188.46153846153845</v>
      </c>
      <c r="R197" s="54">
        <f t="shared" si="40"/>
        <v>116.20553359683795</v>
      </c>
      <c r="S197" s="55">
        <f t="shared" si="41"/>
        <v>-10.667072058376391</v>
      </c>
      <c r="T197" s="55">
        <f t="shared" si="42"/>
        <v>-10.667072058376391</v>
      </c>
      <c r="U197" t="s">
        <v>208</v>
      </c>
      <c r="V197" t="s">
        <v>278</v>
      </c>
      <c r="W197" t="s">
        <v>466</v>
      </c>
      <c r="X197" s="38">
        <v>44229</v>
      </c>
      <c r="Y197" s="57" t="s">
        <v>485</v>
      </c>
    </row>
    <row r="198" spans="1:25" ht="15" x14ac:dyDescent="0.25">
      <c r="A198">
        <v>2.36</v>
      </c>
      <c r="B198">
        <v>1.64</v>
      </c>
      <c r="C198" s="43">
        <f t="shared" si="43"/>
        <v>3.3484911120297722E-2</v>
      </c>
      <c r="D198" s="44">
        <f>IF(OR($A198="",$B198=""),"",A198*'MPTO_working_2-way'!$G197)</f>
        <v>2.4390243902439024</v>
      </c>
      <c r="E198" s="46">
        <f>IF(OR($A198="",$B198=""),"",B198*'MPTO_working_2-way'!$G197)</f>
        <v>1.6949152542372881</v>
      </c>
      <c r="F198" s="44">
        <f>IF(OR($A198="",$B198=""),"",'MPTO_working_2-way'!D197)</f>
        <v>2.4570848146267141</v>
      </c>
      <c r="G198" s="46">
        <f>IF(OR($A198="",$B198=""),"",'MPTO_working_2-way'!E197)</f>
        <v>1.6863018473335656</v>
      </c>
      <c r="H198" s="44">
        <f>IF(OR($A198="",$B198=""),"",'OddsRatio_working_2-way'!M197)</f>
        <v>2.4577379737113252</v>
      </c>
      <c r="I198" s="44">
        <f>IF(OR($A198="",$B198=""),"",'OddsRatio_working_2-way'!N197)</f>
        <v>1.6859943405700353</v>
      </c>
      <c r="J198" s="44">
        <f>IF('Log_working_2-way'!$D197="","",A198^('Log_working_2-way'!$D197))</f>
        <v>2.4661000827478752</v>
      </c>
      <c r="K198" s="46">
        <f>IF('Log_working_2-way'!$D197="","",B198^('Log_working_2-way'!$D197))</f>
        <v>1.6820816748919711</v>
      </c>
      <c r="L198" s="53">
        <f t="shared" si="35"/>
        <v>0.41000000000000003</v>
      </c>
      <c r="M198" s="53">
        <f t="shared" si="36"/>
        <v>0.59000000000000008</v>
      </c>
      <c r="N198" s="54">
        <v>295</v>
      </c>
      <c r="O198" s="54">
        <f t="shared" si="37"/>
        <v>170</v>
      </c>
      <c r="P198" s="54">
        <f t="shared" si="38"/>
        <v>115.12195121951217</v>
      </c>
      <c r="Q198" s="54">
        <f t="shared" si="39"/>
        <v>179.8780487804878</v>
      </c>
      <c r="R198" s="54">
        <f t="shared" si="40"/>
        <v>125.00000000000001</v>
      </c>
      <c r="S198" s="55">
        <f t="shared" si="41"/>
        <v>-9.8780487804878021</v>
      </c>
      <c r="T198" s="55">
        <f t="shared" si="42"/>
        <v>-9.8780487804878447</v>
      </c>
      <c r="U198" t="s">
        <v>279</v>
      </c>
      <c r="V198" t="s">
        <v>79</v>
      </c>
      <c r="W198" t="s">
        <v>466</v>
      </c>
      <c r="X198" s="38">
        <v>44229</v>
      </c>
      <c r="Y198" s="57" t="s">
        <v>490</v>
      </c>
    </row>
    <row r="199" spans="1:25" ht="15" x14ac:dyDescent="0.25">
      <c r="A199">
        <v>2.2799999999999998</v>
      </c>
      <c r="B199">
        <v>1.68</v>
      </c>
      <c r="C199" s="43">
        <f t="shared" si="43"/>
        <v>3.383458646616555E-2</v>
      </c>
      <c r="D199" s="44">
        <f>IF(OR($A199="",$B199=""),"",A199*'MPTO_working_2-way'!$G198)</f>
        <v>2.3571428571428572</v>
      </c>
      <c r="E199" s="46">
        <f>IF(OR($A199="",$B199=""),"",B199*'MPTO_working_2-way'!$G198)</f>
        <v>1.736842105263158</v>
      </c>
      <c r="F199" s="44">
        <f>IF(OR($A199="",$B199=""),"",'MPTO_working_2-way'!D198)</f>
        <v>2.3714710252600297</v>
      </c>
      <c r="G199" s="46">
        <f>IF(OR($A199="",$B199=""),"",'MPTO_working_2-way'!E198)</f>
        <v>1.7291440953412784</v>
      </c>
      <c r="H199" s="44">
        <f>IF(OR($A199="",$B199=""),"",'OddsRatio_working_2-way'!M198)</f>
        <v>2.3719886811400706</v>
      </c>
      <c r="I199" s="44">
        <f>IF(OR($A199="",$B199=""),"",'OddsRatio_working_2-way'!N198)</f>
        <v>1.728868986855663</v>
      </c>
      <c r="J199" s="44">
        <f>IF('Log_working_2-way'!$D198="","",A199^('Log_working_2-way'!$D198))</f>
        <v>2.3786002597874161</v>
      </c>
      <c r="K199" s="46">
        <f>IF('Log_working_2-way'!$D198="","",B199^('Log_working_2-way'!$D198))</f>
        <v>1.7253734306956654</v>
      </c>
      <c r="L199" s="53">
        <f t="shared" si="35"/>
        <v>0.42424242424242425</v>
      </c>
      <c r="M199" s="53">
        <f t="shared" si="36"/>
        <v>0.57575757575757569</v>
      </c>
      <c r="N199" s="54">
        <v>296</v>
      </c>
      <c r="O199" s="54">
        <f t="shared" si="37"/>
        <v>166.17543859649123</v>
      </c>
      <c r="P199" s="54">
        <f t="shared" si="38"/>
        <v>119.8095238095238</v>
      </c>
      <c r="Q199" s="54">
        <f t="shared" si="39"/>
        <v>176.19047619047618</v>
      </c>
      <c r="R199" s="54">
        <f t="shared" si="40"/>
        <v>129.82456140350877</v>
      </c>
      <c r="S199" s="55">
        <f t="shared" si="41"/>
        <v>-10.015037593984943</v>
      </c>
      <c r="T199" s="55">
        <f t="shared" si="42"/>
        <v>-10.015037593984971</v>
      </c>
      <c r="U199" t="s">
        <v>277</v>
      </c>
      <c r="V199" t="s">
        <v>80</v>
      </c>
      <c r="W199" t="s">
        <v>466</v>
      </c>
      <c r="X199" s="38">
        <v>44229</v>
      </c>
      <c r="Y199" s="57" t="s">
        <v>486</v>
      </c>
    </row>
    <row r="200" spans="1:25" ht="15" x14ac:dyDescent="0.25">
      <c r="A200">
        <v>2.02</v>
      </c>
      <c r="B200">
        <v>1.87</v>
      </c>
      <c r="C200" s="43">
        <f t="shared" si="43"/>
        <v>2.9808863239265015E-2</v>
      </c>
      <c r="D200" s="44">
        <f>IF(OR($A200="",$B200=""),"",A200*'MPTO_working_2-way'!$G199)</f>
        <v>2.0802139037433154</v>
      </c>
      <c r="E200" s="46">
        <f>IF(OR($A200="",$B200=""),"",B200*'MPTO_working_2-way'!$G199)</f>
        <v>1.9257425742574257</v>
      </c>
      <c r="F200" s="44">
        <f>IF(OR($A200="",$B200=""),"",'MPTO_working_2-way'!D199)</f>
        <v>2.082703865027292</v>
      </c>
      <c r="G200" s="46">
        <f>IF(OR($A200="",$B200=""),"",'MPTO_working_2-way'!E199)</f>
        <v>1.9236135865967305</v>
      </c>
      <c r="H200" s="44">
        <f>IF(OR($A200="",$B200=""),"",'OddsRatio_working_2-way'!M199)</f>
        <v>2.0827805840074194</v>
      </c>
      <c r="I200" s="44">
        <f>IF(OR($A200="",$B200=""),"",'OddsRatio_working_2-way'!N199)</f>
        <v>1.9235481451827992</v>
      </c>
      <c r="J200" s="44">
        <f>IF('Log_working_2-way'!$D199="","",A200^('Log_working_2-way'!$D199))</f>
        <v>2.0839128581602959</v>
      </c>
      <c r="K200" s="46">
        <f>IF('Log_working_2-way'!$D199="","",B200^('Log_working_2-way'!$D199))</f>
        <v>1.9225833907877643</v>
      </c>
      <c r="L200" s="53">
        <f t="shared" si="35"/>
        <v>0.48071979434447304</v>
      </c>
      <c r="M200" s="53">
        <f t="shared" si="36"/>
        <v>0.51928020565552702</v>
      </c>
      <c r="N200" s="54">
        <v>297</v>
      </c>
      <c r="O200" s="54">
        <f t="shared" si="37"/>
        <v>149.970297029703</v>
      </c>
      <c r="P200" s="54">
        <f t="shared" si="38"/>
        <v>138.17647058823528</v>
      </c>
      <c r="Q200" s="54">
        <f t="shared" si="39"/>
        <v>158.82352941176467</v>
      </c>
      <c r="R200" s="54">
        <f t="shared" si="40"/>
        <v>147.02970297029702</v>
      </c>
      <c r="S200" s="55">
        <f t="shared" si="41"/>
        <v>-8.8532323820616625</v>
      </c>
      <c r="T200" s="55">
        <f t="shared" si="42"/>
        <v>-8.8532323820617478</v>
      </c>
      <c r="U200" t="s">
        <v>289</v>
      </c>
      <c r="V200" t="s">
        <v>84</v>
      </c>
      <c r="W200" t="s">
        <v>477</v>
      </c>
      <c r="X200" s="38">
        <v>44229</v>
      </c>
      <c r="Y200" s="57" t="s">
        <v>484</v>
      </c>
    </row>
    <row r="201" spans="1:25" ht="15" x14ac:dyDescent="0.25">
      <c r="A201">
        <v>1.81</v>
      </c>
      <c r="B201">
        <v>2.08</v>
      </c>
      <c r="C201" s="43">
        <f t="shared" si="43"/>
        <v>3.3255418614534626E-2</v>
      </c>
      <c r="D201" s="44">
        <f>IF(OR($A201="",$B201=""),"",A201*'MPTO_working_2-way'!$G200)</f>
        <v>1.8701923076923077</v>
      </c>
      <c r="E201" s="46">
        <f>IF(OR($A201="",$B201=""),"",B201*'MPTO_working_2-way'!$G200)</f>
        <v>2.1491712707182322</v>
      </c>
      <c r="F201" s="44">
        <f>IF(OR($A201="",$B201=""),"",'MPTO_working_2-way'!D200)</f>
        <v>1.8661643699811639</v>
      </c>
      <c r="G201" s="46">
        <f>IF(OR($A201="",$B201=""),"",'MPTO_working_2-way'!E200)</f>
        <v>2.1545152798443401</v>
      </c>
      <c r="H201" s="44">
        <f>IF(OR($A201="",$B201=""),"",'OddsRatio_working_2-way'!M200)</f>
        <v>1.8660254037844384</v>
      </c>
      <c r="I201" s="44">
        <f>IF(OR($A201="",$B201=""),"",'OddsRatio_working_2-way'!N200)</f>
        <v>2.1547005383792519</v>
      </c>
      <c r="J201" s="44">
        <f>IF('Log_working_2-way'!$D200="","",A201^('Log_working_2-way'!$D200))</f>
        <v>1.8641966683390954</v>
      </c>
      <c r="K201" s="46">
        <f>IF('Log_working_2-way'!$D200="","",B201^('Log_working_2-way'!$D200))</f>
        <v>2.1571440120474694</v>
      </c>
      <c r="L201" s="53">
        <f t="shared" si="35"/>
        <v>0.53470437017994854</v>
      </c>
      <c r="M201" s="53">
        <f t="shared" si="36"/>
        <v>0.46529562982005135</v>
      </c>
      <c r="N201" s="54">
        <v>298</v>
      </c>
      <c r="O201" s="54">
        <f t="shared" si="37"/>
        <v>133.35911602209944</v>
      </c>
      <c r="P201" s="54">
        <f t="shared" si="38"/>
        <v>154.73076923076923</v>
      </c>
      <c r="Q201" s="54">
        <f t="shared" si="39"/>
        <v>143.26923076923075</v>
      </c>
      <c r="R201" s="54">
        <f t="shared" si="40"/>
        <v>164.64088397790056</v>
      </c>
      <c r="S201" s="55">
        <f t="shared" si="41"/>
        <v>-9.9101147471313027</v>
      </c>
      <c r="T201" s="55">
        <f t="shared" si="42"/>
        <v>-9.9101147471313311</v>
      </c>
      <c r="U201" t="s">
        <v>296</v>
      </c>
      <c r="V201" t="s">
        <v>284</v>
      </c>
      <c r="W201" t="s">
        <v>477</v>
      </c>
      <c r="X201" s="38">
        <v>44229</v>
      </c>
      <c r="Y201" s="67" t="s">
        <v>521</v>
      </c>
    </row>
    <row r="202" spans="1:25" ht="15" x14ac:dyDescent="0.25">
      <c r="A202">
        <v>2.0299999999999998</v>
      </c>
      <c r="B202">
        <v>1.86</v>
      </c>
      <c r="C202" s="43">
        <f t="shared" si="43"/>
        <v>3.0245246040574214E-2</v>
      </c>
      <c r="D202" s="44">
        <f>IF(OR($A202="",$B202=""),"",A202*'MPTO_working_2-way'!$G201)</f>
        <v>2.0913978494623655</v>
      </c>
      <c r="E202" s="46">
        <f>IF(OR($A202="",$B202=""),"",B202*'MPTO_working_2-way'!$G201)</f>
        <v>1.9162561576354682</v>
      </c>
      <c r="F202" s="44">
        <f>IF(OR($A202="",$B202=""),"",'MPTO_working_2-way'!D201)</f>
        <v>2.0942925287037548</v>
      </c>
      <c r="G202" s="46">
        <f>IF(OR($A202="",$B202=""),"",'MPTO_working_2-way'!E201)</f>
        <v>1.9138324294186226</v>
      </c>
      <c r="H202" s="44">
        <f>IF(OR($A202="",$B202=""),"",'OddsRatio_working_2-way'!M201)</f>
        <v>2.0943831224048783</v>
      </c>
      <c r="I202" s="44">
        <f>IF(OR($A202="",$B202=""),"",'OddsRatio_working_2-way'!N201)</f>
        <v>1.9137567818137824</v>
      </c>
      <c r="J202" s="44">
        <f>IF('Log_working_2-way'!$D201="","",A202^('Log_working_2-way'!$D201))</f>
        <v>2.0957003958101184</v>
      </c>
      <c r="K202" s="46">
        <f>IF('Log_working_2-way'!$D201="","",B202^('Log_working_2-way'!$D201))</f>
        <v>1.9126582447390832</v>
      </c>
      <c r="L202" s="53">
        <f t="shared" si="35"/>
        <v>0.47814910025706941</v>
      </c>
      <c r="M202" s="53">
        <f t="shared" si="36"/>
        <v>0.52185089974293053</v>
      </c>
      <c r="N202" s="54">
        <v>299</v>
      </c>
      <c r="O202" s="54">
        <f t="shared" si="37"/>
        <v>151.70935960591132</v>
      </c>
      <c r="P202" s="54">
        <f t="shared" si="38"/>
        <v>138.24731182795696</v>
      </c>
      <c r="Q202" s="54">
        <f t="shared" si="39"/>
        <v>160.75268817204301</v>
      </c>
      <c r="R202" s="54">
        <f t="shared" si="40"/>
        <v>147.29064039408868</v>
      </c>
      <c r="S202" s="55">
        <f t="shared" si="41"/>
        <v>-9.0433285661316916</v>
      </c>
      <c r="T202" s="55">
        <f t="shared" si="42"/>
        <v>-9.04332856613172</v>
      </c>
      <c r="U202" t="s">
        <v>514</v>
      </c>
      <c r="V202" t="s">
        <v>292</v>
      </c>
      <c r="W202" t="s">
        <v>477</v>
      </c>
      <c r="X202" s="38">
        <v>44229</v>
      </c>
      <c r="Y202" s="57" t="s">
        <v>487</v>
      </c>
    </row>
    <row r="203" spans="1:25" ht="15" x14ac:dyDescent="0.25">
      <c r="A203">
        <v>1.98</v>
      </c>
      <c r="B203">
        <v>1.91</v>
      </c>
      <c r="C203" s="43">
        <f t="shared" si="43"/>
        <v>2.861071447458885E-2</v>
      </c>
      <c r="D203" s="44">
        <f>IF(OR($A203="",$B203=""),"",A203*'MPTO_working_2-way'!$G202)</f>
        <v>2.0366492146596857</v>
      </c>
      <c r="E203" s="46">
        <f>IF(OR($A203="",$B203=""),"",B203*'MPTO_working_2-way'!$G202)</f>
        <v>1.9646464646464645</v>
      </c>
      <c r="F203" s="44">
        <f>IF(OR($A203="",$B203=""),"",'MPTO_working_2-way'!D202)</f>
        <v>2.0377175494369308</v>
      </c>
      <c r="G203" s="46">
        <f>IF(OR($A203="",$B203=""),"",'MPTO_working_2-way'!E202)</f>
        <v>1.9636533568721115</v>
      </c>
      <c r="H203" s="44">
        <f>IF(OR($A203="",$B203=""),"",'OddsRatio_working_2-way'!M202)</f>
        <v>2.0377490433255412</v>
      </c>
      <c r="I203" s="44">
        <f>IF(OR($A203="",$B203=""),"",'OddsRatio_working_2-way'!N202)</f>
        <v>1.9636241116594322</v>
      </c>
      <c r="J203" s="44">
        <f>IF('Log_working_2-way'!$D202="","",A203^('Log_working_2-way'!$D202))</f>
        <v>2.0382337672504618</v>
      </c>
      <c r="K203" s="46">
        <f>IF('Log_working_2-way'!$D202="","",B203^('Log_working_2-way'!$D202))</f>
        <v>1.9631742210121639</v>
      </c>
      <c r="L203" s="53">
        <f t="shared" si="35"/>
        <v>0.49100257069408743</v>
      </c>
      <c r="M203" s="53">
        <f t="shared" si="36"/>
        <v>0.50899742930591263</v>
      </c>
      <c r="N203" s="54">
        <v>300</v>
      </c>
      <c r="O203" s="54">
        <f t="shared" si="37"/>
        <v>148.4848484848485</v>
      </c>
      <c r="P203" s="54">
        <f t="shared" si="38"/>
        <v>142.93193717277487</v>
      </c>
      <c r="Q203" s="54">
        <f t="shared" si="39"/>
        <v>157.06806282722513</v>
      </c>
      <c r="R203" s="54">
        <f t="shared" si="40"/>
        <v>151.51515151515153</v>
      </c>
      <c r="S203" s="55">
        <f t="shared" si="41"/>
        <v>-8.5832143423766354</v>
      </c>
      <c r="T203" s="55">
        <f t="shared" si="42"/>
        <v>-8.5832143423766638</v>
      </c>
      <c r="U203" t="s">
        <v>43</v>
      </c>
      <c r="V203" t="s">
        <v>286</v>
      </c>
      <c r="W203" t="s">
        <v>477</v>
      </c>
      <c r="X203" s="38">
        <v>44229</v>
      </c>
      <c r="Y203" s="57" t="s">
        <v>496</v>
      </c>
    </row>
    <row r="204" spans="1:25" ht="15" x14ac:dyDescent="0.25">
      <c r="A204">
        <v>2.1</v>
      </c>
      <c r="B204">
        <v>1.79</v>
      </c>
      <c r="C204" s="43">
        <f t="shared" si="43"/>
        <v>3.4849694067571102E-2</v>
      </c>
      <c r="D204" s="44">
        <f>IF(OR($A204="",$B204=""),"",A204*'MPTO_working_2-way'!$G203)</f>
        <v>2.1731843575418992</v>
      </c>
      <c r="E204" s="46">
        <f>IF(OR($A204="",$B204=""),"",B204*'MPTO_working_2-way'!$G203)</f>
        <v>1.8523809523809522</v>
      </c>
      <c r="F204" s="44">
        <f>IF(OR($A204="",$B204=""),"",'MPTO_working_2-way'!D203)</f>
        <v>2.1797622499275153</v>
      </c>
      <c r="G204" s="46">
        <f>IF(OR($A204="",$B204=""),"",'MPTO_working_2-way'!E203)</f>
        <v>1.8476284099287292</v>
      </c>
      <c r="H204" s="44">
        <f>IF(OR($A204="",$B204=""),"",'OddsRatio_working_2-way'!M203)</f>
        <v>2.1800021454603971</v>
      </c>
      <c r="I204" s="44">
        <f>IF(OR($A204="",$B204=""),"",'OddsRatio_working_2-way'!N203)</f>
        <v>1.8474560862851939</v>
      </c>
      <c r="J204" s="44">
        <f>IF('Log_working_2-way'!$D203="","",A204^('Log_working_2-way'!$D203))</f>
        <v>2.1830172065936067</v>
      </c>
      <c r="K204" s="46">
        <f>IF('Log_working_2-way'!$D203="","",B204^('Log_working_2-way'!$D203))</f>
        <v>1.8452962428833544</v>
      </c>
      <c r="L204" s="53">
        <f t="shared" si="35"/>
        <v>0.46015424164524427</v>
      </c>
      <c r="M204" s="53">
        <f t="shared" si="36"/>
        <v>0.53984575835475579</v>
      </c>
      <c r="N204" s="54">
        <v>301</v>
      </c>
      <c r="O204" s="54">
        <f t="shared" si="37"/>
        <v>157.66666666666666</v>
      </c>
      <c r="P204" s="54">
        <f t="shared" si="38"/>
        <v>132.84357541899439</v>
      </c>
      <c r="Q204" s="54">
        <f t="shared" si="39"/>
        <v>168.15642458100558</v>
      </c>
      <c r="R204" s="54">
        <f t="shared" si="40"/>
        <v>143.33333333333331</v>
      </c>
      <c r="S204" s="55">
        <f t="shared" si="41"/>
        <v>-10.489757914338924</v>
      </c>
      <c r="T204" s="55">
        <f t="shared" si="42"/>
        <v>-10.489757914338924</v>
      </c>
      <c r="U204" t="s">
        <v>297</v>
      </c>
      <c r="V204" t="s">
        <v>287</v>
      </c>
      <c r="W204" t="s">
        <v>477</v>
      </c>
      <c r="X204" s="38">
        <v>44229</v>
      </c>
      <c r="Y204" s="57" t="s">
        <v>494</v>
      </c>
    </row>
    <row r="205" spans="1:25" ht="15" x14ac:dyDescent="0.25">
      <c r="A205">
        <v>2.08</v>
      </c>
      <c r="B205">
        <v>1.81</v>
      </c>
      <c r="C205" s="43">
        <f t="shared" si="43"/>
        <v>3.3255418614534626E-2</v>
      </c>
      <c r="D205" s="44">
        <f>IF(OR($A205="",$B205=""),"",A205*'MPTO_working_2-way'!$G204)</f>
        <v>2.1491712707182322</v>
      </c>
      <c r="E205" s="46">
        <f>IF(OR($A205="",$B205=""),"",B205*'MPTO_working_2-way'!$G204)</f>
        <v>1.8701923076923077</v>
      </c>
      <c r="F205" s="44">
        <f>IF(OR($A205="",$B205=""),"",'MPTO_working_2-way'!D204)</f>
        <v>2.1545152798443401</v>
      </c>
      <c r="G205" s="46">
        <f>IF(OR($A205="",$B205=""),"",'MPTO_working_2-way'!E204)</f>
        <v>1.8661643699811639</v>
      </c>
      <c r="H205" s="44">
        <f>IF(OR($A205="",$B205=""),"",'OddsRatio_working_2-way'!M204)</f>
        <v>2.1547005383792519</v>
      </c>
      <c r="I205" s="44">
        <f>IF(OR($A205="",$B205=""),"",'OddsRatio_working_2-way'!N204)</f>
        <v>1.8660254037844384</v>
      </c>
      <c r="J205" s="44">
        <f>IF('Log_working_2-way'!$D204="","",A205^('Log_working_2-way'!$D204))</f>
        <v>2.1571440120474694</v>
      </c>
      <c r="K205" s="46">
        <f>IF('Log_working_2-way'!$D204="","",B205^('Log_working_2-way'!$D204))</f>
        <v>1.8641966683390954</v>
      </c>
      <c r="L205" s="53">
        <f t="shared" si="35"/>
        <v>0.46529562982005135</v>
      </c>
      <c r="M205" s="53">
        <f t="shared" si="36"/>
        <v>0.53470437017994854</v>
      </c>
      <c r="N205" s="54">
        <v>302</v>
      </c>
      <c r="O205" s="54">
        <f t="shared" si="37"/>
        <v>156.80769230769229</v>
      </c>
      <c r="P205" s="54">
        <f t="shared" si="38"/>
        <v>135.14917127071826</v>
      </c>
      <c r="Q205" s="54">
        <f t="shared" si="39"/>
        <v>166.85082872928177</v>
      </c>
      <c r="R205" s="54">
        <f t="shared" si="40"/>
        <v>145.19230769230768</v>
      </c>
      <c r="S205" s="55">
        <f t="shared" si="41"/>
        <v>-10.04313642158948</v>
      </c>
      <c r="T205" s="55">
        <f t="shared" si="42"/>
        <v>-10.043136421589423</v>
      </c>
      <c r="U205" t="s">
        <v>299</v>
      </c>
      <c r="V205" t="s">
        <v>307</v>
      </c>
      <c r="W205" t="s">
        <v>472</v>
      </c>
      <c r="X205" s="38">
        <v>44229</v>
      </c>
      <c r="Y205" s="57" t="s">
        <v>485</v>
      </c>
    </row>
    <row r="206" spans="1:25" ht="15" x14ac:dyDescent="0.25">
      <c r="A206">
        <v>1.98</v>
      </c>
      <c r="B206">
        <v>1.91</v>
      </c>
      <c r="C206" s="43">
        <f t="shared" si="43"/>
        <v>2.861071447458885E-2</v>
      </c>
      <c r="D206" s="44">
        <f>IF(OR($A206="",$B206=""),"",A206*'MPTO_working_2-way'!$G205)</f>
        <v>2.0366492146596857</v>
      </c>
      <c r="E206" s="46">
        <f>IF(OR($A206="",$B206=""),"",B206*'MPTO_working_2-way'!$G205)</f>
        <v>1.9646464646464645</v>
      </c>
      <c r="F206" s="44">
        <f>IF(OR($A206="",$B206=""),"",'MPTO_working_2-way'!D205)</f>
        <v>2.0377175494369308</v>
      </c>
      <c r="G206" s="46">
        <f>IF(OR($A206="",$B206=""),"",'MPTO_working_2-way'!E205)</f>
        <v>1.9636533568721115</v>
      </c>
      <c r="H206" s="44">
        <f>IF(OR($A206="",$B206=""),"",'OddsRatio_working_2-way'!M205)</f>
        <v>2.0377490433255412</v>
      </c>
      <c r="I206" s="44">
        <f>IF(OR($A206="",$B206=""),"",'OddsRatio_working_2-way'!N205)</f>
        <v>1.9636241116594322</v>
      </c>
      <c r="J206" s="44">
        <f>IF('Log_working_2-way'!$D205="","",A206^('Log_working_2-way'!$D205))</f>
        <v>2.0382337672504618</v>
      </c>
      <c r="K206" s="46">
        <f>IF('Log_working_2-way'!$D205="","",B206^('Log_working_2-way'!$D205))</f>
        <v>1.9631742210121639</v>
      </c>
      <c r="L206" s="53">
        <f t="shared" si="35"/>
        <v>0.49100257069408743</v>
      </c>
      <c r="M206" s="53">
        <f t="shared" si="36"/>
        <v>0.50899742930591263</v>
      </c>
      <c r="N206" s="54">
        <v>303</v>
      </c>
      <c r="O206" s="54">
        <f t="shared" si="37"/>
        <v>149.96969696969694</v>
      </c>
      <c r="P206" s="54">
        <f t="shared" si="38"/>
        <v>144.36125654450262</v>
      </c>
      <c r="Q206" s="54">
        <f t="shared" si="39"/>
        <v>158.63874345549738</v>
      </c>
      <c r="R206" s="54">
        <f t="shared" si="40"/>
        <v>153.03030303030303</v>
      </c>
      <c r="S206" s="55">
        <f t="shared" si="41"/>
        <v>-8.6690464858004361</v>
      </c>
      <c r="T206" s="55">
        <f t="shared" si="42"/>
        <v>-8.6690464858004077</v>
      </c>
      <c r="U206" t="s">
        <v>306</v>
      </c>
      <c r="V206" t="s">
        <v>302</v>
      </c>
      <c r="W206" t="s">
        <v>472</v>
      </c>
      <c r="X206" s="38">
        <v>44229</v>
      </c>
      <c r="Y206" s="57" t="s">
        <v>486</v>
      </c>
    </row>
    <row r="207" spans="1:25" ht="15" x14ac:dyDescent="0.25">
      <c r="A207">
        <v>1.97</v>
      </c>
      <c r="B207">
        <v>1.92</v>
      </c>
      <c r="C207" s="43">
        <f t="shared" si="43"/>
        <v>2.844754653130277E-2</v>
      </c>
      <c r="D207" s="44">
        <f>IF(OR($A207="",$B207=""),"",A207*'MPTO_working_2-way'!$G206)</f>
        <v>2.0260416666666665</v>
      </c>
      <c r="E207" s="46">
        <f>IF(OR($A207="",$B207=""),"",B207*'MPTO_working_2-way'!$G206)</f>
        <v>1.9746192893401013</v>
      </c>
      <c r="F207" s="44">
        <f>IF(OR($A207="",$B207=""),"",'MPTO_working_2-way'!D206)</f>
        <v>2.0267924123888115</v>
      </c>
      <c r="G207" s="46">
        <f>IF(OR($A207="",$B207=""),"",'MPTO_working_2-way'!E206)</f>
        <v>1.9739066903246005</v>
      </c>
      <c r="H207" s="44">
        <f>IF(OR($A207="",$B207=""),"",'OddsRatio_working_2-way'!M206)</f>
        <v>2.0268144068364817</v>
      </c>
      <c r="I207" s="44">
        <f>IF(OR($A207="",$B207=""),"",'OddsRatio_working_2-way'!N206)</f>
        <v>1.9738858291644976</v>
      </c>
      <c r="J207" s="44">
        <f>IF('Log_working_2-way'!$D206="","",A207^('Log_working_2-way'!$D206))</f>
        <v>2.0271548987306875</v>
      </c>
      <c r="K207" s="46">
        <f>IF('Log_working_2-way'!$D206="","",B207^('Log_working_2-way'!$D206))</f>
        <v>1.9735629954505829</v>
      </c>
      <c r="L207" s="53">
        <f t="shared" si="35"/>
        <v>0.49357326478149105</v>
      </c>
      <c r="M207" s="53">
        <f t="shared" si="36"/>
        <v>0.50642673521850901</v>
      </c>
      <c r="N207" s="54">
        <v>304</v>
      </c>
      <c r="O207" s="54">
        <f t="shared" si="37"/>
        <v>149.68527918781726</v>
      </c>
      <c r="P207" s="54">
        <f t="shared" si="38"/>
        <v>145.66666666666666</v>
      </c>
      <c r="Q207" s="54">
        <f t="shared" si="39"/>
        <v>158.33333333333334</v>
      </c>
      <c r="R207" s="54">
        <f t="shared" si="40"/>
        <v>154.31472081218274</v>
      </c>
      <c r="S207" s="55">
        <f t="shared" si="41"/>
        <v>-8.6480541455160846</v>
      </c>
      <c r="T207" s="55">
        <f t="shared" si="42"/>
        <v>-8.6480541455160846</v>
      </c>
      <c r="U207" t="s">
        <v>320</v>
      </c>
      <c r="V207" t="s">
        <v>301</v>
      </c>
      <c r="W207" t="s">
        <v>472</v>
      </c>
      <c r="X207" s="38">
        <v>44229</v>
      </c>
      <c r="Y207" s="57" t="s">
        <v>502</v>
      </c>
    </row>
    <row r="208" spans="1:25" ht="15" x14ac:dyDescent="0.25">
      <c r="A208">
        <v>1.93</v>
      </c>
      <c r="B208">
        <v>1.95</v>
      </c>
      <c r="C208" s="43">
        <f t="shared" si="43"/>
        <v>3.0955227846419575E-2</v>
      </c>
      <c r="D208" s="44">
        <f>IF(OR($A208="",$B208=""),"",A208*'MPTO_working_2-way'!$G207)</f>
        <v>1.9897435897435898</v>
      </c>
      <c r="E208" s="46">
        <f>IF(OR($A208="",$B208=""),"",B208*'MPTO_working_2-way'!$G207)</f>
        <v>2.0103626943005182</v>
      </c>
      <c r="F208" s="44">
        <f>IF(OR($A208="",$B208=""),"",'MPTO_working_2-way'!D207)</f>
        <v>1.9894277785119598</v>
      </c>
      <c r="G208" s="46">
        <f>IF(OR($A208="",$B208=""),"",'MPTO_working_2-way'!E207)</f>
        <v>2.0106851876586083</v>
      </c>
      <c r="H208" s="44">
        <f>IF(OR($A208="",$B208=""),"",'OddsRatio_working_2-way'!M207)</f>
        <v>1.9894176915848294</v>
      </c>
      <c r="I208" s="44">
        <f>IF(OR($A208="",$B208=""),"",'OddsRatio_working_2-way'!N207)</f>
        <v>2.0106954914038573</v>
      </c>
      <c r="J208" s="44">
        <f>IF('Log_working_2-way'!$D207="","",A208^('Log_working_2-way'!$D207))</f>
        <v>1.9892742724695103</v>
      </c>
      <c r="K208" s="46">
        <f>IF('Log_working_2-way'!$D207="","",B208^('Log_working_2-way'!$D207))</f>
        <v>2.0108420160403986</v>
      </c>
      <c r="L208" s="53">
        <f t="shared" si="35"/>
        <v>0.50257731958762886</v>
      </c>
      <c r="M208" s="53">
        <f t="shared" si="36"/>
        <v>0.49742268041237114</v>
      </c>
      <c r="N208" s="54">
        <v>305</v>
      </c>
      <c r="O208" s="54">
        <f t="shared" si="37"/>
        <v>146.96891191709844</v>
      </c>
      <c r="P208" s="54">
        <f t="shared" si="38"/>
        <v>148.58974358974362</v>
      </c>
      <c r="Q208" s="54">
        <f t="shared" si="39"/>
        <v>156.41025641025644</v>
      </c>
      <c r="R208" s="54">
        <f t="shared" si="40"/>
        <v>158.03108808290156</v>
      </c>
      <c r="S208" s="55">
        <f t="shared" si="41"/>
        <v>-9.4413444931579988</v>
      </c>
      <c r="T208" s="55">
        <f t="shared" si="42"/>
        <v>-9.441344493157942</v>
      </c>
      <c r="U208" t="s">
        <v>316</v>
      </c>
      <c r="V208" t="s">
        <v>245</v>
      </c>
      <c r="W208" t="s">
        <v>472</v>
      </c>
      <c r="X208" s="38">
        <v>44229</v>
      </c>
      <c r="Y208" s="57" t="s">
        <v>502</v>
      </c>
    </row>
    <row r="209" spans="1:25" ht="15" x14ac:dyDescent="0.25">
      <c r="A209">
        <v>2.1</v>
      </c>
      <c r="B209">
        <v>1.79</v>
      </c>
      <c r="C209" s="43">
        <f t="shared" si="43"/>
        <v>3.4849694067571102E-2</v>
      </c>
      <c r="D209" s="44">
        <f>IF(OR($A209="",$B209=""),"",A209*'MPTO_working_2-way'!$G208)</f>
        <v>2.1731843575418992</v>
      </c>
      <c r="E209" s="46">
        <f>IF(OR($A209="",$B209=""),"",B209*'MPTO_working_2-way'!$G208)</f>
        <v>1.8523809523809522</v>
      </c>
      <c r="F209" s="44">
        <f>IF(OR($A209="",$B209=""),"",'MPTO_working_2-way'!D208)</f>
        <v>2.1797622499275153</v>
      </c>
      <c r="G209" s="46">
        <f>IF(OR($A209="",$B209=""),"",'MPTO_working_2-way'!E208)</f>
        <v>1.8476284099287292</v>
      </c>
      <c r="H209" s="44">
        <f>IF(OR($A209="",$B209=""),"",'OddsRatio_working_2-way'!M208)</f>
        <v>2.1800021454603971</v>
      </c>
      <c r="I209" s="44">
        <f>IF(OR($A209="",$B209=""),"",'OddsRatio_working_2-way'!N208)</f>
        <v>1.8474560862851939</v>
      </c>
      <c r="J209" s="44">
        <f>IF('Log_working_2-way'!$D208="","",A209^('Log_working_2-way'!$D208))</f>
        <v>2.1830172065936067</v>
      </c>
      <c r="K209" s="46">
        <f>IF('Log_working_2-way'!$D208="","",B209^('Log_working_2-way'!$D208))</f>
        <v>1.8452962428833544</v>
      </c>
      <c r="L209" s="53">
        <f t="shared" si="35"/>
        <v>0.46015424164524427</v>
      </c>
      <c r="M209" s="53">
        <f t="shared" si="36"/>
        <v>0.53984575835475579</v>
      </c>
      <c r="N209" s="54">
        <v>306</v>
      </c>
      <c r="O209" s="54">
        <f t="shared" si="37"/>
        <v>160.28571428571428</v>
      </c>
      <c r="P209" s="54">
        <f t="shared" si="38"/>
        <v>135.05027932960894</v>
      </c>
      <c r="Q209" s="54">
        <f t="shared" si="39"/>
        <v>170.94972067039106</v>
      </c>
      <c r="R209" s="54">
        <f t="shared" si="40"/>
        <v>145.71428571428569</v>
      </c>
      <c r="S209" s="55">
        <f t="shared" si="41"/>
        <v>-10.664006384676782</v>
      </c>
      <c r="T209" s="55">
        <f t="shared" si="42"/>
        <v>-10.664006384676753</v>
      </c>
      <c r="U209" t="s">
        <v>310</v>
      </c>
      <c r="V209" t="s">
        <v>300</v>
      </c>
      <c r="W209" t="s">
        <v>472</v>
      </c>
      <c r="X209" s="38">
        <v>44229</v>
      </c>
      <c r="Y209" s="57" t="s">
        <v>494</v>
      </c>
    </row>
    <row r="210" spans="1:25" ht="15" x14ac:dyDescent="0.25">
      <c r="A210">
        <v>1.78</v>
      </c>
      <c r="B210">
        <v>2.0499999999999998</v>
      </c>
      <c r="C210" s="43">
        <f t="shared" si="43"/>
        <v>4.9602630857769281E-2</v>
      </c>
      <c r="D210" s="44">
        <f>IF(OR($A210="",$B210=""),"",A210*'MPTO_working_2-way'!$G209)</f>
        <v>1.8682926829268294</v>
      </c>
      <c r="E210" s="46">
        <f>IF(OR($A210="",$B210=""),"",B210*'MPTO_working_2-way'!$G209)</f>
        <v>2.1516853932584268</v>
      </c>
      <c r="F210" s="44">
        <f>IF(OR($A210="",$B210=""),"",'MPTO_working_2-way'!D209)</f>
        <v>1.8622097473845369</v>
      </c>
      <c r="G210" s="46">
        <f>IF(OR($A210="",$B210=""),"",'MPTO_working_2-way'!E209)</f>
        <v>2.1598105948505473</v>
      </c>
      <c r="H210" s="44">
        <f>IF(OR($A210="",$B210=""),"",'OddsRatio_working_2-way'!M209)</f>
        <v>1.8618916073713347</v>
      </c>
      <c r="I210" s="44">
        <f>IF(OR($A210="",$B210=""),"",'OddsRatio_working_2-way'!N209)</f>
        <v>2.1602387022306426</v>
      </c>
      <c r="J210" s="44">
        <f>IF('Log_working_2-way'!$D209="","",A210^('Log_working_2-way'!$D209))</f>
        <v>1.8590957078802146</v>
      </c>
      <c r="K210" s="46">
        <f>IF('Log_working_2-way'!$D209="","",B210^('Log_working_2-way'!$D209))</f>
        <v>2.1640146619594889</v>
      </c>
      <c r="L210" s="53">
        <f t="shared" si="35"/>
        <v>0.53524804177545693</v>
      </c>
      <c r="M210" s="53">
        <f t="shared" si="36"/>
        <v>0.46475195822454313</v>
      </c>
      <c r="N210" s="54">
        <v>307</v>
      </c>
      <c r="O210" s="54">
        <f t="shared" si="37"/>
        <v>134.52808988764048</v>
      </c>
      <c r="P210" s="54">
        <f t="shared" si="38"/>
        <v>157.24390243902437</v>
      </c>
      <c r="Q210" s="54">
        <f t="shared" si="39"/>
        <v>149.75609756097563</v>
      </c>
      <c r="R210" s="54">
        <f t="shared" si="40"/>
        <v>172.47191011235955</v>
      </c>
      <c r="S210" s="55">
        <f t="shared" si="41"/>
        <v>-15.228007673335156</v>
      </c>
      <c r="T210" s="55">
        <f t="shared" si="42"/>
        <v>-15.228007673335185</v>
      </c>
      <c r="U210" t="s">
        <v>342</v>
      </c>
      <c r="V210" t="s">
        <v>321</v>
      </c>
      <c r="W210" t="s">
        <v>478</v>
      </c>
      <c r="X210" s="38">
        <v>44229</v>
      </c>
      <c r="Y210" s="57" t="s">
        <v>492</v>
      </c>
    </row>
    <row r="211" spans="1:25" ht="15" x14ac:dyDescent="0.25">
      <c r="A211">
        <v>1.62</v>
      </c>
      <c r="B211">
        <v>2.2999999999999998</v>
      </c>
      <c r="C211" s="43">
        <f t="shared" si="43"/>
        <v>5.2066559312936134E-2</v>
      </c>
      <c r="D211" s="44">
        <f>IF(OR($A211="",$B211=""),"",A211*'MPTO_working_2-way'!$G210)</f>
        <v>1.7043478260869567</v>
      </c>
      <c r="E211" s="46">
        <f>IF(OR($A211="",$B211=""),"",B211*'MPTO_working_2-way'!$G210)</f>
        <v>2.4197530864197527</v>
      </c>
      <c r="F211" s="44">
        <f>IF(OR($A211="",$B211=""),"",'MPTO_working_2-way'!D210)</f>
        <v>1.6913300045392647</v>
      </c>
      <c r="G211" s="46">
        <f>IF(OR($A211="",$B211=""),"",'MPTO_working_2-way'!E210)</f>
        <v>2.4464871963230466</v>
      </c>
      <c r="H211" s="44">
        <f>IF(OR($A211="",$B211=""),"",'OddsRatio_working_2-way'!M210)</f>
        <v>1.6905961749988752</v>
      </c>
      <c r="I211" s="44">
        <f>IF(OR($A211="",$B211=""),"",'OddsRatio_working_2-way'!N210)</f>
        <v>2.4480242379008672</v>
      </c>
      <c r="J211" s="44">
        <f>IF('Log_working_2-way'!$D210="","",A211^('Log_working_2-way'!$D210))</f>
        <v>1.6846158288692634</v>
      </c>
      <c r="K211" s="46">
        <f>IF('Log_working_2-way'!$D210="","",B211^('Log_working_2-way'!$D210))</f>
        <v>2.4606732094544723</v>
      </c>
      <c r="L211" s="53">
        <f t="shared" si="35"/>
        <v>0.58673469387755095</v>
      </c>
      <c r="M211" s="53">
        <f t="shared" si="36"/>
        <v>0.41326530612244905</v>
      </c>
      <c r="N211" s="54">
        <v>308</v>
      </c>
      <c r="O211" s="54">
        <f t="shared" si="37"/>
        <v>117.87654320987656</v>
      </c>
      <c r="P211" s="54">
        <f t="shared" si="38"/>
        <v>174.08695652173913</v>
      </c>
      <c r="Q211" s="54">
        <f t="shared" si="39"/>
        <v>133.91304347826087</v>
      </c>
      <c r="R211" s="54">
        <f t="shared" si="40"/>
        <v>190.12345679012344</v>
      </c>
      <c r="S211" s="55">
        <f t="shared" si="41"/>
        <v>-16.036500268384316</v>
      </c>
      <c r="T211" s="55">
        <f t="shared" si="42"/>
        <v>-16.036500268384316</v>
      </c>
      <c r="U211" t="s">
        <v>326</v>
      </c>
      <c r="V211" t="s">
        <v>331</v>
      </c>
      <c r="W211" t="s">
        <v>478</v>
      </c>
      <c r="X211" s="38">
        <v>44229</v>
      </c>
      <c r="Y211" s="57" t="s">
        <v>502</v>
      </c>
    </row>
    <row r="212" spans="1:25" ht="15" x14ac:dyDescent="0.25">
      <c r="A212">
        <v>2.12</v>
      </c>
      <c r="B212">
        <v>1.74</v>
      </c>
      <c r="C212" s="43">
        <f t="shared" si="43"/>
        <v>4.6410756885707949E-2</v>
      </c>
      <c r="D212" s="44">
        <f>IF(OR($A212="",$B212=""),"",A212*'MPTO_working_2-way'!$G211)</f>
        <v>2.2183908045977008</v>
      </c>
      <c r="E212" s="46">
        <f>IF(OR($A212="",$B212=""),"",B212*'MPTO_working_2-way'!$G211)</f>
        <v>1.8207547169811318</v>
      </c>
      <c r="F212" s="44">
        <f>IF(OR($A212="",$B212=""),"",'MPTO_working_2-way'!D211)</f>
        <v>2.2296905222437133</v>
      </c>
      <c r="G212" s="46">
        <f>IF(OR($A212="",$B212=""),"",'MPTO_working_2-way'!E211)</f>
        <v>1.8132127408572549</v>
      </c>
      <c r="H212" s="44">
        <f>IF(OR($A212="",$B212=""),"",'OddsRatio_working_2-way'!M211)</f>
        <v>2.2302493704584911</v>
      </c>
      <c r="I212" s="44">
        <f>IF(OR($A212="",$B212=""),"",'OddsRatio_working_2-way'!N211)</f>
        <v>1.8128433340529317</v>
      </c>
      <c r="J212" s="44">
        <f>IF('Log_working_2-way'!$D211="","",A212^('Log_working_2-way'!$D211))</f>
        <v>2.235500887736106</v>
      </c>
      <c r="K212" s="46">
        <f>IF('Log_working_2-way'!$D211="","",B212^('Log_working_2-way'!$D211))</f>
        <v>1.8093883298066613</v>
      </c>
      <c r="L212" s="53">
        <f t="shared" si="35"/>
        <v>0.45077720207253896</v>
      </c>
      <c r="M212" s="53">
        <f t="shared" si="36"/>
        <v>0.5492227979274612</v>
      </c>
      <c r="N212" s="54">
        <v>309</v>
      </c>
      <c r="O212" s="54">
        <f t="shared" si="37"/>
        <v>163.24528301886792</v>
      </c>
      <c r="P212" s="54">
        <f t="shared" si="38"/>
        <v>131.41379310344826</v>
      </c>
      <c r="Q212" s="54">
        <f t="shared" si="39"/>
        <v>177.58620689655172</v>
      </c>
      <c r="R212" s="54">
        <f t="shared" si="40"/>
        <v>145.75471698113205</v>
      </c>
      <c r="S212" s="55">
        <f t="shared" si="41"/>
        <v>-14.340923877683792</v>
      </c>
      <c r="T212" s="55">
        <f t="shared" si="42"/>
        <v>-14.340923877683792</v>
      </c>
      <c r="U212" t="s">
        <v>324</v>
      </c>
      <c r="V212" t="s">
        <v>332</v>
      </c>
      <c r="W212" t="s">
        <v>478</v>
      </c>
      <c r="X212" s="38">
        <v>44229</v>
      </c>
      <c r="Y212" s="71" t="s">
        <v>495</v>
      </c>
    </row>
    <row r="213" spans="1:25" ht="15" x14ac:dyDescent="0.25">
      <c r="A213">
        <v>1.99</v>
      </c>
      <c r="B213">
        <v>1.85</v>
      </c>
      <c r="C213" s="43">
        <f t="shared" si="43"/>
        <v>4.3053103354610656E-2</v>
      </c>
      <c r="D213" s="44">
        <f>IF(OR($A213="",$B213=""),"",A213*'MPTO_working_2-way'!$G212)</f>
        <v>2.0756756756756753</v>
      </c>
      <c r="E213" s="46">
        <f>IF(OR($A213="",$B213=""),"",B213*'MPTO_working_2-way'!$G212)</f>
        <v>1.9296482412060298</v>
      </c>
      <c r="F213" s="44">
        <f>IF(OR($A213="",$B213=""),"",'MPTO_working_2-way'!D212)</f>
        <v>2.0790625441197226</v>
      </c>
      <c r="G213" s="46">
        <f>IF(OR($A213="",$B213=""),"",'MPTO_working_2-way'!E212)</f>
        <v>1.9267303414889438</v>
      </c>
      <c r="H213" s="44">
        <f>IF(OR($A213="",$B213=""),"",'OddsRatio_working_2-way'!M212)</f>
        <v>2.0792154012767514</v>
      </c>
      <c r="I213" s="44">
        <f>IF(OR($A213="",$B213=""),"",'OddsRatio_working_2-way'!N212)</f>
        <v>1.9265990819042815</v>
      </c>
      <c r="J213" s="44">
        <f>IF('Log_working_2-way'!$D212="","",A213^('Log_working_2-way'!$D212))</f>
        <v>2.0807741676242877</v>
      </c>
      <c r="K213" s="46">
        <f>IF('Log_working_2-way'!$D212="","",B213^('Log_working_2-way'!$D212))</f>
        <v>1.9252626773989769</v>
      </c>
      <c r="L213" s="53">
        <f t="shared" si="35"/>
        <v>0.48177083333333343</v>
      </c>
      <c r="M213" s="53">
        <f t="shared" si="36"/>
        <v>0.51822916666666674</v>
      </c>
      <c r="N213" s="54">
        <v>310</v>
      </c>
      <c r="O213" s="54">
        <f t="shared" si="37"/>
        <v>154.22110552763817</v>
      </c>
      <c r="P213" s="54">
        <f t="shared" si="38"/>
        <v>142.43243243243242</v>
      </c>
      <c r="Q213" s="54">
        <f t="shared" si="39"/>
        <v>167.56756756756755</v>
      </c>
      <c r="R213" s="54">
        <f t="shared" si="40"/>
        <v>155.7788944723618</v>
      </c>
      <c r="S213" s="55">
        <f t="shared" si="41"/>
        <v>-13.346462039929378</v>
      </c>
      <c r="T213" s="55">
        <f t="shared" si="42"/>
        <v>-13.346462039929378</v>
      </c>
      <c r="U213" t="s">
        <v>338</v>
      </c>
      <c r="V213" t="s">
        <v>330</v>
      </c>
      <c r="W213" t="s">
        <v>478</v>
      </c>
      <c r="X213" s="38">
        <v>44229</v>
      </c>
      <c r="Y213" s="57" t="s">
        <v>498</v>
      </c>
    </row>
    <row r="214" spans="1:25" ht="15" x14ac:dyDescent="0.25">
      <c r="A214">
        <v>1.78</v>
      </c>
      <c r="B214">
        <v>2.0499999999999998</v>
      </c>
      <c r="C214" s="43">
        <f t="shared" si="43"/>
        <v>4.9602630857769281E-2</v>
      </c>
      <c r="D214" s="44">
        <f>IF(OR($A214="",$B214=""),"",A214*'MPTO_working_2-way'!$G213)</f>
        <v>1.8682926829268294</v>
      </c>
      <c r="E214" s="46">
        <f>IF(OR($A214="",$B214=""),"",B214*'MPTO_working_2-way'!$G213)</f>
        <v>2.1516853932584268</v>
      </c>
      <c r="F214" s="44">
        <f>IF(OR($A214="",$B214=""),"",'MPTO_working_2-way'!D213)</f>
        <v>1.8622097473845369</v>
      </c>
      <c r="G214" s="46">
        <f>IF(OR($A214="",$B214=""),"",'MPTO_working_2-way'!E213)</f>
        <v>2.1598105948505473</v>
      </c>
      <c r="H214" s="44">
        <f>IF(OR($A214="",$B214=""),"",'OddsRatio_working_2-way'!M213)</f>
        <v>1.8618916073713347</v>
      </c>
      <c r="I214" s="44">
        <f>IF(OR($A214="",$B214=""),"",'OddsRatio_working_2-way'!N213)</f>
        <v>2.1602387022306426</v>
      </c>
      <c r="J214" s="44">
        <f>IF('Log_working_2-way'!$D213="","",A214^('Log_working_2-way'!$D213))</f>
        <v>1.8590957078802146</v>
      </c>
      <c r="K214" s="46">
        <f>IF('Log_working_2-way'!$D213="","",B214^('Log_working_2-way'!$D213))</f>
        <v>2.1640146619594889</v>
      </c>
      <c r="L214" s="53">
        <f t="shared" si="35"/>
        <v>0.53524804177545693</v>
      </c>
      <c r="M214" s="53">
        <f t="shared" si="36"/>
        <v>0.46475195822454313</v>
      </c>
      <c r="N214" s="54">
        <v>311</v>
      </c>
      <c r="O214" s="54">
        <f t="shared" si="37"/>
        <v>136.28089887640454</v>
      </c>
      <c r="P214" s="54">
        <f t="shared" si="38"/>
        <v>159.29268292682926</v>
      </c>
      <c r="Q214" s="54">
        <f t="shared" si="39"/>
        <v>151.70731707317074</v>
      </c>
      <c r="R214" s="54">
        <f t="shared" si="40"/>
        <v>174.71910112359552</v>
      </c>
      <c r="S214" s="55">
        <f t="shared" si="41"/>
        <v>-15.426418196766207</v>
      </c>
      <c r="T214" s="55">
        <f t="shared" si="42"/>
        <v>-15.426418196766264</v>
      </c>
      <c r="U214" t="s">
        <v>322</v>
      </c>
      <c r="V214" t="s">
        <v>515</v>
      </c>
      <c r="W214" t="s">
        <v>478</v>
      </c>
      <c r="X214" s="38">
        <v>44229</v>
      </c>
      <c r="Y214" s="57" t="s">
        <v>485</v>
      </c>
    </row>
    <row r="215" spans="1:25" ht="15" x14ac:dyDescent="0.25">
      <c r="A215">
        <v>2.17</v>
      </c>
      <c r="B215">
        <v>1.69</v>
      </c>
      <c r="C215" s="43">
        <f t="shared" si="43"/>
        <v>5.2545469418918689E-2</v>
      </c>
      <c r="D215" s="44">
        <f>IF(OR($A215="",$B215=""),"",A215*'MPTO_working_2-way'!$G214)</f>
        <v>2.2840236686390534</v>
      </c>
      <c r="E215" s="46">
        <f>IF(OR($A215="",$B215=""),"",B215*'MPTO_working_2-way'!$G214)</f>
        <v>1.7788018433179724</v>
      </c>
      <c r="F215" s="44">
        <f>IF(OR($A215="",$B215=""),"",'MPTO_working_2-way'!D214)</f>
        <v>2.3011953691211997</v>
      </c>
      <c r="G215" s="46">
        <f>IF(OR($A215="",$B215=""),"",'MPTO_working_2-way'!E214)</f>
        <v>1.7685241000168785</v>
      </c>
      <c r="H215" s="44">
        <f>IF(OR($A215="",$B215=""),"",'OddsRatio_working_2-way'!M214)</f>
        <v>2.3021720984236471</v>
      </c>
      <c r="I215" s="44">
        <f>IF(OR($A215="",$B215=""),"",'OddsRatio_working_2-way'!N214)</f>
        <v>1.7679476477883047</v>
      </c>
      <c r="J215" s="44">
        <f>IF('Log_working_2-way'!$D214="","",A215^('Log_working_2-way'!$D214))</f>
        <v>2.3102346859730591</v>
      </c>
      <c r="K215" s="46">
        <f>IF('Log_working_2-way'!$D214="","",B215^('Log_working_2-way'!$D214))</f>
        <v>1.763222047701722</v>
      </c>
      <c r="L215" s="53">
        <f t="shared" si="35"/>
        <v>0.43782383419689119</v>
      </c>
      <c r="M215" s="53">
        <f t="shared" si="36"/>
        <v>0.56217616580310881</v>
      </c>
      <c r="N215" s="54">
        <v>312</v>
      </c>
      <c r="O215" s="54">
        <f t="shared" si="37"/>
        <v>168.22119815668202</v>
      </c>
      <c r="P215" s="54">
        <f t="shared" si="38"/>
        <v>127.38461538461537</v>
      </c>
      <c r="Q215" s="54">
        <f t="shared" si="39"/>
        <v>184.61538461538461</v>
      </c>
      <c r="R215" s="54">
        <f t="shared" si="40"/>
        <v>143.77880184331798</v>
      </c>
      <c r="S215" s="55">
        <f t="shared" si="41"/>
        <v>-16.394186458702592</v>
      </c>
      <c r="T215" s="55">
        <f t="shared" si="42"/>
        <v>-16.394186458702606</v>
      </c>
      <c r="U215" t="s">
        <v>323</v>
      </c>
      <c r="V215" t="s">
        <v>335</v>
      </c>
      <c r="W215" t="s">
        <v>478</v>
      </c>
      <c r="X215" s="38">
        <v>44229</v>
      </c>
      <c r="Y215" s="57" t="s">
        <v>484</v>
      </c>
    </row>
    <row r="216" spans="1:25" ht="15" x14ac:dyDescent="0.25">
      <c r="A216">
        <v>1.89</v>
      </c>
      <c r="B216">
        <v>1.93</v>
      </c>
      <c r="C216" s="43">
        <f t="shared" si="43"/>
        <v>4.7235244126436093E-2</v>
      </c>
      <c r="D216" s="44">
        <f>IF(OR($A216="",$B216=""),"",A216*'MPTO_working_2-way'!$G215)</f>
        <v>1.9792746113989641</v>
      </c>
      <c r="E216" s="46">
        <f>IF(OR($A216="",$B216=""),"",B216*'MPTO_working_2-way'!$G215)</f>
        <v>2.0211640211640214</v>
      </c>
      <c r="F216" s="44">
        <f>IF(OR($A216="",$B216=""),"",'MPTO_working_2-way'!D215)</f>
        <v>1.9783062613553166</v>
      </c>
      <c r="G216" s="46">
        <f>IF(OR($A216="",$B216=""),"",'MPTO_working_2-way'!E215)</f>
        <v>2.0221747928042801</v>
      </c>
      <c r="H216" s="44">
        <f>IF(OR($A216="",$B216=""),"",'OddsRatio_working_2-way'!M215)</f>
        <v>1.9782582722940953</v>
      </c>
      <c r="I216" s="44">
        <f>IF(OR($A216="",$B216=""),"",'OddsRatio_working_2-way'!N215)</f>
        <v>2.0222249362174249</v>
      </c>
      <c r="J216" s="44">
        <f>IF('Log_working_2-way'!$D215="","",A216^('Log_working_2-way'!$D215))</f>
        <v>1.9778125435355127</v>
      </c>
      <c r="K216" s="46">
        <f>IF('Log_working_2-way'!$D215="","",B216^('Log_working_2-way'!$D215))</f>
        <v>2.0226909100425914</v>
      </c>
      <c r="L216" s="53">
        <f t="shared" si="35"/>
        <v>0.50523560209424079</v>
      </c>
      <c r="M216" s="53">
        <f t="shared" si="36"/>
        <v>0.4947643979057591</v>
      </c>
      <c r="N216" s="54">
        <v>313</v>
      </c>
      <c r="O216" s="54">
        <f t="shared" si="37"/>
        <v>147.39153439153438</v>
      </c>
      <c r="P216" s="54">
        <f t="shared" si="38"/>
        <v>150.82383419689123</v>
      </c>
      <c r="Q216" s="54">
        <f t="shared" si="39"/>
        <v>162.17616580310883</v>
      </c>
      <c r="R216" s="54">
        <f t="shared" si="40"/>
        <v>165.60846560846562</v>
      </c>
      <c r="S216" s="55">
        <f t="shared" si="41"/>
        <v>-14.784631411574452</v>
      </c>
      <c r="T216" s="55">
        <f t="shared" si="42"/>
        <v>-14.784631411574395</v>
      </c>
      <c r="U216" t="s">
        <v>336</v>
      </c>
      <c r="V216" t="s">
        <v>341</v>
      </c>
      <c r="W216" t="s">
        <v>478</v>
      </c>
      <c r="X216" s="38">
        <v>44229</v>
      </c>
      <c r="Y216" s="57" t="s">
        <v>502</v>
      </c>
    </row>
    <row r="217" spans="1:25" ht="15" x14ac:dyDescent="0.25">
      <c r="A217">
        <v>1.61</v>
      </c>
      <c r="B217">
        <v>2.33</v>
      </c>
      <c r="C217" s="43">
        <f t="shared" si="43"/>
        <v>5.0302561778583499E-2</v>
      </c>
      <c r="D217" s="44">
        <f>IF(OR($A217="",$B217=""),"",A217*'MPTO_working_2-way'!$G216)</f>
        <v>1.6909871244635195</v>
      </c>
      <c r="E217" s="46">
        <f>IF(OR($A217="",$B217=""),"",B217*'MPTO_working_2-way'!$G216)</f>
        <v>2.4472049689440998</v>
      </c>
      <c r="F217" s="44">
        <f>IF(OR($A217="",$B217=""),"",'MPTO_working_2-way'!D216)</f>
        <v>1.67794601122716</v>
      </c>
      <c r="G217" s="46">
        <f>IF(OR($A217="",$B217=""),"",'MPTO_working_2-way'!E216)</f>
        <v>2.4750437106192065</v>
      </c>
      <c r="H217" s="44">
        <f>IF(OR($A217="",$B217=""),"",'OddsRatio_working_2-way'!M216)</f>
        <v>1.6772345358451193</v>
      </c>
      <c r="I217" s="44">
        <f>IF(OR($A217="",$B217=""),"",'OddsRatio_working_2-way'!N216)</f>
        <v>2.4765933322524725</v>
      </c>
      <c r="J217" s="44">
        <f>IF('Log_working_2-way'!$D216="","",A217^('Log_working_2-way'!$D216))</f>
        <v>1.6712497569830409</v>
      </c>
      <c r="K217" s="46">
        <f>IF('Log_working_2-way'!$D216="","",B217^('Log_working_2-way'!$D216))</f>
        <v>2.4897584536831094</v>
      </c>
      <c r="L217" s="53">
        <f t="shared" si="35"/>
        <v>0.59137055837563446</v>
      </c>
      <c r="M217" s="53">
        <f t="shared" si="36"/>
        <v>0.40862944162436543</v>
      </c>
      <c r="N217" s="54">
        <v>314</v>
      </c>
      <c r="O217" s="54">
        <f t="shared" si="37"/>
        <v>118.96894409937889</v>
      </c>
      <c r="P217" s="54">
        <f t="shared" si="38"/>
        <v>179.23605150214593</v>
      </c>
      <c r="Q217" s="54">
        <f t="shared" si="39"/>
        <v>134.76394849785407</v>
      </c>
      <c r="R217" s="54">
        <f t="shared" si="40"/>
        <v>195.03105590062111</v>
      </c>
      <c r="S217" s="55">
        <f t="shared" si="41"/>
        <v>-15.795004398475186</v>
      </c>
      <c r="T217" s="55">
        <f t="shared" si="42"/>
        <v>-15.795004398475186</v>
      </c>
      <c r="U217" t="s">
        <v>334</v>
      </c>
      <c r="V217" t="s">
        <v>328</v>
      </c>
      <c r="W217" t="s">
        <v>478</v>
      </c>
      <c r="X217" s="38">
        <v>44229</v>
      </c>
      <c r="Y217" s="57" t="s">
        <v>502</v>
      </c>
    </row>
    <row r="218" spans="1:25" ht="15" x14ac:dyDescent="0.25">
      <c r="A218">
        <v>1.81</v>
      </c>
      <c r="B218">
        <v>2.06</v>
      </c>
      <c r="C218" s="43">
        <f t="shared" si="43"/>
        <v>3.7923081049187513E-2</v>
      </c>
      <c r="D218" s="44">
        <f>IF(OR($A218="",$B218=""),"",A218*'MPTO_working_2-way'!$G217)</f>
        <v>1.8786407766990294</v>
      </c>
      <c r="E218" s="46">
        <f>IF(OR($A218="",$B218=""),"",B218*'MPTO_working_2-way'!$G217)</f>
        <v>2.1381215469613264</v>
      </c>
      <c r="F218" s="44">
        <f>IF(OR($A218="",$B218=""),"",'MPTO_working_2-way'!D217)</f>
        <v>1.8743276529432467</v>
      </c>
      <c r="G218" s="46">
        <f>IF(OR($A218="",$B218=""),"",'MPTO_working_2-way'!E217)</f>
        <v>2.1437359857413907</v>
      </c>
      <c r="H218" s="44">
        <f>IF(OR($A218="",$B218=""),"",'OddsRatio_working_2-way'!M217)</f>
        <v>1.8741572761215382</v>
      </c>
      <c r="I218" s="44">
        <f>IF(OR($A218="",$B218=""),"",'OddsRatio_working_2-way'!N217)</f>
        <v>2.1439589045541121</v>
      </c>
      <c r="J218" s="44">
        <f>IF('Log_working_2-way'!$D217="","",A218^('Log_working_2-way'!$D217))</f>
        <v>1.8721919326638379</v>
      </c>
      <c r="K218" s="46">
        <f>IF('Log_working_2-way'!$D217="","",B218^('Log_working_2-way'!$D217))</f>
        <v>2.1465366309290381</v>
      </c>
      <c r="L218" s="53">
        <f t="shared" si="35"/>
        <v>0.53229974160206706</v>
      </c>
      <c r="M218" s="53">
        <f t="shared" si="36"/>
        <v>0.46770025839793272</v>
      </c>
      <c r="N218" s="54">
        <v>315</v>
      </c>
      <c r="O218" s="54">
        <f t="shared" si="37"/>
        <v>140.96685082872926</v>
      </c>
      <c r="P218" s="54">
        <f t="shared" si="38"/>
        <v>162.08737864077668</v>
      </c>
      <c r="Q218" s="54">
        <f t="shared" si="39"/>
        <v>152.91262135922329</v>
      </c>
      <c r="R218" s="54">
        <f t="shared" si="40"/>
        <v>174.03314917127074</v>
      </c>
      <c r="S218" s="55">
        <f t="shared" si="41"/>
        <v>-11.94577053049403</v>
      </c>
      <c r="T218" s="55">
        <f t="shared" si="42"/>
        <v>-11.945770530494059</v>
      </c>
      <c r="U218" t="s">
        <v>350</v>
      </c>
      <c r="V218" t="s">
        <v>347</v>
      </c>
      <c r="W218" t="s">
        <v>479</v>
      </c>
      <c r="X218" s="38">
        <v>44229</v>
      </c>
      <c r="Y218" s="57" t="s">
        <v>493</v>
      </c>
    </row>
    <row r="219" spans="1:25" ht="15" x14ac:dyDescent="0.25">
      <c r="A219">
        <v>2.2000000000000002</v>
      </c>
      <c r="B219">
        <v>1.71</v>
      </c>
      <c r="C219" s="43">
        <f t="shared" si="43"/>
        <v>3.9340776182881454E-2</v>
      </c>
      <c r="D219" s="44">
        <f>IF(OR($A219="",$B219=""),"",A219*'MPTO_working_2-way'!$G218)</f>
        <v>2.2865497076023393</v>
      </c>
      <c r="E219" s="46">
        <f>IF(OR($A219="",$B219=""),"",B219*'MPTO_working_2-way'!$G218)</f>
        <v>1.7772727272727273</v>
      </c>
      <c r="F219" s="44">
        <f>IF(OR($A219="",$B219=""),"",'MPTO_working_2-way'!D218)</f>
        <v>2.2995110024449881</v>
      </c>
      <c r="G219" s="46">
        <f>IF(OR($A219="",$B219=""),"",'MPTO_working_2-way'!E218)</f>
        <v>1.7695202257761053</v>
      </c>
      <c r="H219" s="44">
        <f>IF(OR($A219="",$B219=""),"",'OddsRatio_working_2-way'!M218)</f>
        <v>2.3000541700523187</v>
      </c>
      <c r="I219" s="44">
        <f>IF(OR($A219="",$B219=""),"",'OddsRatio_working_2-way'!N218)</f>
        <v>1.7691987172809549</v>
      </c>
      <c r="J219" s="44">
        <f>IF('Log_working_2-way'!$D218="","",A219^('Log_working_2-way'!$D218))</f>
        <v>2.3060522808335469</v>
      </c>
      <c r="K219" s="46">
        <f>IF('Log_working_2-way'!$D218="","",B219^('Log_working_2-way'!$D218))</f>
        <v>1.7656661334886148</v>
      </c>
      <c r="L219" s="53">
        <f t="shared" si="35"/>
        <v>0.4373401534526854</v>
      </c>
      <c r="M219" s="53">
        <f t="shared" si="36"/>
        <v>0.5626598465473146</v>
      </c>
      <c r="N219" s="54">
        <v>316</v>
      </c>
      <c r="O219" s="54">
        <f t="shared" si="37"/>
        <v>172.36363636363637</v>
      </c>
      <c r="P219" s="54">
        <f t="shared" si="38"/>
        <v>131.20467836257311</v>
      </c>
      <c r="Q219" s="54">
        <f t="shared" si="39"/>
        <v>184.79532163742689</v>
      </c>
      <c r="R219" s="54">
        <f t="shared" si="40"/>
        <v>143.63636363636363</v>
      </c>
      <c r="S219" s="55">
        <f t="shared" si="41"/>
        <v>-12.431685273790521</v>
      </c>
      <c r="T219" s="55">
        <f t="shared" si="42"/>
        <v>-12.431685273790521</v>
      </c>
      <c r="U219" t="s">
        <v>356</v>
      </c>
      <c r="V219" t="s">
        <v>365</v>
      </c>
      <c r="W219" t="s">
        <v>479</v>
      </c>
      <c r="X219" s="38">
        <v>44229</v>
      </c>
      <c r="Y219" s="71" t="s">
        <v>495</v>
      </c>
    </row>
    <row r="220" spans="1:25" ht="15" x14ac:dyDescent="0.25">
      <c r="A220">
        <v>2.2200000000000002</v>
      </c>
      <c r="B220">
        <v>1.7</v>
      </c>
      <c r="C220" s="43">
        <f t="shared" si="43"/>
        <v>3.868574456809748E-2</v>
      </c>
      <c r="D220" s="44">
        <f>IF(OR($A220="",$B220=""),"",A220*'MPTO_working_2-way'!$G219)</f>
        <v>2.3058823529411767</v>
      </c>
      <c r="E220" s="46">
        <f>IF(OR($A220="",$B220=""),"",B220*'MPTO_working_2-way'!$G219)</f>
        <v>1.7657657657657657</v>
      </c>
      <c r="F220" s="44">
        <f>IF(OR($A220="",$B220=""),"",'MPTO_working_2-way'!D219)</f>
        <v>2.3196066379840201</v>
      </c>
      <c r="G220" s="46">
        <f>IF(OR($A220="",$B220=""),"",'MPTO_working_2-way'!E219)</f>
        <v>1.7578015836050302</v>
      </c>
      <c r="H220" s="44">
        <f>IF(OR($A220="",$B220=""),"",'OddsRatio_working_2-way'!M219)</f>
        <v>2.3201731488169055</v>
      </c>
      <c r="I220" s="44">
        <f>IF(OR($A220="",$B220=""),"",'OddsRatio_working_2-way'!N219)</f>
        <v>1.7574763968621581</v>
      </c>
      <c r="J220" s="44">
        <f>IF('Log_working_2-way'!$D219="","",A220^('Log_working_2-way'!$D219))</f>
        <v>2.3265255894258647</v>
      </c>
      <c r="K220" s="46">
        <f>IF('Log_working_2-way'!$D219="","",B220^('Log_working_2-way'!$D219))</f>
        <v>1.7538490082446418</v>
      </c>
      <c r="L220" s="53">
        <f t="shared" si="35"/>
        <v>0.43367346938775503</v>
      </c>
      <c r="M220" s="53">
        <f t="shared" si="36"/>
        <v>0.56632653061224492</v>
      </c>
      <c r="N220" s="54">
        <v>317</v>
      </c>
      <c r="O220" s="54">
        <f t="shared" si="37"/>
        <v>174.2072072072072</v>
      </c>
      <c r="P220" s="54">
        <f t="shared" si="38"/>
        <v>130.52941176470588</v>
      </c>
      <c r="Q220" s="54">
        <f t="shared" si="39"/>
        <v>186.47058823529412</v>
      </c>
      <c r="R220" s="54">
        <f t="shared" si="40"/>
        <v>142.79279279279277</v>
      </c>
      <c r="S220" s="55">
        <f t="shared" si="41"/>
        <v>-12.263381028086911</v>
      </c>
      <c r="T220" s="55">
        <f t="shared" si="42"/>
        <v>-12.263381028086883</v>
      </c>
      <c r="U220" t="s">
        <v>354</v>
      </c>
      <c r="V220" t="s">
        <v>355</v>
      </c>
      <c r="W220" t="s">
        <v>479</v>
      </c>
      <c r="X220" s="38">
        <v>44229</v>
      </c>
      <c r="Y220" s="57" t="s">
        <v>507</v>
      </c>
    </row>
    <row r="221" spans="1:25" ht="15" x14ac:dyDescent="0.25">
      <c r="A221">
        <v>2.02</v>
      </c>
      <c r="B221">
        <v>1.85</v>
      </c>
      <c r="C221" s="43">
        <f t="shared" si="43"/>
        <v>3.5590045491035394E-2</v>
      </c>
      <c r="D221" s="44">
        <f>IF(OR($A221="",$B221=""),"",A221*'MPTO_working_2-way'!$G220)</f>
        <v>2.0918918918918914</v>
      </c>
      <c r="E221" s="46">
        <f>IF(OR($A221="",$B221=""),"",B221*'MPTO_working_2-way'!$G220)</f>
        <v>1.9158415841584155</v>
      </c>
      <c r="F221" s="44">
        <f>IF(OR($A221="",$B221=""),"",'MPTO_working_2-way'!D220)</f>
        <v>2.0953181945612553</v>
      </c>
      <c r="G221" s="46">
        <f>IF(OR($A221="",$B221=""),"",'MPTO_working_2-way'!E220)</f>
        <v>1.9129767084719731</v>
      </c>
      <c r="H221" s="44">
        <f>IF(OR($A221="",$B221=""),"",'OddsRatio_working_2-way'!M220)</f>
        <v>2.0954451150103317</v>
      </c>
      <c r="I221" s="44">
        <f>IF(OR($A221="",$B221=""),"",'OddsRatio_working_2-way'!N220)</f>
        <v>1.9128709291752766</v>
      </c>
      <c r="J221" s="44">
        <f>IF('Log_working_2-way'!$D220="","",A221^('Log_working_2-way'!$D220))</f>
        <v>2.0970120716987148</v>
      </c>
      <c r="K221" s="46">
        <f>IF('Log_working_2-way'!$D220="","",B221^('Log_working_2-way'!$D220))</f>
        <v>1.9115669971173959</v>
      </c>
      <c r="L221" s="53">
        <f t="shared" si="35"/>
        <v>0.47803617571059442</v>
      </c>
      <c r="M221" s="53">
        <f t="shared" si="36"/>
        <v>0.5219638242894058</v>
      </c>
      <c r="N221" s="54">
        <v>318</v>
      </c>
      <c r="O221" s="54">
        <f t="shared" si="37"/>
        <v>160.57425742574259</v>
      </c>
      <c r="P221" s="54">
        <f t="shared" si="38"/>
        <v>146.10810810810813</v>
      </c>
      <c r="Q221" s="54">
        <f t="shared" si="39"/>
        <v>171.89189189189187</v>
      </c>
      <c r="R221" s="54">
        <f t="shared" si="40"/>
        <v>157.42574257425741</v>
      </c>
      <c r="S221" s="55">
        <f t="shared" si="41"/>
        <v>-11.317634466149286</v>
      </c>
      <c r="T221" s="55">
        <f t="shared" si="42"/>
        <v>-11.317634466149286</v>
      </c>
      <c r="U221" t="s">
        <v>348</v>
      </c>
      <c r="V221" t="s">
        <v>349</v>
      </c>
      <c r="W221" t="s">
        <v>479</v>
      </c>
      <c r="X221" s="38">
        <v>44229</v>
      </c>
      <c r="Y221" s="57" t="s">
        <v>492</v>
      </c>
    </row>
    <row r="222" spans="1:25" ht="15" x14ac:dyDescent="0.25">
      <c r="A222">
        <v>2.4</v>
      </c>
      <c r="B222">
        <v>1.61</v>
      </c>
      <c r="C222" s="43">
        <f t="shared" si="43"/>
        <v>3.7784679089026829E-2</v>
      </c>
      <c r="D222" s="44">
        <f>IF(OR($A222="",$B222=""),"",A222*'MPTO_working_2-way'!$G221)</f>
        <v>2.4906832298136643</v>
      </c>
      <c r="E222" s="46">
        <f>IF(OR($A222="",$B222=""),"",B222*'MPTO_working_2-way'!$G221)</f>
        <v>1.6708333333333334</v>
      </c>
      <c r="F222" s="44">
        <f>IF(OR($A222="",$B222=""),"",'MPTO_working_2-way'!D221)</f>
        <v>2.5139882888744305</v>
      </c>
      <c r="G222" s="46">
        <f>IF(OR($A222="",$B222=""),"",'MPTO_working_2-way'!E221)</f>
        <v>1.6605070906746886</v>
      </c>
      <c r="H222" s="44">
        <f>IF(OR($A222="",$B222=""),"",'OddsRatio_working_2-way'!M221)</f>
        <v>2.5149527937243179</v>
      </c>
      <c r="I222" s="44">
        <f>IF(OR($A222="",$B222=""),"",'OddsRatio_working_2-way'!N221)</f>
        <v>1.660086574408453</v>
      </c>
      <c r="J222" s="44">
        <f>IF('Log_working_2-way'!$D221="","",A222^('Log_working_2-way'!$D221))</f>
        <v>2.5258285211487945</v>
      </c>
      <c r="K222" s="46">
        <f>IF('Log_working_2-way'!$D221="","",B222^('Log_working_2-way'!$D221))</f>
        <v>1.6553816409506441</v>
      </c>
      <c r="L222" s="53">
        <f t="shared" si="35"/>
        <v>0.40149625935162098</v>
      </c>
      <c r="M222" s="53">
        <f t="shared" si="36"/>
        <v>0.59850374064837908</v>
      </c>
      <c r="N222" s="54">
        <v>319</v>
      </c>
      <c r="O222" s="54">
        <f t="shared" si="37"/>
        <v>186.08333333333334</v>
      </c>
      <c r="P222" s="54">
        <f t="shared" si="38"/>
        <v>120.86335403726709</v>
      </c>
      <c r="Q222" s="54">
        <f t="shared" si="39"/>
        <v>198.1366459627329</v>
      </c>
      <c r="R222" s="54">
        <f t="shared" si="40"/>
        <v>132.91666666666669</v>
      </c>
      <c r="S222" s="55">
        <f t="shared" si="41"/>
        <v>-12.053312629399556</v>
      </c>
      <c r="T222" s="55">
        <f t="shared" si="42"/>
        <v>-12.053312629399599</v>
      </c>
      <c r="U222" t="s">
        <v>366</v>
      </c>
      <c r="V222" t="s">
        <v>363</v>
      </c>
      <c r="W222" t="s">
        <v>479</v>
      </c>
      <c r="X222" s="38">
        <v>44229</v>
      </c>
      <c r="Y222" s="57" t="s">
        <v>486</v>
      </c>
    </row>
    <row r="223" spans="1:25" ht="15" x14ac:dyDescent="0.25">
      <c r="A223">
        <v>2.19</v>
      </c>
      <c r="B223">
        <v>1.72</v>
      </c>
      <c r="C223" s="43">
        <f t="shared" si="43"/>
        <v>3.8016353403419467E-2</v>
      </c>
      <c r="D223" s="44">
        <f>IF(OR($A223="",$B223=""),"",A223*'MPTO_working_2-way'!$G222)</f>
        <v>2.2732558139534884</v>
      </c>
      <c r="E223" s="46">
        <f>IF(OR($A223="",$B223=""),"",B223*'MPTO_working_2-way'!$G222)</f>
        <v>1.7853881278538815</v>
      </c>
      <c r="F223" s="44">
        <f>IF(OR($A223="",$B223=""),"",'MPTO_working_2-way'!D222)</f>
        <v>2.2851249696675566</v>
      </c>
      <c r="G223" s="46">
        <f>IF(OR($A223="",$B223=""),"",'MPTO_working_2-way'!E222)</f>
        <v>1.7781344410876134</v>
      </c>
      <c r="H223" s="44">
        <f>IF(OR($A223="",$B223=""),"",'OddsRatio_working_2-way'!M222)</f>
        <v>2.2856040517117928</v>
      </c>
      <c r="I223" s="44">
        <f>IF(OR($A223="",$B223=""),"",'OddsRatio_working_2-way'!N222)</f>
        <v>1.7778444682625973</v>
      </c>
      <c r="J223" s="44">
        <f>IF('Log_working_2-way'!$D222="","",A223^('Log_working_2-way'!$D222))</f>
        <v>2.291085448482058</v>
      </c>
      <c r="K223" s="46">
        <f>IF('Log_working_2-way'!$D222="","",B223^('Log_working_2-way'!$D222))</f>
        <v>1.7745420732419892</v>
      </c>
      <c r="L223" s="53">
        <f t="shared" si="35"/>
        <v>0.43989769820971864</v>
      </c>
      <c r="M223" s="53">
        <f t="shared" si="36"/>
        <v>0.56010230179028131</v>
      </c>
      <c r="N223" s="54">
        <v>320</v>
      </c>
      <c r="O223" s="54">
        <f t="shared" si="37"/>
        <v>173.88127853881278</v>
      </c>
      <c r="P223" s="54">
        <f t="shared" si="38"/>
        <v>133.95348837209301</v>
      </c>
      <c r="Q223" s="54">
        <f t="shared" si="39"/>
        <v>186.04651162790699</v>
      </c>
      <c r="R223" s="54">
        <f t="shared" si="40"/>
        <v>146.11872146118722</v>
      </c>
      <c r="S223" s="55">
        <f t="shared" si="41"/>
        <v>-12.165233089094215</v>
      </c>
      <c r="T223" s="55">
        <f t="shared" si="42"/>
        <v>-12.165233089094215</v>
      </c>
      <c r="U223" t="s">
        <v>352</v>
      </c>
      <c r="V223" t="s">
        <v>357</v>
      </c>
      <c r="W223" t="s">
        <v>479</v>
      </c>
      <c r="X223" s="38">
        <v>44229</v>
      </c>
      <c r="Y223" s="57" t="s">
        <v>492</v>
      </c>
    </row>
    <row r="224" spans="1:25" ht="15" x14ac:dyDescent="0.25">
      <c r="A224">
        <v>2.64</v>
      </c>
      <c r="B224">
        <v>1.52</v>
      </c>
      <c r="C224" s="43">
        <f t="shared" si="43"/>
        <v>3.6682615629984205E-2</v>
      </c>
      <c r="D224" s="44">
        <f>IF(OR($A224="",$B224=""),"",A224*'MPTO_working_2-way'!$G223)</f>
        <v>2.7368421052631584</v>
      </c>
      <c r="E224" s="46">
        <f>IF(OR($A224="",$B224=""),"",B224*'MPTO_working_2-way'!$G223)</f>
        <v>1.5757575757575759</v>
      </c>
      <c r="F224" s="44">
        <f>IF(OR($A224="",$B224=""),"",'MPTO_working_2-way'!D223)</f>
        <v>2.7743362831858414</v>
      </c>
      <c r="G224" s="46">
        <f>IF(OR($A224="",$B224=""),"",'MPTO_working_2-way'!E223)</f>
        <v>1.5635910224438905</v>
      </c>
      <c r="H224" s="44">
        <f>IF(OR($A224="",$B224=""),"",'OddsRatio_working_2-way'!M223)</f>
        <v>2.7759071354792617</v>
      </c>
      <c r="I224" s="44">
        <f>IF(OR($A224="",$B224=""),"",'OddsRatio_working_2-way'!N223)</f>
        <v>1.5630925063714729</v>
      </c>
      <c r="J224" s="44">
        <f>IF('Log_working_2-way'!$D223="","",A224^('Log_working_2-way'!$D223))</f>
        <v>2.793612000650485</v>
      </c>
      <c r="K224" s="46">
        <f>IF('Log_working_2-way'!$D223="","",B224^('Log_working_2-way'!$D223))</f>
        <v>1.5575341822183606</v>
      </c>
      <c r="L224" s="53">
        <f t="shared" si="35"/>
        <v>0.36538461538461531</v>
      </c>
      <c r="M224" s="53">
        <f t="shared" si="36"/>
        <v>0.63461538461538458</v>
      </c>
      <c r="N224" s="54">
        <v>321</v>
      </c>
      <c r="O224" s="54">
        <f t="shared" si="37"/>
        <v>199.40909090909093</v>
      </c>
      <c r="P224" s="54">
        <f t="shared" si="38"/>
        <v>109.81578947368423</v>
      </c>
      <c r="Q224" s="54">
        <f t="shared" si="39"/>
        <v>211.18421052631581</v>
      </c>
      <c r="R224" s="54">
        <f t="shared" si="40"/>
        <v>121.59090909090909</v>
      </c>
      <c r="S224" s="55">
        <f t="shared" si="41"/>
        <v>-11.775119617224874</v>
      </c>
      <c r="T224" s="55">
        <f t="shared" si="42"/>
        <v>-11.77511961722486</v>
      </c>
      <c r="U224" t="s">
        <v>362</v>
      </c>
      <c r="V224" t="s">
        <v>359</v>
      </c>
      <c r="W224" t="s">
        <v>479</v>
      </c>
      <c r="X224" s="38">
        <v>44229</v>
      </c>
      <c r="Y224" s="57" t="s">
        <v>495</v>
      </c>
    </row>
    <row r="225" spans="1:25" ht="15" x14ac:dyDescent="0.25">
      <c r="A225">
        <v>2.0699999999999998</v>
      </c>
      <c r="B225">
        <v>1.8</v>
      </c>
      <c r="C225" s="43">
        <f t="shared" si="43"/>
        <v>3.8647342995169254E-2</v>
      </c>
      <c r="D225" s="44">
        <f>IF(OR($A225="",$B225=""),"",A225*'MPTO_working_2-way'!$G224)</f>
        <v>2.1500000000000004</v>
      </c>
      <c r="E225" s="46">
        <f>IF(OR($A225="",$B225=""),"",B225*'MPTO_working_2-way'!$G224)</f>
        <v>1.8695652173913047</v>
      </c>
      <c r="F225" s="44">
        <f>IF(OR($A225="",$B225=""),"",'MPTO_working_2-way'!D224)</f>
        <v>2.15625</v>
      </c>
      <c r="G225" s="46">
        <f>IF(OR($A225="",$B225=""),"",'MPTO_working_2-way'!E224)</f>
        <v>1.8648648648648651</v>
      </c>
      <c r="H225" s="44">
        <f>IF(OR($A225="",$B225=""),"",'OddsRatio_working_2-way'!M224)</f>
        <v>2.1565033506220384</v>
      </c>
      <c r="I225" s="44">
        <f>IF(OR($A225="",$B225=""),"",'OddsRatio_working_2-way'!N224)</f>
        <v>1.8646754023342345</v>
      </c>
      <c r="J225" s="44">
        <f>IF('Log_working_2-way'!$D224="","",A225^('Log_working_2-way'!$D224))</f>
        <v>2.1593762623614712</v>
      </c>
      <c r="K225" s="46">
        <f>IF('Log_working_2-way'!$D224="","",B225^('Log_working_2-way'!$D224))</f>
        <v>1.8625327535713179</v>
      </c>
      <c r="L225" s="53">
        <f t="shared" si="35"/>
        <v>0.46511627906976738</v>
      </c>
      <c r="M225" s="53">
        <f t="shared" si="36"/>
        <v>0.53488372093023251</v>
      </c>
      <c r="N225" s="54">
        <v>322</v>
      </c>
      <c r="O225" s="54">
        <f t="shared" si="37"/>
        <v>166.44444444444443</v>
      </c>
      <c r="P225" s="54">
        <f t="shared" si="38"/>
        <v>143.11111111111114</v>
      </c>
      <c r="Q225" s="54">
        <f t="shared" si="39"/>
        <v>178.88888888888889</v>
      </c>
      <c r="R225" s="54">
        <f t="shared" si="40"/>
        <v>155.55555555555557</v>
      </c>
      <c r="S225" s="55">
        <f t="shared" si="41"/>
        <v>-12.444444444444457</v>
      </c>
      <c r="T225" s="55">
        <f t="shared" si="42"/>
        <v>-12.444444444444429</v>
      </c>
      <c r="U225" t="s">
        <v>360</v>
      </c>
      <c r="V225" t="s">
        <v>361</v>
      </c>
      <c r="W225" t="s">
        <v>479</v>
      </c>
      <c r="X225" s="38">
        <v>44229</v>
      </c>
      <c r="Y225" s="57" t="s">
        <v>508</v>
      </c>
    </row>
    <row r="226" spans="1:25" ht="15" x14ac:dyDescent="0.25">
      <c r="A226">
        <v>2.48</v>
      </c>
      <c r="B226">
        <v>1.57</v>
      </c>
      <c r="C226" s="43">
        <f t="shared" si="43"/>
        <v>4.0168481610848517E-2</v>
      </c>
      <c r="D226" s="44">
        <f>IF(OR($A226="",$B226=""),"",A226*'MPTO_working_2-way'!$G225)</f>
        <v>2.5796178343949041</v>
      </c>
      <c r="E226" s="46">
        <f>IF(OR($A226="",$B226=""),"",B226*'MPTO_working_2-way'!$G225)</f>
        <v>1.6330645161290323</v>
      </c>
      <c r="F226" s="44">
        <f>IF(OR($A226="",$B226=""),"",'MPTO_working_2-way'!D225)</f>
        <v>2.6100013406622868</v>
      </c>
      <c r="G226" s="46">
        <f>IF(OR($A226="",$B226=""),"",'MPTO_working_2-way'!E225)</f>
        <v>1.6211174952119245</v>
      </c>
      <c r="H226" s="44">
        <f>IF(OR($A226="",$B226=""),"",'OddsRatio_working_2-way'!M225)</f>
        <v>2.6113631583445658</v>
      </c>
      <c r="I226" s="44">
        <f>IF(OR($A226="",$B226=""),"",'OddsRatio_working_2-way'!N225)</f>
        <v>1.6205925677408124</v>
      </c>
      <c r="J226" s="44">
        <f>IF('Log_working_2-way'!$D225="","",A226^('Log_working_2-way'!$D225))</f>
        <v>2.625654823076816</v>
      </c>
      <c r="K226" s="46">
        <f>IF('Log_working_2-way'!$D225="","",B226^('Log_working_2-way'!$D225))</f>
        <v>1.6151367349354802</v>
      </c>
      <c r="L226" s="53">
        <f t="shared" si="35"/>
        <v>0.3876543209876544</v>
      </c>
      <c r="M226" s="53">
        <f t="shared" si="36"/>
        <v>0.61234567901234571</v>
      </c>
      <c r="N226" s="54">
        <v>323</v>
      </c>
      <c r="O226" s="54">
        <f t="shared" si="37"/>
        <v>192.75806451612902</v>
      </c>
      <c r="P226" s="54">
        <f t="shared" si="38"/>
        <v>117.26751592356688</v>
      </c>
      <c r="Q226" s="54">
        <f t="shared" si="39"/>
        <v>205.73248407643311</v>
      </c>
      <c r="R226" s="54">
        <f t="shared" si="40"/>
        <v>130.24193548387098</v>
      </c>
      <c r="S226" s="55">
        <f t="shared" si="41"/>
        <v>-12.974419560304085</v>
      </c>
      <c r="T226" s="55">
        <f t="shared" si="42"/>
        <v>-12.974419560304099</v>
      </c>
      <c r="U226" t="s">
        <v>358</v>
      </c>
      <c r="V226" t="s">
        <v>353</v>
      </c>
      <c r="W226" t="s">
        <v>479</v>
      </c>
      <c r="X226" s="38">
        <v>44229</v>
      </c>
      <c r="Y226" s="57" t="s">
        <v>487</v>
      </c>
    </row>
    <row r="227" spans="1:25" ht="15" x14ac:dyDescent="0.25">
      <c r="A227">
        <v>2.85</v>
      </c>
      <c r="B227">
        <v>1.44</v>
      </c>
      <c r="C227" s="43">
        <f t="shared" si="43"/>
        <v>4.5321637426900541E-2</v>
      </c>
      <c r="D227" s="44">
        <f>IF(OR($A227="",$B227=""),"",A227*'MPTO_working_2-way'!$G226)</f>
        <v>2.9791666666666665</v>
      </c>
      <c r="E227" s="46">
        <f>IF(OR($A227="",$B227=""),"",B227*'MPTO_working_2-way'!$G226)</f>
        <v>1.5052631578947366</v>
      </c>
      <c r="F227" s="44">
        <f>IF(OR($A227="",$B227=""),"",'MPTO_working_2-way'!D226)</f>
        <v>3.0467706013363025</v>
      </c>
      <c r="G227" s="46">
        <f>IF(OR($A227="",$B227=""),"",'MPTO_working_2-way'!E226)</f>
        <v>1.488574537540805</v>
      </c>
      <c r="H227" s="44">
        <f>IF(OR($A227="",$B227=""),"",'OddsRatio_working_2-way'!M226)</f>
        <v>3.0504988306618106</v>
      </c>
      <c r="I227" s="44">
        <f>IF(OR($A227="",$B227=""),"",'OddsRatio_working_2-way'!N226)</f>
        <v>1.4876862083736198</v>
      </c>
      <c r="J227" s="44">
        <f>IF('Log_working_2-way'!$D226="","",A227^('Log_working_2-way'!$D226))</f>
        <v>3.0833364341063403</v>
      </c>
      <c r="K227" s="46">
        <f>IF('Log_working_2-way'!$D226="","",B227^('Log_working_2-way'!$D226))</f>
        <v>1.4799992855815352</v>
      </c>
      <c r="L227" s="53">
        <f t="shared" si="35"/>
        <v>0.33566433566433568</v>
      </c>
      <c r="M227" s="53">
        <f t="shared" si="36"/>
        <v>0.66433566433566438</v>
      </c>
      <c r="N227" s="54">
        <v>324</v>
      </c>
      <c r="O227" s="54">
        <f t="shared" si="37"/>
        <v>210.31578947368419</v>
      </c>
      <c r="P227" s="54">
        <f t="shared" si="38"/>
        <v>99</v>
      </c>
      <c r="Q227" s="54">
        <f t="shared" si="39"/>
        <v>225</v>
      </c>
      <c r="R227" s="54">
        <f t="shared" si="40"/>
        <v>113.68421052631578</v>
      </c>
      <c r="S227" s="55">
        <f t="shared" si="41"/>
        <v>-14.684210526315809</v>
      </c>
      <c r="T227" s="55">
        <f t="shared" si="42"/>
        <v>-14.68421052631578</v>
      </c>
      <c r="U227" t="s">
        <v>364</v>
      </c>
      <c r="V227" t="s">
        <v>351</v>
      </c>
      <c r="W227" t="s">
        <v>479</v>
      </c>
      <c r="X227" s="38">
        <v>44229</v>
      </c>
      <c r="Y227" s="57" t="s">
        <v>498</v>
      </c>
    </row>
    <row r="228" spans="1:25" ht="15" x14ac:dyDescent="0.25">
      <c r="A228">
        <v>2.16</v>
      </c>
      <c r="B228">
        <v>1.75</v>
      </c>
      <c r="C228" s="43">
        <f t="shared" si="43"/>
        <v>3.4391534391534417E-2</v>
      </c>
      <c r="D228" s="44">
        <f>IF(OR($A228="",$B228=""),"",A228*'MPTO_working_2-way'!$G227)</f>
        <v>2.2342857142857144</v>
      </c>
      <c r="E228" s="46">
        <f>IF(OR($A228="",$B228=""),"",B228*'MPTO_working_2-way'!$G227)</f>
        <v>1.8101851851851851</v>
      </c>
      <c r="F228" s="44">
        <f>IF(OR($A228="",$B228=""),"",'MPTO_working_2-way'!D227)</f>
        <v>2.2433234421364987</v>
      </c>
      <c r="G228" s="46">
        <f>IF(OR($A228="",$B228=""),"",'MPTO_working_2-way'!E227)</f>
        <v>1.8042959427207637</v>
      </c>
      <c r="H228" s="44">
        <f>IF(OR($A228="",$B228=""),"",'OddsRatio_working_2-way'!M227)</f>
        <v>2.2436505404118421</v>
      </c>
      <c r="I228" s="44">
        <f>IF(OR($A228="",$B228=""),"",'OddsRatio_working_2-way'!N227)</f>
        <v>1.8040844011283466</v>
      </c>
      <c r="J228" s="44">
        <f>IF('Log_working_2-way'!$D227="","",A228^('Log_working_2-way'!$D227))</f>
        <v>2.2478012615174499</v>
      </c>
      <c r="K228" s="46">
        <f>IF('Log_working_2-way'!$D227="","",B228^('Log_working_2-way'!$D227))</f>
        <v>1.8014096722292445</v>
      </c>
      <c r="L228" s="53">
        <f t="shared" si="35"/>
        <v>0.4475703324808184</v>
      </c>
      <c r="M228" s="53">
        <f t="shared" si="36"/>
        <v>0.55242966751918166</v>
      </c>
      <c r="N228" s="54">
        <v>325</v>
      </c>
      <c r="O228" s="54">
        <f t="shared" si="37"/>
        <v>174.53703703703701</v>
      </c>
      <c r="P228" s="54">
        <f t="shared" si="38"/>
        <v>139.28571428571428</v>
      </c>
      <c r="Q228" s="54">
        <f t="shared" si="39"/>
        <v>185.71428571428569</v>
      </c>
      <c r="R228" s="54">
        <f t="shared" si="40"/>
        <v>150.46296296296293</v>
      </c>
      <c r="S228" s="55">
        <f t="shared" si="41"/>
        <v>-11.177248677248684</v>
      </c>
      <c r="T228" s="55">
        <f t="shared" si="42"/>
        <v>-11.177248677248656</v>
      </c>
      <c r="U228" t="s">
        <v>378</v>
      </c>
      <c r="V228" t="s">
        <v>374</v>
      </c>
      <c r="W228" t="s">
        <v>467</v>
      </c>
      <c r="X228" s="38">
        <v>44229</v>
      </c>
      <c r="Y228" s="57" t="s">
        <v>486</v>
      </c>
    </row>
    <row r="229" spans="1:25" ht="15" x14ac:dyDescent="0.25">
      <c r="A229">
        <v>2.69</v>
      </c>
      <c r="B229">
        <v>1.51</v>
      </c>
      <c r="C229" s="43">
        <f t="shared" si="43"/>
        <v>3.3998867525049992E-2</v>
      </c>
      <c r="D229" s="44">
        <f>IF(OR($A229="",$B229=""),"",A229*'MPTO_working_2-way'!$G228)</f>
        <v>2.7814569536423845</v>
      </c>
      <c r="E229" s="46">
        <f>IF(OR($A229="",$B229=""),"",B229*'MPTO_working_2-way'!$G228)</f>
        <v>1.5613382899628254</v>
      </c>
      <c r="F229" s="44">
        <f>IF(OR($A229="",$B229=""),"",'MPTO_working_2-way'!D228)</f>
        <v>2.8189041951490341</v>
      </c>
      <c r="G229" s="46">
        <f>IF(OR($A229="",$B229=""),"",'MPTO_working_2-way'!E228)</f>
        <v>1.5497815677521511</v>
      </c>
      <c r="H229" s="44">
        <f>IF(OR($A229="",$B229=""),"",'OddsRatio_working_2-way'!M228)</f>
        <v>2.8203641092364129</v>
      </c>
      <c r="I229" s="44">
        <f>IF(OR($A229="",$B229=""),"",'OddsRatio_working_2-way'!N228)</f>
        <v>1.5493406483494501</v>
      </c>
      <c r="J229" s="44">
        <f>IF('Log_working_2-way'!$D228="","",A229^('Log_working_2-way'!$D228))</f>
        <v>2.8380197684281701</v>
      </c>
      <c r="K229" s="46">
        <f>IF('Log_working_2-way'!$D228="","",B229^('Log_working_2-way'!$D228))</f>
        <v>1.5440637892893805</v>
      </c>
      <c r="L229" s="53">
        <f t="shared" si="35"/>
        <v>0.35952380952380947</v>
      </c>
      <c r="M229" s="53">
        <f t="shared" si="36"/>
        <v>0.64047619047619042</v>
      </c>
      <c r="N229" s="54">
        <v>326</v>
      </c>
      <c r="O229" s="54">
        <f t="shared" si="37"/>
        <v>204.81040892193309</v>
      </c>
      <c r="P229" s="54">
        <f t="shared" si="38"/>
        <v>110.10596026490066</v>
      </c>
      <c r="Q229" s="54">
        <f t="shared" si="39"/>
        <v>215.89403973509934</v>
      </c>
      <c r="R229" s="54">
        <f t="shared" si="40"/>
        <v>121.18959107806693</v>
      </c>
      <c r="S229" s="55">
        <f t="shared" si="41"/>
        <v>-11.083630813166252</v>
      </c>
      <c r="T229" s="55">
        <f t="shared" si="42"/>
        <v>-11.083630813166266</v>
      </c>
      <c r="U229" t="s">
        <v>171</v>
      </c>
      <c r="V229" t="s">
        <v>174</v>
      </c>
      <c r="W229" t="s">
        <v>468</v>
      </c>
      <c r="X229" s="38">
        <v>44229</v>
      </c>
      <c r="Y229" s="57" t="s">
        <v>485</v>
      </c>
    </row>
    <row r="230" spans="1:25" ht="15" x14ac:dyDescent="0.25">
      <c r="A230">
        <v>2.9</v>
      </c>
      <c r="B230">
        <v>1.44</v>
      </c>
      <c r="C230" s="43">
        <f t="shared" si="43"/>
        <v>3.9272030651340994E-2</v>
      </c>
      <c r="D230" s="44">
        <f>IF(OR($A230="",$B230=""),"",A230*'MPTO_working_2-way'!$G229)</f>
        <v>3.0138888888888888</v>
      </c>
      <c r="E230" s="46">
        <f>IF(OR($A230="",$B230=""),"",B230*'MPTO_working_2-way'!$G229)</f>
        <v>1.4965517241379309</v>
      </c>
      <c r="F230" s="44">
        <f>IF(OR($A230="",$B230=""),"",'MPTO_working_2-way'!D229)</f>
        <v>3.0751104565537557</v>
      </c>
      <c r="G230" s="46">
        <f>IF(OR($A230="",$B230=""),"",'MPTO_working_2-way'!E229)</f>
        <v>1.481902058197303</v>
      </c>
      <c r="H230" s="44">
        <f>IF(OR($A230="",$B230=""),"",'OddsRatio_working_2-way'!M229)</f>
        <v>3.0780235364840833</v>
      </c>
      <c r="I230" s="44">
        <f>IF(OR($A230="",$B230=""),"",'OddsRatio_working_2-way'!N229)</f>
        <v>1.4812265031857879</v>
      </c>
      <c r="J230" s="44">
        <f>IF('Log_working_2-way'!$D229="","",A230^('Log_working_2-way'!$D229))</f>
        <v>3.1075186928168366</v>
      </c>
      <c r="K230" s="46">
        <f>IF('Log_working_2-way'!$D229="","",B230^('Log_working_2-way'!$D229))</f>
        <v>1.4744916395794321</v>
      </c>
      <c r="L230" s="53">
        <f t="shared" si="35"/>
        <v>0.33179723502304148</v>
      </c>
      <c r="M230" s="53">
        <f t="shared" si="36"/>
        <v>0.66820276497695863</v>
      </c>
      <c r="N230" s="54">
        <v>327</v>
      </c>
      <c r="O230" s="54">
        <f t="shared" si="37"/>
        <v>214.24137931034483</v>
      </c>
      <c r="P230" s="54">
        <f t="shared" si="38"/>
        <v>99.916666666666657</v>
      </c>
      <c r="Q230" s="54">
        <f t="shared" si="39"/>
        <v>227.08333333333331</v>
      </c>
      <c r="R230" s="54">
        <f t="shared" si="40"/>
        <v>112.75862068965517</v>
      </c>
      <c r="S230" s="55">
        <f t="shared" si="41"/>
        <v>-12.841954022988489</v>
      </c>
      <c r="T230" s="55">
        <f t="shared" si="42"/>
        <v>-12.841954022988517</v>
      </c>
      <c r="U230" t="s">
        <v>397</v>
      </c>
      <c r="V230" t="s">
        <v>396</v>
      </c>
      <c r="W230" t="s">
        <v>482</v>
      </c>
      <c r="X230" s="38">
        <v>44229</v>
      </c>
      <c r="Y230" s="57" t="s">
        <v>498</v>
      </c>
    </row>
    <row r="231" spans="1:25" s="50" customFormat="1" ht="15" x14ac:dyDescent="0.25">
      <c r="A231">
        <v>2.35</v>
      </c>
      <c r="B231">
        <v>1.65</v>
      </c>
      <c r="C231" s="43">
        <f t="shared" si="43"/>
        <v>3.1592520954223158E-2</v>
      </c>
      <c r="D231" s="44">
        <f>IF(OR($A231="",$B231=""),"",A231*'MPTO_working_2-way'!$G230)</f>
        <v>2.4242424242424243</v>
      </c>
      <c r="E231" s="46">
        <f>IF(OR($A231="",$B231=""),"",B231*'MPTO_working_2-way'!$G230)</f>
        <v>1.7021276595744681</v>
      </c>
      <c r="F231" s="44">
        <f>IF(OR($A231="",$B231=""),"",'MPTO_working_2-way'!D230)</f>
        <v>2.4405979543666407</v>
      </c>
      <c r="G231" s="46">
        <f>IF(OR($A231="",$B231=""),"",'MPTO_working_2-way'!E230)</f>
        <v>1.6941561987984708</v>
      </c>
      <c r="H231" s="44">
        <f>IF(OR($A231="",$B231=""),"",'OddsRatio_working_2-way'!M230)</f>
        <v>2.4411533842457849</v>
      </c>
      <c r="I231" s="44">
        <f>IF(OR($A231="",$B231=""),"",'OddsRatio_working_2-way'!N230)</f>
        <v>1.6938886664887112</v>
      </c>
      <c r="J231" s="44">
        <f>IF('Log_working_2-way'!$D230="","",A231^('Log_working_2-way'!$D230))</f>
        <v>2.4487037782009757</v>
      </c>
      <c r="K231" s="46">
        <f>IF('Log_working_2-way'!$D230="","",B231^('Log_working_2-way'!$D230))</f>
        <v>1.6902722385674813</v>
      </c>
      <c r="L231" s="53">
        <f t="shared" si="35"/>
        <v>0.41249999999999998</v>
      </c>
      <c r="M231" s="53">
        <f t="shared" si="36"/>
        <v>0.58750000000000002</v>
      </c>
      <c r="N231" s="54">
        <v>328</v>
      </c>
      <c r="O231" s="54">
        <f t="shared" si="37"/>
        <v>188.42553191489364</v>
      </c>
      <c r="P231" s="54">
        <f t="shared" si="38"/>
        <v>129.21212121212116</v>
      </c>
      <c r="Q231" s="54">
        <f t="shared" si="39"/>
        <v>198.78787878787878</v>
      </c>
      <c r="R231" s="54">
        <f t="shared" si="40"/>
        <v>139.57446808510639</v>
      </c>
      <c r="S231" s="55">
        <f t="shared" si="41"/>
        <v>-10.362346872985142</v>
      </c>
      <c r="T231" s="55">
        <f t="shared" si="42"/>
        <v>-10.362346872985228</v>
      </c>
      <c r="U231" t="s">
        <v>391</v>
      </c>
      <c r="V231" t="s">
        <v>393</v>
      </c>
      <c r="W231" t="s">
        <v>482</v>
      </c>
      <c r="X231" s="38">
        <v>44229</v>
      </c>
      <c r="Y231" s="57" t="s">
        <v>485</v>
      </c>
    </row>
    <row r="232" spans="1:25" ht="15" x14ac:dyDescent="0.25">
      <c r="A232">
        <v>1.68</v>
      </c>
      <c r="B232">
        <v>2.2799999999999998</v>
      </c>
      <c r="C232" s="43">
        <f t="shared" si="43"/>
        <v>3.383458646616555E-2</v>
      </c>
      <c r="D232" s="44">
        <f>IF(OR($A232="",$B232=""),"",A232*'MPTO_working_2-way'!$G231)</f>
        <v>1.736842105263158</v>
      </c>
      <c r="E232" s="46">
        <f>IF(OR($A232="",$B232=""),"",B232*'MPTO_working_2-way'!$G231)</f>
        <v>2.3571428571428572</v>
      </c>
      <c r="F232" s="44">
        <f>IF(OR($A232="",$B232=""),"",'MPTO_working_2-way'!D231)</f>
        <v>1.7291440953412784</v>
      </c>
      <c r="G232" s="46">
        <f>IF(OR($A232="",$B232=""),"",'MPTO_working_2-way'!E231)</f>
        <v>2.3714710252600297</v>
      </c>
      <c r="H232" s="44">
        <f>IF(OR($A232="",$B232=""),"",'OddsRatio_working_2-way'!M231)</f>
        <v>1.728868986855663</v>
      </c>
      <c r="I232" s="44">
        <f>IF(OR($A232="",$B232=""),"",'OddsRatio_working_2-way'!N231)</f>
        <v>2.3719886811400706</v>
      </c>
      <c r="J232" s="44">
        <f>IF('Log_working_2-way'!$D231="","",A232^('Log_working_2-way'!$D231))</f>
        <v>1.7253734306956654</v>
      </c>
      <c r="K232" s="46">
        <f>IF('Log_working_2-way'!$D231="","",B232^('Log_working_2-way'!$D231))</f>
        <v>2.3786002597874161</v>
      </c>
      <c r="L232" s="53">
        <f t="shared" si="35"/>
        <v>0.57575757575757569</v>
      </c>
      <c r="M232" s="53">
        <f t="shared" si="36"/>
        <v>0.42424242424242425</v>
      </c>
      <c r="N232" s="54">
        <v>329</v>
      </c>
      <c r="O232" s="54">
        <f t="shared" si="37"/>
        <v>133.16666666666669</v>
      </c>
      <c r="P232" s="54">
        <f t="shared" si="38"/>
        <v>184.70175438596488</v>
      </c>
      <c r="Q232" s="54">
        <f t="shared" si="39"/>
        <v>144.2982456140351</v>
      </c>
      <c r="R232" s="54">
        <f t="shared" si="40"/>
        <v>195.83333333333334</v>
      </c>
      <c r="S232" s="55">
        <f t="shared" si="41"/>
        <v>-11.131578947368411</v>
      </c>
      <c r="T232" s="55">
        <f t="shared" si="42"/>
        <v>-11.131578947368467</v>
      </c>
      <c r="U232" t="s">
        <v>394</v>
      </c>
      <c r="V232" t="s">
        <v>390</v>
      </c>
      <c r="W232" t="s">
        <v>482</v>
      </c>
      <c r="X232" s="38">
        <v>44229</v>
      </c>
      <c r="Y232" s="57" t="s">
        <v>488</v>
      </c>
    </row>
    <row r="233" spans="1:25" ht="15" x14ac:dyDescent="0.25">
      <c r="A233">
        <v>1.68</v>
      </c>
      <c r="B233">
        <v>2.25</v>
      </c>
      <c r="C233" s="43">
        <f t="shared" si="43"/>
        <v>3.9682539682539542E-2</v>
      </c>
      <c r="D233" s="44">
        <f>IF(OR($A233="",$B233=""),"",A233*'MPTO_working_2-way'!$G232)</f>
        <v>1.7466666666666664</v>
      </c>
      <c r="E233" s="46">
        <f>IF(OR($A233="",$B233=""),"",B233*'MPTO_working_2-way'!$G232)</f>
        <v>2.339285714285714</v>
      </c>
      <c r="F233" s="44">
        <f>IF(OR($A233="",$B233=""),"",'MPTO_working_2-way'!D232)</f>
        <v>1.7379310344827583</v>
      </c>
      <c r="G233" s="46">
        <f>IF(OR($A233="",$B233=""),"",'MPTO_working_2-way'!E232)</f>
        <v>2.3551401869158877</v>
      </c>
      <c r="H233" s="44">
        <f>IF(OR($A233="",$B233=""),"",'OddsRatio_working_2-way'!M232)</f>
        <v>1.7375635565834309</v>
      </c>
      <c r="I233" s="44">
        <f>IF(OR($A233="",$B233=""),"",'OddsRatio_working_2-way'!N232)</f>
        <v>2.3558153613666013</v>
      </c>
      <c r="J233" s="44">
        <f>IF('Log_working_2-way'!$D232="","",A233^('Log_working_2-way'!$D232))</f>
        <v>1.733582099100242</v>
      </c>
      <c r="K233" s="46">
        <f>IF('Log_working_2-way'!$D232="","",B233^('Log_working_2-way'!$D232))</f>
        <v>2.3631739395308338</v>
      </c>
      <c r="L233" s="53">
        <f t="shared" si="35"/>
        <v>0.57251908396946571</v>
      </c>
      <c r="M233" s="53">
        <f t="shared" si="36"/>
        <v>0.4274809160305344</v>
      </c>
      <c r="N233" s="54">
        <v>330</v>
      </c>
      <c r="O233" s="54">
        <f t="shared" si="37"/>
        <v>133.57142857142856</v>
      </c>
      <c r="P233" s="54">
        <f t="shared" si="38"/>
        <v>183.33333333333331</v>
      </c>
      <c r="Q233" s="54">
        <f t="shared" si="39"/>
        <v>146.66666666666666</v>
      </c>
      <c r="R233" s="54">
        <f t="shared" si="40"/>
        <v>196.42857142857142</v>
      </c>
      <c r="S233" s="55">
        <f t="shared" si="41"/>
        <v>-13.095238095238102</v>
      </c>
      <c r="T233" s="55">
        <f t="shared" si="42"/>
        <v>-13.095238095238102</v>
      </c>
      <c r="U233" t="s">
        <v>409</v>
      </c>
      <c r="V233" t="s">
        <v>65</v>
      </c>
      <c r="W233" t="s">
        <v>475</v>
      </c>
      <c r="X233" s="38">
        <v>44229</v>
      </c>
      <c r="Y233" s="57" t="s">
        <v>485</v>
      </c>
    </row>
    <row r="234" spans="1:25" ht="15" x14ac:dyDescent="0.25">
      <c r="A234">
        <v>1.7</v>
      </c>
      <c r="B234">
        <v>2.21</v>
      </c>
      <c r="C234" s="43">
        <f t="shared" si="43"/>
        <v>4.0723981900452566E-2</v>
      </c>
      <c r="D234" s="44">
        <f>IF(OR($A234="",$B234=""),"",A234*'MPTO_working_2-way'!$G233)</f>
        <v>1.7692307692307694</v>
      </c>
      <c r="E234" s="46">
        <f>IF(OR($A234="",$B234=""),"",B234*'MPTO_working_2-way'!$G233)</f>
        <v>2.3000000000000003</v>
      </c>
      <c r="F234" s="44">
        <f>IF(OR($A234="",$B234=""),"",'MPTO_working_2-way'!D233)</f>
        <v>1.760956175298805</v>
      </c>
      <c r="G234" s="46">
        <f>IF(OR($A234="",$B234=""),"",'MPTO_working_2-way'!E233)</f>
        <v>2.3141361256544504</v>
      </c>
      <c r="H234" s="44">
        <f>IF(OR($A234="",$B234=""),"",'OddsRatio_working_2-way'!M233)</f>
        <v>1.7606000241218864</v>
      </c>
      <c r="I234" s="44">
        <f>IF(OR($A234="",$B234=""),"",'OddsRatio_working_2-way'!N233)</f>
        <v>2.3147514702678329</v>
      </c>
      <c r="J234" s="44">
        <f>IF('Log_working_2-way'!$D233="","",A234^('Log_working_2-way'!$D233))</f>
        <v>1.7568261065137158</v>
      </c>
      <c r="K234" s="46">
        <f>IF('Log_working_2-way'!$D233="","",B234^('Log_working_2-way'!$D233))</f>
        <v>2.3213074858188989</v>
      </c>
      <c r="L234" s="53">
        <f t="shared" si="35"/>
        <v>0.56521739130434778</v>
      </c>
      <c r="M234" s="53">
        <f t="shared" si="36"/>
        <v>0.43478260869565211</v>
      </c>
      <c r="N234" s="54">
        <v>331</v>
      </c>
      <c r="O234" s="54">
        <f t="shared" si="37"/>
        <v>136.29411764705878</v>
      </c>
      <c r="P234" s="54">
        <f t="shared" si="38"/>
        <v>181.22624434389141</v>
      </c>
      <c r="Q234" s="54">
        <f t="shared" si="39"/>
        <v>149.77375565610859</v>
      </c>
      <c r="R234" s="54">
        <f t="shared" si="40"/>
        <v>194.70588235294119</v>
      </c>
      <c r="S234" s="55">
        <f t="shared" si="41"/>
        <v>-13.479638009049808</v>
      </c>
      <c r="T234" s="55">
        <f t="shared" si="42"/>
        <v>-13.479638009049779</v>
      </c>
      <c r="U234" t="s">
        <v>129</v>
      </c>
      <c r="V234" t="s">
        <v>66</v>
      </c>
      <c r="W234" t="s">
        <v>475</v>
      </c>
      <c r="X234" s="38">
        <v>44229</v>
      </c>
      <c r="Y234" s="71" t="s">
        <v>491</v>
      </c>
    </row>
    <row r="235" spans="1:25" ht="15" x14ac:dyDescent="0.25">
      <c r="A235">
        <v>1.93</v>
      </c>
      <c r="B235">
        <v>1.94</v>
      </c>
      <c r="C235" s="43">
        <f t="shared" si="43"/>
        <v>3.3598632551679941E-2</v>
      </c>
      <c r="D235" s="44">
        <f>IF(OR($A235="",$B235=""),"",A235*'MPTO_working_2-way'!$G234)</f>
        <v>1.9948453608247423</v>
      </c>
      <c r="E235" s="46">
        <f>IF(OR($A235="",$B235=""),"",B235*'MPTO_working_2-way'!$G234)</f>
        <v>2.0051813471502591</v>
      </c>
      <c r="F235" s="44">
        <f>IF(OR($A235="",$B235=""),"",'MPTO_working_2-way'!D234)</f>
        <v>1.9946726333173512</v>
      </c>
      <c r="G235" s="46">
        <f>IF(OR($A235="",$B235=""),"",'MPTO_working_2-way'!E234)</f>
        <v>2.0053558995233249</v>
      </c>
      <c r="H235" s="44">
        <f>IF(OR($A235="",$B235=""),"",'OddsRatio_working_2-way'!M234)</f>
        <v>1.9946666286387909</v>
      </c>
      <c r="I235" s="44">
        <f>IF(OR($A235="",$B235=""),"",'OddsRatio_working_2-way'!N234)</f>
        <v>2.0053619687316817</v>
      </c>
      <c r="J235" s="44">
        <f>IF('Log_working_2-way'!$D234="","",A235^('Log_working_2-way'!$D234))</f>
        <v>1.9945880029745278</v>
      </c>
      <c r="K235" s="46">
        <f>IF('Log_working_2-way'!$D234="","",B235^('Log_working_2-way'!$D234))</f>
        <v>2.0054414461156225</v>
      </c>
      <c r="L235" s="53">
        <f t="shared" si="35"/>
        <v>0.50129198966408273</v>
      </c>
      <c r="M235" s="53">
        <f t="shared" si="36"/>
        <v>0.49870801033591733</v>
      </c>
      <c r="N235" s="54">
        <v>332</v>
      </c>
      <c r="O235" s="54">
        <f t="shared" si="37"/>
        <v>159.97927461139898</v>
      </c>
      <c r="P235" s="54">
        <f t="shared" si="38"/>
        <v>160.86597938144328</v>
      </c>
      <c r="Q235" s="54">
        <f t="shared" si="39"/>
        <v>171.13402061855672</v>
      </c>
      <c r="R235" s="54">
        <f t="shared" si="40"/>
        <v>172.02072538860105</v>
      </c>
      <c r="S235" s="55">
        <f t="shared" si="41"/>
        <v>-11.15474600715774</v>
      </c>
      <c r="T235" s="55">
        <f t="shared" si="42"/>
        <v>-11.154746007157769</v>
      </c>
      <c r="U235" t="s">
        <v>164</v>
      </c>
      <c r="V235" t="s">
        <v>167</v>
      </c>
      <c r="W235" t="s">
        <v>475</v>
      </c>
      <c r="X235" s="38">
        <v>44229</v>
      </c>
      <c r="Y235" s="57" t="s">
        <v>495</v>
      </c>
    </row>
    <row r="236" spans="1:25" ht="15" x14ac:dyDescent="0.25">
      <c r="A236">
        <v>1.68</v>
      </c>
      <c r="B236">
        <v>2.2799999999999998</v>
      </c>
      <c r="C236" s="43">
        <f t="shared" si="43"/>
        <v>3.383458646616555E-2</v>
      </c>
      <c r="D236" s="44">
        <f>IF(OR($A236="",$B236=""),"",A236*'MPTO_working_2-way'!$G235)</f>
        <v>1.736842105263158</v>
      </c>
      <c r="E236" s="46">
        <f>IF(OR($A236="",$B236=""),"",B236*'MPTO_working_2-way'!$G235)</f>
        <v>2.3571428571428572</v>
      </c>
      <c r="F236" s="44">
        <f>IF(OR($A236="",$B236=""),"",'MPTO_working_2-way'!D235)</f>
        <v>1.7291440953412784</v>
      </c>
      <c r="G236" s="46">
        <f>IF(OR($A236="",$B236=""),"",'MPTO_working_2-way'!E235)</f>
        <v>2.3714710252600297</v>
      </c>
      <c r="H236" s="44">
        <f>IF(OR($A236="",$B236=""),"",'OddsRatio_working_2-way'!M235)</f>
        <v>1.728868986855663</v>
      </c>
      <c r="I236" s="44">
        <f>IF(OR($A236="",$B236=""),"",'OddsRatio_working_2-way'!N235)</f>
        <v>2.3719886811400706</v>
      </c>
      <c r="J236" s="44">
        <f>IF('Log_working_2-way'!$D235="","",A236^('Log_working_2-way'!$D235))</f>
        <v>1.7253734306956654</v>
      </c>
      <c r="K236" s="46">
        <f>IF('Log_working_2-way'!$D235="","",B236^('Log_working_2-way'!$D235))</f>
        <v>2.3786002597874161</v>
      </c>
      <c r="L236" s="53">
        <f t="shared" si="35"/>
        <v>0.57575757575757569</v>
      </c>
      <c r="M236" s="53">
        <f t="shared" si="36"/>
        <v>0.42424242424242425</v>
      </c>
      <c r="N236" s="54">
        <v>333</v>
      </c>
      <c r="O236" s="54">
        <f t="shared" si="37"/>
        <v>134.78571428571425</v>
      </c>
      <c r="P236" s="54">
        <f t="shared" si="38"/>
        <v>186.9473684210526</v>
      </c>
      <c r="Q236" s="54">
        <f t="shared" si="39"/>
        <v>146.05263157894737</v>
      </c>
      <c r="R236" s="54">
        <f t="shared" si="40"/>
        <v>198.21428571428572</v>
      </c>
      <c r="S236" s="55">
        <f t="shared" si="41"/>
        <v>-11.266917293233121</v>
      </c>
      <c r="T236" s="55">
        <f t="shared" si="42"/>
        <v>-11.266917293233121</v>
      </c>
      <c r="U236" t="s">
        <v>73</v>
      </c>
      <c r="V236" t="s">
        <v>68</v>
      </c>
      <c r="W236" t="s">
        <v>476</v>
      </c>
      <c r="X236" s="38">
        <v>44257</v>
      </c>
      <c r="Y236" s="57" t="s">
        <v>498</v>
      </c>
    </row>
    <row r="237" spans="1:25" ht="15" x14ac:dyDescent="0.25">
      <c r="A237">
        <v>2.06</v>
      </c>
      <c r="B237">
        <v>1.86</v>
      </c>
      <c r="C237" s="43">
        <f t="shared" si="43"/>
        <v>2.3071301806034006E-2</v>
      </c>
      <c r="D237" s="44">
        <f>IF(OR($A237="",$B237=""),"",A237*'MPTO_working_2-way'!$G236)</f>
        <v>2.10752688172043</v>
      </c>
      <c r="E237" s="46">
        <f>IF(OR($A237="",$B237=""),"",B237*'MPTO_working_2-way'!$G236)</f>
        <v>1.9029126213592233</v>
      </c>
      <c r="F237" s="44">
        <f>IF(OR($A237="",$B237=""),"",'MPTO_working_2-way'!D236)</f>
        <v>2.1101442890186144</v>
      </c>
      <c r="G237" s="46">
        <f>IF(OR($A237="",$B237=""),"",'MPTO_working_2-way'!E236)</f>
        <v>1.9007838079174522</v>
      </c>
      <c r="H237" s="44">
        <f>IF(OR($A237="",$B237=""),"",'OddsRatio_working_2-way'!M236)</f>
        <v>2.1102063499795354</v>
      </c>
      <c r="I237" s="44">
        <f>IF(OR($A237="",$B237=""),"",'OddsRatio_working_2-way'!N236)</f>
        <v>1.9007334537569818</v>
      </c>
      <c r="J237" s="44">
        <f>IF('Log_working_2-way'!$D236="","",A237^('Log_working_2-way'!$D236))</f>
        <v>2.1113901147506824</v>
      </c>
      <c r="K237" s="46">
        <f>IF('Log_working_2-way'!$D236="","",B237^('Log_working_2-way'!$D236))</f>
        <v>1.8997740637852691</v>
      </c>
      <c r="L237" s="53">
        <f t="shared" si="35"/>
        <v>0.47448979591836737</v>
      </c>
      <c r="M237" s="53">
        <f t="shared" si="36"/>
        <v>0.52551020408163263</v>
      </c>
      <c r="N237" s="54">
        <v>334</v>
      </c>
      <c r="O237" s="54">
        <f t="shared" si="37"/>
        <v>171.86407766990288</v>
      </c>
      <c r="P237" s="54">
        <f t="shared" si="38"/>
        <v>154.43010752688173</v>
      </c>
      <c r="Q237" s="54">
        <f t="shared" si="39"/>
        <v>179.56989247311827</v>
      </c>
      <c r="R237" s="54">
        <f t="shared" si="40"/>
        <v>162.13592233009709</v>
      </c>
      <c r="S237" s="55">
        <f t="shared" si="41"/>
        <v>-7.7058148032153895</v>
      </c>
      <c r="T237" s="55">
        <f t="shared" si="42"/>
        <v>-7.7058148032153611</v>
      </c>
      <c r="U237" t="s">
        <v>41</v>
      </c>
      <c r="V237" t="s">
        <v>39</v>
      </c>
      <c r="W237" t="s">
        <v>476</v>
      </c>
      <c r="X237" s="38">
        <v>44257</v>
      </c>
      <c r="Y237" s="57" t="s">
        <v>498</v>
      </c>
    </row>
    <row r="238" spans="1:25" ht="15" x14ac:dyDescent="0.25">
      <c r="A238">
        <v>1.68</v>
      </c>
      <c r="B238">
        <v>2.31</v>
      </c>
      <c r="C238" s="43">
        <f t="shared" si="43"/>
        <v>2.813852813852824E-2</v>
      </c>
      <c r="D238" s="44">
        <f>IF(OR($A238="",$B238=""),"",A238*'MPTO_working_2-way'!$G237)</f>
        <v>1.7272727272727273</v>
      </c>
      <c r="E238" s="46">
        <f>IF(OR($A238="",$B238=""),"",B238*'MPTO_working_2-way'!$G237)</f>
        <v>2.3750000000000004</v>
      </c>
      <c r="F238" s="44">
        <f>IF(OR($A238="",$B238=""),"",'MPTO_working_2-way'!D237)</f>
        <v>1.7206703910614525</v>
      </c>
      <c r="G238" s="46">
        <f>IF(OR($A238="",$B238=""),"",'MPTO_working_2-way'!E237)</f>
        <v>2.3875968992248064</v>
      </c>
      <c r="H238" s="44">
        <f>IF(OR($A238="",$B238=""),"",'OddsRatio_working_2-way'!M237)</f>
        <v>1.7204748222288193</v>
      </c>
      <c r="I238" s="44">
        <f>IF(OR($A238="",$B238=""),"",'OddsRatio_working_2-way'!N237)</f>
        <v>2.3879735545878726</v>
      </c>
      <c r="J238" s="44">
        <f>IF('Log_working_2-way'!$D237="","",A238^('Log_working_2-way'!$D237))</f>
        <v>1.7174872145429791</v>
      </c>
      <c r="K238" s="46">
        <f>IF('Log_working_2-way'!$D237="","",B238^('Log_working_2-way'!$D237))</f>
        <v>2.3937530589126359</v>
      </c>
      <c r="L238" s="53">
        <f t="shared" si="35"/>
        <v>0.57894736842105265</v>
      </c>
      <c r="M238" s="53">
        <f t="shared" si="36"/>
        <v>0.42105263157894729</v>
      </c>
      <c r="N238" s="54">
        <v>335</v>
      </c>
      <c r="O238" s="54">
        <f t="shared" si="37"/>
        <v>135.59523809523807</v>
      </c>
      <c r="P238" s="54">
        <f t="shared" si="38"/>
        <v>189.97835497835499</v>
      </c>
      <c r="Q238" s="54">
        <f t="shared" si="39"/>
        <v>145.02164502164501</v>
      </c>
      <c r="R238" s="54">
        <f t="shared" si="40"/>
        <v>199.4047619047619</v>
      </c>
      <c r="S238" s="55">
        <f t="shared" si="41"/>
        <v>-9.4264069264069406</v>
      </c>
      <c r="T238" s="55">
        <f t="shared" si="42"/>
        <v>-9.4264069264069121</v>
      </c>
      <c r="U238" t="s">
        <v>138</v>
      </c>
      <c r="V238" t="s">
        <v>134</v>
      </c>
      <c r="W238" t="s">
        <v>476</v>
      </c>
      <c r="X238" s="38">
        <v>44257</v>
      </c>
      <c r="Y238" s="71" t="s">
        <v>485</v>
      </c>
    </row>
    <row r="239" spans="1:25" ht="15" x14ac:dyDescent="0.25">
      <c r="A239">
        <v>1.73</v>
      </c>
      <c r="B239">
        <v>2.2200000000000002</v>
      </c>
      <c r="C239" s="43">
        <f t="shared" si="43"/>
        <v>2.8485132531375301E-2</v>
      </c>
      <c r="D239" s="44">
        <f>IF(OR($A239="",$B239=""),"",A239*'MPTO_working_2-way'!$G238)</f>
        <v>1.7792792792792793</v>
      </c>
      <c r="E239" s="46">
        <f>IF(OR($A239="",$B239=""),"",B239*'MPTO_working_2-way'!$G238)</f>
        <v>2.2832369942196533</v>
      </c>
      <c r="F239" s="44">
        <f>IF(OR($A239="",$B239=""),"",'MPTO_working_2-way'!D238)</f>
        <v>1.7737034129219971</v>
      </c>
      <c r="G239" s="46">
        <f>IF(OR($A239="",$B239=""),"",'MPTO_working_2-way'!E238)</f>
        <v>2.2924849280725841</v>
      </c>
      <c r="H239" s="44">
        <f>IF(OR($A239="",$B239=""),"",'OddsRatio_working_2-way'!M238)</f>
        <v>1.7735377532723946</v>
      </c>
      <c r="I239" s="44">
        <f>IF(OR($A239="",$B239=""),"",'OddsRatio_working_2-way'!N238)</f>
        <v>2.2927617246470167</v>
      </c>
      <c r="J239" s="44">
        <f>IF('Log_working_2-way'!$D238="","",A239^('Log_working_2-way'!$D238))</f>
        <v>1.771015496161394</v>
      </c>
      <c r="K239" s="46">
        <f>IF('Log_working_2-way'!$D238="","",B239^('Log_working_2-way'!$D238))</f>
        <v>2.2969907932831721</v>
      </c>
      <c r="L239" s="53">
        <f t="shared" si="35"/>
        <v>0.5620253164556962</v>
      </c>
      <c r="M239" s="53">
        <f t="shared" si="36"/>
        <v>0.43797468354430374</v>
      </c>
      <c r="N239" s="54">
        <v>336</v>
      </c>
      <c r="O239" s="54">
        <f t="shared" si="37"/>
        <v>141.78034682080926</v>
      </c>
      <c r="P239" s="54">
        <f t="shared" si="38"/>
        <v>184.64864864864867</v>
      </c>
      <c r="Q239" s="54">
        <f t="shared" si="39"/>
        <v>151.35135135135133</v>
      </c>
      <c r="R239" s="54">
        <f t="shared" si="40"/>
        <v>194.21965317919077</v>
      </c>
      <c r="S239" s="55">
        <f t="shared" si="41"/>
        <v>-9.5710045305420692</v>
      </c>
      <c r="T239" s="55">
        <f t="shared" si="42"/>
        <v>-9.5710045305420977</v>
      </c>
      <c r="U239" t="s">
        <v>136</v>
      </c>
      <c r="V239" t="s">
        <v>72</v>
      </c>
      <c r="W239" t="s">
        <v>476</v>
      </c>
      <c r="X239" s="38">
        <v>44257</v>
      </c>
      <c r="Y239" s="57" t="s">
        <v>496</v>
      </c>
    </row>
    <row r="240" spans="1:25" ht="15" x14ac:dyDescent="0.25">
      <c r="A240">
        <v>1.64</v>
      </c>
      <c r="B240">
        <v>2.38</v>
      </c>
      <c r="C240" s="43">
        <f t="shared" si="43"/>
        <v>2.9924164787866303E-2</v>
      </c>
      <c r="D240" s="44">
        <f>IF(OR($A240="",$B240=""),"",A240*'MPTO_working_2-way'!$G239)</f>
        <v>1.6890756302521006</v>
      </c>
      <c r="E240" s="46">
        <f>IF(OR($A240="",$B240=""),"",B240*'MPTO_working_2-way'!$G239)</f>
        <v>2.4512195121951219</v>
      </c>
      <c r="F240" s="44">
        <f>IF(OR($A240="",$B240=""),"",'MPTO_working_2-way'!D239)</f>
        <v>1.6812543073742245</v>
      </c>
      <c r="G240" s="46">
        <f>IF(OR($A240="",$B240=""),"",'MPTO_working_2-way'!E239)</f>
        <v>2.4678806272129488</v>
      </c>
      <c r="H240" s="44">
        <f>IF(OR($A240="",$B240=""),"",'OddsRatio_working_2-way'!M239)</f>
        <v>1.6810052246069986</v>
      </c>
      <c r="I240" s="44">
        <f>IF(OR($A240="",$B240=""),"",'OddsRatio_working_2-way'!N239)</f>
        <v>2.468417515558841</v>
      </c>
      <c r="J240" s="44">
        <f>IF('Log_working_2-way'!$D239="","",A240^('Log_working_2-way'!$D239))</f>
        <v>1.6774595064065265</v>
      </c>
      <c r="K240" s="46">
        <f>IF('Log_working_2-way'!$D239="","",B240^('Log_working_2-way'!$D239))</f>
        <v>2.4761029855560022</v>
      </c>
      <c r="L240" s="53">
        <f t="shared" si="35"/>
        <v>0.59203980099502496</v>
      </c>
      <c r="M240" s="53">
        <f t="shared" si="36"/>
        <v>0.40796019900497515</v>
      </c>
      <c r="N240" s="54">
        <v>337</v>
      </c>
      <c r="O240" s="54">
        <f t="shared" si="37"/>
        <v>131.51219512195118</v>
      </c>
      <c r="P240" s="54">
        <f t="shared" si="38"/>
        <v>195.40336134453779</v>
      </c>
      <c r="Q240" s="54">
        <f t="shared" si="39"/>
        <v>141.59663865546219</v>
      </c>
      <c r="R240" s="54">
        <f t="shared" si="40"/>
        <v>205.48780487804876</v>
      </c>
      <c r="S240" s="55">
        <f t="shared" si="41"/>
        <v>-10.084443533511006</v>
      </c>
      <c r="T240" s="55">
        <f t="shared" si="42"/>
        <v>-10.084443533510978</v>
      </c>
      <c r="U240" t="s">
        <v>75</v>
      </c>
      <c r="V240" t="s">
        <v>74</v>
      </c>
      <c r="W240" t="s">
        <v>476</v>
      </c>
      <c r="X240" s="38">
        <v>44257</v>
      </c>
      <c r="Y240" s="57" t="s">
        <v>494</v>
      </c>
    </row>
    <row r="241" spans="1:25" ht="15" x14ac:dyDescent="0.25">
      <c r="A241">
        <v>1.81</v>
      </c>
      <c r="B241">
        <v>2.08</v>
      </c>
      <c r="C241" s="43">
        <f t="shared" si="43"/>
        <v>3.3255418614534626E-2</v>
      </c>
      <c r="D241" s="44">
        <f>IF(OR($A241="",$B241=""),"",A241*'MPTO_working_2-way'!$G240)</f>
        <v>1.8701923076923077</v>
      </c>
      <c r="E241" s="46">
        <f>IF(OR($A241="",$B241=""),"",B241*'MPTO_working_2-way'!$G240)</f>
        <v>2.1491712707182322</v>
      </c>
      <c r="F241" s="44">
        <f>IF(OR($A241="",$B241=""),"",'MPTO_working_2-way'!D240)</f>
        <v>1.8661643699811639</v>
      </c>
      <c r="G241" s="46">
        <f>IF(OR($A241="",$B241=""),"",'MPTO_working_2-way'!E240)</f>
        <v>2.1545152798443401</v>
      </c>
      <c r="H241" s="44">
        <f>IF(OR($A241="",$B241=""),"",'OddsRatio_working_2-way'!M240)</f>
        <v>1.8660254037844384</v>
      </c>
      <c r="I241" s="44">
        <f>IF(OR($A241="",$B241=""),"",'OddsRatio_working_2-way'!N240)</f>
        <v>2.1547005383792519</v>
      </c>
      <c r="J241" s="44">
        <f>IF('Log_working_2-way'!$D240="","",A241^('Log_working_2-way'!$D240))</f>
        <v>1.8641966683390954</v>
      </c>
      <c r="K241" s="46">
        <f>IF('Log_working_2-way'!$D240="","",B241^('Log_working_2-way'!$D240))</f>
        <v>2.1571440120474694</v>
      </c>
      <c r="L241" s="53">
        <f t="shared" si="35"/>
        <v>0.53470437017994854</v>
      </c>
      <c r="M241" s="53">
        <f t="shared" si="36"/>
        <v>0.46529562982005135</v>
      </c>
      <c r="N241" s="54">
        <v>338</v>
      </c>
      <c r="O241" s="54">
        <f t="shared" si="37"/>
        <v>151.25966850828729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186.74033149171271</v>
      </c>
      <c r="S241" s="55">
        <f t="shared" si="41"/>
        <v>-11.240331491712681</v>
      </c>
      <c r="T241" s="55">
        <f t="shared" si="42"/>
        <v>-11.240331491712681</v>
      </c>
      <c r="U241" t="s">
        <v>42</v>
      </c>
      <c r="V241" t="s">
        <v>82</v>
      </c>
      <c r="W241" t="s">
        <v>466</v>
      </c>
      <c r="X241" s="38">
        <v>44257</v>
      </c>
      <c r="Y241" s="57" t="s">
        <v>489</v>
      </c>
    </row>
    <row r="242" spans="1:25" ht="15" x14ac:dyDescent="0.25">
      <c r="A242">
        <v>2.4700000000000002</v>
      </c>
      <c r="B242">
        <v>1.55</v>
      </c>
      <c r="C242" s="43">
        <f t="shared" si="43"/>
        <v>5.0019589917722262E-2</v>
      </c>
      <c r="D242" s="44">
        <f>IF(OR($A242="",$B242=""),"",A242*'MPTO_working_2-way'!$G241)</f>
        <v>2.5935483870967744</v>
      </c>
      <c r="E242" s="46">
        <f>IF(OR($A242="",$B242=""),"",B242*'MPTO_working_2-way'!$G241)</f>
        <v>1.6275303643724695</v>
      </c>
      <c r="F242" s="44">
        <f>IF(OR($A242="",$B242=""),"",'MPTO_working_2-way'!D241)</f>
        <v>2.6326285026646037</v>
      </c>
      <c r="G242" s="46">
        <f>IF(OR($A242="",$B242=""),"",'MPTO_working_2-way'!E241)</f>
        <v>1.6125092134358217</v>
      </c>
      <c r="H242" s="44">
        <f>IF(OR($A242="",$B242=""),"",'OddsRatio_working_2-way'!M241)</f>
        <v>2.6348477827391976</v>
      </c>
      <c r="I242" s="44">
        <f>IF(OR($A242="",$B242=""),"",'OddsRatio_working_2-way'!N241)</f>
        <v>1.6116777418411965</v>
      </c>
      <c r="J242" s="44">
        <f>IF('Log_working_2-way'!$D241="","",A242^('Log_working_2-way'!$D241))</f>
        <v>2.6534942165550968</v>
      </c>
      <c r="K242" s="46">
        <f>IF('Log_working_2-way'!$D241="","",B242^('Log_working_2-way'!$D241))</f>
        <v>1.6047798595153324</v>
      </c>
      <c r="L242" s="53">
        <f t="shared" si="35"/>
        <v>0.38557213930348255</v>
      </c>
      <c r="M242" s="53">
        <f t="shared" si="36"/>
        <v>0.61442786069651745</v>
      </c>
      <c r="N242" s="54">
        <v>339</v>
      </c>
      <c r="O242" s="54">
        <f t="shared" si="37"/>
        <v>201.75303643724698</v>
      </c>
      <c r="P242" s="54">
        <f t="shared" si="38"/>
        <v>120.29032258064518</v>
      </c>
      <c r="Q242" s="54">
        <f t="shared" si="39"/>
        <v>218.70967741935482</v>
      </c>
      <c r="R242" s="54">
        <f t="shared" si="40"/>
        <v>137.24696356275302</v>
      </c>
      <c r="S242" s="55">
        <f t="shared" si="41"/>
        <v>-16.956640982107842</v>
      </c>
      <c r="T242" s="55">
        <f t="shared" si="42"/>
        <v>-16.956640982107842</v>
      </c>
      <c r="U242" t="s">
        <v>248</v>
      </c>
      <c r="V242" t="s">
        <v>435</v>
      </c>
      <c r="W242" t="s">
        <v>473</v>
      </c>
      <c r="X242" s="38">
        <v>44257</v>
      </c>
      <c r="Y242" s="57" t="s">
        <v>513</v>
      </c>
    </row>
    <row r="243" spans="1:25" ht="15" x14ac:dyDescent="0.25">
      <c r="A243">
        <v>2.2599999999999998</v>
      </c>
      <c r="B243">
        <v>1.65</v>
      </c>
      <c r="C243" s="43">
        <f t="shared" si="43"/>
        <v>4.85384821668009E-2</v>
      </c>
      <c r="D243" s="44">
        <f>IF(OR($A243="",$B243=""),"",A243*'MPTO_working_2-way'!$G242)</f>
        <v>2.3696969696969696</v>
      </c>
      <c r="E243" s="46">
        <f>IF(OR($A243="",$B243=""),"",B243*'MPTO_working_2-way'!$G242)</f>
        <v>1.7300884955752214</v>
      </c>
      <c r="F243" s="44">
        <f>IF(OR($A243="",$B243=""),"",'MPTO_working_2-way'!D242)</f>
        <v>2.3911510099390831</v>
      </c>
      <c r="G243" s="46">
        <f>IF(OR($A243="",$B243=""),"",'MPTO_working_2-way'!E242)</f>
        <v>1.7188292233233464</v>
      </c>
      <c r="H243" s="44">
        <f>IF(OR($A243="",$B243=""),"",'OddsRatio_working_2-way'!M242)</f>
        <v>2.3922864426767716</v>
      </c>
      <c r="I243" s="44">
        <f>IF(OR($A243="",$B243=""),"",'OddsRatio_working_2-way'!N242)</f>
        <v>1.7182430061427794</v>
      </c>
      <c r="J243" s="44">
        <f>IF('Log_working_2-way'!$D242="","",A243^('Log_working_2-way'!$D242))</f>
        <v>2.4023634444146</v>
      </c>
      <c r="K243" s="46">
        <f>IF('Log_working_2-way'!$D242="","",B243^('Log_working_2-way'!$D242))</f>
        <v>1.7130819075338126</v>
      </c>
      <c r="L243" s="53">
        <f t="shared" si="35"/>
        <v>0.42199488491048592</v>
      </c>
      <c r="M243" s="53">
        <f t="shared" si="36"/>
        <v>0.57800511508951402</v>
      </c>
      <c r="N243" s="54">
        <v>340</v>
      </c>
      <c r="O243" s="54">
        <f t="shared" si="37"/>
        <v>189.55752212389382</v>
      </c>
      <c r="P243" s="54">
        <f t="shared" si="38"/>
        <v>133.93939393939394</v>
      </c>
      <c r="Q243" s="54">
        <f t="shared" si="39"/>
        <v>206.06060606060606</v>
      </c>
      <c r="R243" s="54">
        <f t="shared" si="40"/>
        <v>150.44247787610621</v>
      </c>
      <c r="S243" s="55">
        <f t="shared" si="41"/>
        <v>-16.503083936712244</v>
      </c>
      <c r="T243" s="55">
        <f t="shared" si="42"/>
        <v>-16.503083936712272</v>
      </c>
      <c r="U243" t="s">
        <v>430</v>
      </c>
      <c r="V243" t="s">
        <v>343</v>
      </c>
      <c r="W243" t="s">
        <v>473</v>
      </c>
      <c r="X243" s="38">
        <v>44257</v>
      </c>
      <c r="Y243" s="71" t="s">
        <v>495</v>
      </c>
    </row>
    <row r="244" spans="1:25" ht="15" x14ac:dyDescent="0.25">
      <c r="A244">
        <v>2.66</v>
      </c>
      <c r="B244">
        <v>1.49</v>
      </c>
      <c r="C244" s="43">
        <f t="shared" si="43"/>
        <v>4.7080789221375596E-2</v>
      </c>
      <c r="D244" s="44">
        <f>IF(OR($A244="",$B244=""),"",A244*'MPTO_working_2-way'!$G243)</f>
        <v>2.7852348993288594</v>
      </c>
      <c r="E244" s="46">
        <f>IF(OR($A244="",$B244=""),"",B244*'MPTO_working_2-way'!$G243)</f>
        <v>1.5601503759398496</v>
      </c>
      <c r="F244" s="44">
        <f>IF(OR($A244="",$B244=""),"",'MPTO_working_2-way'!D243)</f>
        <v>2.8376888379752274</v>
      </c>
      <c r="G244" s="46">
        <f>IF(OR($A244="",$B244=""),"",'MPTO_working_2-way'!E243)</f>
        <v>1.5441617641329333</v>
      </c>
      <c r="H244" s="44">
        <f>IF(OR($A244="",$B244=""),"",'OddsRatio_working_2-way'!M243)</f>
        <v>2.8405855323893041</v>
      </c>
      <c r="I244" s="44">
        <f>IF(OR($A244="",$B244=""),"",'OddsRatio_working_2-way'!N243)</f>
        <v>1.5433053679944329</v>
      </c>
      <c r="J244" s="44">
        <f>IF('Log_working_2-way'!$D243="","",A244^('Log_working_2-way'!$D243))</f>
        <v>2.8658175707506781</v>
      </c>
      <c r="K244" s="46">
        <f>IF('Log_working_2-way'!$D243="","",B244^('Log_working_2-way'!$D243))</f>
        <v>1.5359580784713358</v>
      </c>
      <c r="L244" s="53">
        <f t="shared" si="35"/>
        <v>0.35903614457831323</v>
      </c>
      <c r="M244" s="53">
        <f t="shared" si="36"/>
        <v>0.64096385542168677</v>
      </c>
      <c r="N244" s="54">
        <v>341</v>
      </c>
      <c r="O244" s="54">
        <f t="shared" si="37"/>
        <v>212.80451127819549</v>
      </c>
      <c r="P244" s="54">
        <f t="shared" si="38"/>
        <v>112.14093959731542</v>
      </c>
      <c r="Q244" s="54">
        <f t="shared" si="39"/>
        <v>228.85906040268458</v>
      </c>
      <c r="R244" s="54">
        <f t="shared" si="40"/>
        <v>128.19548872180451</v>
      </c>
      <c r="S244" s="55">
        <f t="shared" si="41"/>
        <v>-16.054549124489085</v>
      </c>
      <c r="T244" s="55">
        <f t="shared" si="42"/>
        <v>-16.054549124489085</v>
      </c>
      <c r="U244" t="s">
        <v>434</v>
      </c>
      <c r="V244" t="s">
        <v>427</v>
      </c>
      <c r="W244" t="s">
        <v>473</v>
      </c>
      <c r="X244" s="38">
        <v>44257</v>
      </c>
      <c r="Y244" s="57" t="s">
        <v>486</v>
      </c>
    </row>
    <row r="245" spans="1:25" ht="15" x14ac:dyDescent="0.25">
      <c r="A245">
        <v>1.93</v>
      </c>
      <c r="B245">
        <v>1.91</v>
      </c>
      <c r="C245" s="43">
        <f t="shared" si="43"/>
        <v>4.1694924449990456E-2</v>
      </c>
      <c r="D245" s="44">
        <f>IF(OR($A245="",$B245=""),"",A245*'MPTO_working_2-way'!$G244)</f>
        <v>2.0104712041884816</v>
      </c>
      <c r="E245" s="46">
        <f>IF(OR($A245="",$B245=""),"",B245*'MPTO_working_2-way'!$G244)</f>
        <v>1.9896373056994816</v>
      </c>
      <c r="F245" s="44">
        <f>IF(OR($A245="",$B245=""),"",'MPTO_working_2-way'!D244)</f>
        <v>2.0109101819272834</v>
      </c>
      <c r="G245" s="46">
        <f>IF(OR($A245="",$B245=""),"",'MPTO_working_2-way'!E244)</f>
        <v>1.9892075654965866</v>
      </c>
      <c r="H245" s="44">
        <f>IF(OR($A245="",$B245=""),"",'OddsRatio_working_2-way'!M244)</f>
        <v>2.0109292863390706</v>
      </c>
      <c r="I245" s="44">
        <f>IF(OR($A245="",$B245=""),"",'OddsRatio_working_2-way'!N244)</f>
        <v>1.9891888715790902</v>
      </c>
      <c r="J245" s="44">
        <f>IF('Log_working_2-way'!$D244="","",A245^('Log_working_2-way'!$D244))</f>
        <v>2.0111305974900358</v>
      </c>
      <c r="K245" s="46">
        <f>IF('Log_working_2-way'!$D244="","",B245^('Log_working_2-way'!$D244))</f>
        <v>1.9889919289180891</v>
      </c>
      <c r="L245" s="53">
        <f t="shared" si="35"/>
        <v>0.49739583333333337</v>
      </c>
      <c r="M245" s="53">
        <f t="shared" si="36"/>
        <v>0.50260416666666674</v>
      </c>
      <c r="N245" s="54">
        <v>342</v>
      </c>
      <c r="O245" s="54">
        <f t="shared" si="37"/>
        <v>164.79792746113989</v>
      </c>
      <c r="P245" s="54">
        <f t="shared" si="38"/>
        <v>162.94240837696336</v>
      </c>
      <c r="Q245" s="54">
        <f t="shared" si="39"/>
        <v>179.05759162303664</v>
      </c>
      <c r="R245" s="54">
        <f t="shared" si="40"/>
        <v>177.20207253886014</v>
      </c>
      <c r="S245" s="55">
        <f t="shared" si="41"/>
        <v>-14.259664161896751</v>
      </c>
      <c r="T245" s="55">
        <f t="shared" si="42"/>
        <v>-14.259664161896779</v>
      </c>
      <c r="U245" t="s">
        <v>346</v>
      </c>
      <c r="V245" t="s">
        <v>431</v>
      </c>
      <c r="W245" t="s">
        <v>473</v>
      </c>
      <c r="X245" s="38">
        <v>44257</v>
      </c>
      <c r="Y245" s="57" t="s">
        <v>495</v>
      </c>
    </row>
    <row r="246" spans="1:25" ht="15" x14ac:dyDescent="0.25">
      <c r="A246">
        <v>1.82</v>
      </c>
      <c r="B246">
        <v>2.02</v>
      </c>
      <c r="C246" s="43">
        <f t="shared" si="43"/>
        <v>4.450005440104432E-2</v>
      </c>
      <c r="D246" s="44">
        <f>IF(OR($A246="",$B246=""),"",A246*'MPTO_working_2-way'!$G245)</f>
        <v>1.9009900990099007</v>
      </c>
      <c r="E246" s="46">
        <f>IF(OR($A246="",$B246=""),"",B246*'MPTO_working_2-way'!$G245)</f>
        <v>2.1098901098901095</v>
      </c>
      <c r="F246" s="44">
        <f>IF(OR($A246="",$B246=""),"",'MPTO_working_2-way'!D245)</f>
        <v>1.8968114745640281</v>
      </c>
      <c r="G246" s="46">
        <f>IF(OR($A246="",$B246=""),"",'MPTO_working_2-way'!E245)</f>
        <v>2.1150615579334939</v>
      </c>
      <c r="H246" s="44">
        <f>IF(OR($A246="",$B246=""),"",'OddsRatio_working_2-way'!M245)</f>
        <v>1.8966167345234253</v>
      </c>
      <c r="I246" s="44">
        <f>IF(OR($A246="",$B246=""),"",'OddsRatio_working_2-way'!N245)</f>
        <v>2.1153037429437727</v>
      </c>
      <c r="J246" s="44">
        <f>IF('Log_working_2-way'!$D245="","",A246^('Log_working_2-way'!$D245))</f>
        <v>1.8947021174041598</v>
      </c>
      <c r="K246" s="46">
        <f>IF('Log_working_2-way'!$D245="","",B246^('Log_working_2-way'!$D245))</f>
        <v>2.1176904363442728</v>
      </c>
      <c r="L246" s="53">
        <f t="shared" si="35"/>
        <v>0.52604166666666674</v>
      </c>
      <c r="M246" s="53">
        <f t="shared" si="36"/>
        <v>0.47395833333333343</v>
      </c>
      <c r="N246" s="54">
        <v>343</v>
      </c>
      <c r="O246" s="54">
        <f t="shared" si="37"/>
        <v>154.53846153846152</v>
      </c>
      <c r="P246" s="54">
        <f t="shared" si="38"/>
        <v>173.19801980198019</v>
      </c>
      <c r="Q246" s="54">
        <f t="shared" si="39"/>
        <v>169.80198019801981</v>
      </c>
      <c r="R246" s="54">
        <f t="shared" si="40"/>
        <v>188.46153846153845</v>
      </c>
      <c r="S246" s="55">
        <f t="shared" si="41"/>
        <v>-15.263518659558287</v>
      </c>
      <c r="T246" s="55">
        <f t="shared" si="42"/>
        <v>-15.263518659558258</v>
      </c>
      <c r="U246" t="s">
        <v>433</v>
      </c>
      <c r="V246" t="s">
        <v>429</v>
      </c>
      <c r="W246" t="s">
        <v>473</v>
      </c>
      <c r="X246" s="38">
        <v>44257</v>
      </c>
      <c r="Y246" s="57" t="s">
        <v>499</v>
      </c>
    </row>
    <row r="247" spans="1:25" ht="15" x14ac:dyDescent="0.25">
      <c r="A247">
        <v>1.59</v>
      </c>
      <c r="B247">
        <v>2.39</v>
      </c>
      <c r="C247" s="43">
        <f t="shared" si="43"/>
        <v>4.7340859451066919E-2</v>
      </c>
      <c r="D247" s="44">
        <f>IF(OR($A247="",$B247=""),"",A247*'MPTO_working_2-way'!$G246)</f>
        <v>1.6652719665271964</v>
      </c>
      <c r="E247" s="46">
        <f>IF(OR($A247="",$B247=""),"",B247*'MPTO_working_2-way'!$G246)</f>
        <v>2.5031446540880502</v>
      </c>
      <c r="F247" s="44">
        <f>IF(OR($A247="",$B247=""),"",'MPTO_working_2-way'!D246)</f>
        <v>1.6521814743157757</v>
      </c>
      <c r="G247" s="46">
        <f>IF(OR($A247="",$B247=""),"",'MPTO_working_2-way'!E246)</f>
        <v>2.533315556148128</v>
      </c>
      <c r="H247" s="44">
        <f>IF(OR($A247="",$B247=""),"",'OddsRatio_working_2-way'!M246)</f>
        <v>1.6515062790600537</v>
      </c>
      <c r="I247" s="44">
        <f>IF(OR($A247="",$B247=""),"",'OddsRatio_working_2-way'!N246)</f>
        <v>2.5349046235482611</v>
      </c>
      <c r="J247" s="44">
        <f>IF('Log_working_2-way'!$D246="","",A247^('Log_working_2-way'!$D246))</f>
        <v>1.6455079869288787</v>
      </c>
      <c r="K247" s="46">
        <f>IF('Log_working_2-way'!$D246="","",B247^('Log_working_2-way'!$D246))</f>
        <v>2.5491675087653465</v>
      </c>
      <c r="L247" s="53">
        <f t="shared" si="35"/>
        <v>0.60050251256281417</v>
      </c>
      <c r="M247" s="53">
        <f t="shared" si="36"/>
        <v>0.39949748743718594</v>
      </c>
      <c r="N247" s="54">
        <v>344</v>
      </c>
      <c r="O247" s="54">
        <f t="shared" si="37"/>
        <v>127.64779874213838</v>
      </c>
      <c r="P247" s="54">
        <f t="shared" si="38"/>
        <v>200.06694560669459</v>
      </c>
      <c r="Q247" s="54">
        <f t="shared" si="39"/>
        <v>143.93305439330544</v>
      </c>
      <c r="R247" s="54">
        <f t="shared" si="40"/>
        <v>216.35220125786162</v>
      </c>
      <c r="S247" s="55">
        <f t="shared" si="41"/>
        <v>-16.285255651167063</v>
      </c>
      <c r="T247" s="55">
        <f t="shared" si="42"/>
        <v>-16.285255651167034</v>
      </c>
      <c r="U247" t="s">
        <v>436</v>
      </c>
      <c r="V247" t="s">
        <v>247</v>
      </c>
      <c r="W247" t="s">
        <v>473</v>
      </c>
      <c r="X247" s="38">
        <v>44257</v>
      </c>
      <c r="Y247" s="71" t="s">
        <v>494</v>
      </c>
    </row>
    <row r="248" spans="1:25" s="50" customFormat="1" ht="15" x14ac:dyDescent="0.25">
      <c r="A248">
        <v>2.46</v>
      </c>
      <c r="B248">
        <v>1.56</v>
      </c>
      <c r="C248" s="43">
        <f t="shared" si="43"/>
        <v>4.7529706066291366E-2</v>
      </c>
      <c r="D248" s="44">
        <f>IF(OR($A248="",$B248=""),"",A248*'MPTO_working_2-way'!$G247)</f>
        <v>2.5769230769230766</v>
      </c>
      <c r="E248" s="46">
        <f>IF(OR($A248="",$B248=""),"",B248*'MPTO_working_2-way'!$G247)</f>
        <v>1.6341463414634145</v>
      </c>
      <c r="F248" s="44">
        <f>IF(OR($A248="",$B248=""),"",'MPTO_working_2-way'!D247)</f>
        <v>2.6127450980392153</v>
      </c>
      <c r="G248" s="46">
        <f>IF(OR($A248="",$B248=""),"",'MPTO_working_2-way'!E247)</f>
        <v>1.6200607902735562</v>
      </c>
      <c r="H248" s="44">
        <f>IF(OR($A248="",$B248=""),"",'OddsRatio_working_2-way'!M247)</f>
        <v>2.6146649364939023</v>
      </c>
      <c r="I248" s="44">
        <f>IF(OR($A248="",$B248=""),"",'OddsRatio_working_2-way'!N247)</f>
        <v>1.6193235372853327</v>
      </c>
      <c r="J248" s="44">
        <f>IF('Log_working_2-way'!$D247="","",A248^('Log_working_2-way'!$D247))</f>
        <v>2.6316805131028569</v>
      </c>
      <c r="K248" s="46">
        <f>IF('Log_working_2-way'!$D247="","",B248^('Log_working_2-way'!$D247))</f>
        <v>1.6128650749752642</v>
      </c>
      <c r="L248" s="53">
        <f t="shared" si="35"/>
        <v>0.38805970149253738</v>
      </c>
      <c r="M248" s="53">
        <f t="shared" si="36"/>
        <v>0.61194029850746268</v>
      </c>
      <c r="N248" s="54">
        <v>345</v>
      </c>
      <c r="O248" s="54">
        <f t="shared" si="37"/>
        <v>204.75609756097558</v>
      </c>
      <c r="P248" s="54">
        <f t="shared" si="38"/>
        <v>123.84615384615387</v>
      </c>
      <c r="Q248" s="54">
        <f t="shared" si="39"/>
        <v>221.15384615384613</v>
      </c>
      <c r="R248" s="54">
        <f t="shared" si="40"/>
        <v>140.2439024390244</v>
      </c>
      <c r="S248" s="55">
        <f t="shared" si="41"/>
        <v>-16.397748592870556</v>
      </c>
      <c r="T248" s="55">
        <f t="shared" si="42"/>
        <v>-16.397748592870528</v>
      </c>
      <c r="U248" t="s">
        <v>344</v>
      </c>
      <c r="V248" t="s">
        <v>345</v>
      </c>
      <c r="W248" t="s">
        <v>473</v>
      </c>
      <c r="X248" s="38">
        <v>44257</v>
      </c>
      <c r="Y248" s="57" t="s">
        <v>499</v>
      </c>
    </row>
    <row r="249" spans="1:25" ht="15" x14ac:dyDescent="0.25">
      <c r="A249">
        <v>1.59</v>
      </c>
      <c r="B249">
        <v>2.39</v>
      </c>
      <c r="C249" s="43">
        <f t="shared" si="43"/>
        <v>4.7340859451066919E-2</v>
      </c>
      <c r="D249" s="44">
        <f>IF(OR($A249="",$B249=""),"",A249*'MPTO_working_2-way'!$G248)</f>
        <v>1.6652719665271964</v>
      </c>
      <c r="E249" s="46">
        <f>IF(OR($A249="",$B249=""),"",B249*'MPTO_working_2-way'!$G248)</f>
        <v>2.5031446540880502</v>
      </c>
      <c r="F249" s="44">
        <f>IF(OR($A249="",$B249=""),"",'MPTO_working_2-way'!D248)</f>
        <v>1.6521814743157757</v>
      </c>
      <c r="G249" s="46">
        <f>IF(OR($A249="",$B249=""),"",'MPTO_working_2-way'!E248)</f>
        <v>2.533315556148128</v>
      </c>
      <c r="H249" s="44">
        <f>IF(OR($A249="",$B249=""),"",'OddsRatio_working_2-way'!M248)</f>
        <v>1.6515062790600537</v>
      </c>
      <c r="I249" s="44">
        <f>IF(OR($A249="",$B249=""),"",'OddsRatio_working_2-way'!N248)</f>
        <v>2.5349046235482611</v>
      </c>
      <c r="J249" s="44">
        <f>IF('Log_working_2-way'!$D248="","",A249^('Log_working_2-way'!$D248))</f>
        <v>1.6455079869288787</v>
      </c>
      <c r="K249" s="46">
        <f>IF('Log_working_2-way'!$D248="","",B249^('Log_working_2-way'!$D248))</f>
        <v>2.5491675087653465</v>
      </c>
      <c r="L249" s="53">
        <f t="shared" si="35"/>
        <v>0.60050251256281417</v>
      </c>
      <c r="M249" s="53">
        <f t="shared" si="36"/>
        <v>0.39949748743718594</v>
      </c>
      <c r="N249" s="54">
        <v>346</v>
      </c>
      <c r="O249" s="54">
        <f t="shared" si="37"/>
        <v>128.38993710691821</v>
      </c>
      <c r="P249" s="54">
        <f t="shared" si="38"/>
        <v>201.23012552301256</v>
      </c>
      <c r="Q249" s="54">
        <f t="shared" si="39"/>
        <v>144.76987447698744</v>
      </c>
      <c r="R249" s="54">
        <f t="shared" si="40"/>
        <v>217.61006289308176</v>
      </c>
      <c r="S249" s="55">
        <f t="shared" si="41"/>
        <v>-16.379937370069229</v>
      </c>
      <c r="T249" s="55">
        <f t="shared" si="42"/>
        <v>-16.3799373700692</v>
      </c>
      <c r="U249" t="s">
        <v>438</v>
      </c>
      <c r="V249" t="s">
        <v>425</v>
      </c>
      <c r="W249" t="s">
        <v>473</v>
      </c>
      <c r="X249" s="38">
        <v>44257</v>
      </c>
      <c r="Y249" s="57" t="s">
        <v>492</v>
      </c>
    </row>
    <row r="250" spans="1:25" ht="15" x14ac:dyDescent="0.25">
      <c r="A250">
        <v>1.19</v>
      </c>
      <c r="B250">
        <v>4.57</v>
      </c>
      <c r="C250" s="43">
        <f t="shared" si="43"/>
        <v>5.9154515197763935E-2</v>
      </c>
      <c r="D250" s="44">
        <f>IF(OR($A250="",$B250=""),"",A250*'MPTO_working_2-way'!$G249)</f>
        <v>1.260393873085339</v>
      </c>
      <c r="E250" s="46">
        <f>IF(OR($A250="",$B250=""),"",B250*'MPTO_working_2-way'!$G249)</f>
        <v>4.8403361344537812</v>
      </c>
      <c r="F250" s="44">
        <f>IF(OR($A250="",$B250=""),"",'MPTO_working_2-way'!D249)</f>
        <v>1.2334123357109645</v>
      </c>
      <c r="G250" s="46">
        <f>IF(OR($A250="",$B250=""),"",'MPTO_working_2-way'!E249)</f>
        <v>5.2842637127726757</v>
      </c>
      <c r="H250" s="44">
        <f>IF(OR($A250="",$B250=""),"",'OddsRatio_working_2-way'!M249)</f>
        <v>1.2306973959874841</v>
      </c>
      <c r="I250" s="44">
        <f>IF(OR($A250="",$B250=""),"",'OddsRatio_working_2-way'!N249)</f>
        <v>5.3346826509227299</v>
      </c>
      <c r="J250" s="44">
        <f>IF('Log_working_2-way'!$D249="","",A250^('Log_working_2-way'!$D249))</f>
        <v>1.217799308869659</v>
      </c>
      <c r="K250" s="46">
        <f>IF('Log_working_2-way'!$D249="","",B250^('Log_working_2-way'!$D249))</f>
        <v>5.5913827972633525</v>
      </c>
      <c r="L250" s="53">
        <f t="shared" si="35"/>
        <v>0.7934027777777779</v>
      </c>
      <c r="M250" s="53">
        <f t="shared" si="36"/>
        <v>0.20659722222222224</v>
      </c>
      <c r="N250" s="54">
        <v>347</v>
      </c>
      <c r="O250" s="54">
        <f t="shared" si="37"/>
        <v>55.403361344537821</v>
      </c>
      <c r="P250" s="54">
        <f t="shared" si="38"/>
        <v>271.0700218818381</v>
      </c>
      <c r="Q250" s="54">
        <f t="shared" si="39"/>
        <v>75.929978118161927</v>
      </c>
      <c r="R250" s="54">
        <f t="shared" si="40"/>
        <v>291.59663865546219</v>
      </c>
      <c r="S250" s="55">
        <f t="shared" si="41"/>
        <v>-20.526616773624106</v>
      </c>
      <c r="T250" s="55">
        <f t="shared" si="42"/>
        <v>-20.526616773624085</v>
      </c>
      <c r="U250" t="s">
        <v>432</v>
      </c>
      <c r="V250" t="s">
        <v>428</v>
      </c>
      <c r="W250" t="s">
        <v>473</v>
      </c>
      <c r="X250" s="38">
        <v>44257</v>
      </c>
      <c r="Y250" s="57" t="s">
        <v>491</v>
      </c>
    </row>
    <row r="251" spans="1:25" ht="15" x14ac:dyDescent="0.25">
      <c r="A251">
        <v>2.21</v>
      </c>
      <c r="B251">
        <v>1.68</v>
      </c>
      <c r="C251" s="43">
        <f t="shared" si="43"/>
        <v>4.772678302090072E-2</v>
      </c>
      <c r="D251" s="44">
        <f>IF(OR($A251="",$B251=""),"",A251*'MPTO_working_2-way'!$G250)</f>
        <v>2.3154761904761907</v>
      </c>
      <c r="E251" s="46">
        <f>IF(OR($A251="",$B251=""),"",B251*'MPTO_working_2-way'!$G250)</f>
        <v>1.7601809954751131</v>
      </c>
      <c r="F251" s="44">
        <f>IF(OR($A251="",$B251=""),"",'MPTO_working_2-way'!D250)</f>
        <v>2.3330400904863642</v>
      </c>
      <c r="G251" s="46">
        <f>IF(OR($A251="",$B251=""),"",'MPTO_working_2-way'!E250)</f>
        <v>1.7501649853870085</v>
      </c>
      <c r="H251" s="44">
        <f>IF(OR($A251="",$B251=""),"",'OddsRatio_working_2-way'!M250)</f>
        <v>2.3339459376998315</v>
      </c>
      <c r="I251" s="44">
        <f>IF(OR($A251="",$B251=""),"",'OddsRatio_working_2-way'!N250)</f>
        <v>1.7496555682941202</v>
      </c>
      <c r="J251" s="44">
        <f>IF('Log_working_2-way'!$D250="","",A251^('Log_working_2-way'!$D250))</f>
        <v>2.3421626328567902</v>
      </c>
      <c r="K251" s="46">
        <f>IF('Log_working_2-way'!$D250="","",B251^('Log_working_2-way'!$D250))</f>
        <v>1.7450661905782558</v>
      </c>
      <c r="L251" s="53">
        <f t="shared" si="35"/>
        <v>0.43187660668380456</v>
      </c>
      <c r="M251" s="53">
        <f t="shared" si="36"/>
        <v>0.56812339331619544</v>
      </c>
      <c r="N251" s="54">
        <v>348</v>
      </c>
      <c r="O251" s="54">
        <f t="shared" si="37"/>
        <v>190.53393665158373</v>
      </c>
      <c r="P251" s="54">
        <f t="shared" si="38"/>
        <v>140.85714285714286</v>
      </c>
      <c r="Q251" s="54">
        <f t="shared" si="39"/>
        <v>207.14285714285714</v>
      </c>
      <c r="R251" s="54">
        <f t="shared" si="40"/>
        <v>157.4660633484163</v>
      </c>
      <c r="S251" s="55">
        <f t="shared" si="41"/>
        <v>-16.608920491273409</v>
      </c>
      <c r="T251" s="55">
        <f t="shared" si="42"/>
        <v>-16.608920491273437</v>
      </c>
      <c r="U251" t="s">
        <v>426</v>
      </c>
      <c r="V251" t="s">
        <v>437</v>
      </c>
      <c r="W251" t="s">
        <v>473</v>
      </c>
      <c r="X251" s="38">
        <v>44257</v>
      </c>
      <c r="Y251" s="71" t="s">
        <v>495</v>
      </c>
    </row>
    <row r="252" spans="1:25" ht="15" x14ac:dyDescent="0.25">
      <c r="A252">
        <v>2.08</v>
      </c>
      <c r="B252">
        <v>1.81</v>
      </c>
      <c r="C252" s="43">
        <f t="shared" si="43"/>
        <v>3.3255418614534626E-2</v>
      </c>
      <c r="D252" s="44">
        <f>IF(OR($A252="",$B252=""),"",A252*'MPTO_working_2-way'!$G251)</f>
        <v>2.1491712707182322</v>
      </c>
      <c r="E252" s="46">
        <f>IF(OR($A252="",$B252=""),"",B252*'MPTO_working_2-way'!$G251)</f>
        <v>1.8701923076923077</v>
      </c>
      <c r="F252" s="44">
        <f>IF(OR($A252="",$B252=""),"",'MPTO_working_2-way'!D251)</f>
        <v>2.1545152798443401</v>
      </c>
      <c r="G252" s="46">
        <f>IF(OR($A252="",$B252=""),"",'MPTO_working_2-way'!E251)</f>
        <v>1.8661643699811639</v>
      </c>
      <c r="H252" s="44">
        <f>IF(OR($A252="",$B252=""),"",'OddsRatio_working_2-way'!M251)</f>
        <v>2.1547005383792519</v>
      </c>
      <c r="I252" s="44">
        <f>IF(OR($A252="",$B252=""),"",'OddsRatio_working_2-way'!N251)</f>
        <v>1.8660254037844384</v>
      </c>
      <c r="J252" s="44">
        <f>IF('Log_working_2-way'!$D251="","",A252^('Log_working_2-way'!$D251))</f>
        <v>2.1571440120474694</v>
      </c>
      <c r="K252" s="46">
        <f>IF('Log_working_2-way'!$D251="","",B252^('Log_working_2-way'!$D251))</f>
        <v>1.8641966683390954</v>
      </c>
      <c r="L252" s="53">
        <f t="shared" si="35"/>
        <v>0.46529562982005135</v>
      </c>
      <c r="M252" s="53">
        <f t="shared" si="36"/>
        <v>0.53470437017994854</v>
      </c>
      <c r="N252" s="54">
        <v>349</v>
      </c>
      <c r="O252" s="54">
        <f t="shared" si="37"/>
        <v>181.21153846153848</v>
      </c>
      <c r="P252" s="54">
        <f t="shared" si="38"/>
        <v>156.18232044198899</v>
      </c>
      <c r="Q252" s="54">
        <f t="shared" si="39"/>
        <v>192.81767955801106</v>
      </c>
      <c r="R252" s="54">
        <f t="shared" si="40"/>
        <v>167.78846153846152</v>
      </c>
      <c r="S252" s="55">
        <f t="shared" si="41"/>
        <v>-11.606141096472584</v>
      </c>
      <c r="T252" s="55">
        <f t="shared" si="42"/>
        <v>-11.606141096472527</v>
      </c>
      <c r="U252" t="s">
        <v>516</v>
      </c>
      <c r="V252" t="s">
        <v>517</v>
      </c>
      <c r="W252" t="s">
        <v>482</v>
      </c>
      <c r="X252" s="38">
        <v>44257</v>
      </c>
      <c r="Y252" s="57" t="s">
        <v>485</v>
      </c>
    </row>
    <row r="253" spans="1:25" ht="15" x14ac:dyDescent="0.25">
      <c r="A253">
        <v>2.23</v>
      </c>
      <c r="B253">
        <v>1.71</v>
      </c>
      <c r="C253" s="43">
        <f t="shared" si="43"/>
        <v>3.3225814910969431E-2</v>
      </c>
      <c r="D253" s="44">
        <f>IF(OR($A253="",$B253=""),"",A253*'MPTO_working_2-way'!$G252)</f>
        <v>2.3040935672514617</v>
      </c>
      <c r="E253" s="46">
        <f>IF(OR($A253="",$B253=""),"",B253*'MPTO_working_2-way'!$G252)</f>
        <v>1.7668161434977576</v>
      </c>
      <c r="F253" s="44">
        <f>IF(OR($A253="",$B253=""),"",'MPTO_working_2-way'!D252)</f>
        <v>2.315792669966295</v>
      </c>
      <c r="G253" s="46">
        <f>IF(OR($A253="",$B253=""),"",'MPTO_working_2-way'!E252)</f>
        <v>1.7599981538319522</v>
      </c>
      <c r="H253" s="44">
        <f>IF(OR($A253="",$B253=""),"",'OddsRatio_working_2-way'!M252)</f>
        <v>2.3162045305336028</v>
      </c>
      <c r="I253" s="44">
        <f>IF(OR($A253="",$B253=""),"",'OddsRatio_working_2-way'!N252)</f>
        <v>1.7597603387632996</v>
      </c>
      <c r="J253" s="44">
        <f>IF('Log_working_2-way'!$D252="","",A253^('Log_working_2-way'!$D252))</f>
        <v>2.3215866387713424</v>
      </c>
      <c r="K253" s="46">
        <f>IF('Log_working_2-way'!$D252="","",B253^('Log_working_2-way'!$D252))</f>
        <v>1.7566662454529891</v>
      </c>
      <c r="L253" s="53">
        <f t="shared" si="35"/>
        <v>0.43401015228426398</v>
      </c>
      <c r="M253" s="53">
        <f t="shared" si="36"/>
        <v>0.56598984771573613</v>
      </c>
      <c r="N253" s="54">
        <v>350</v>
      </c>
      <c r="O253" s="54">
        <f t="shared" si="37"/>
        <v>193.0493273542601</v>
      </c>
      <c r="P253" s="54">
        <f t="shared" si="38"/>
        <v>145.32163742690057</v>
      </c>
      <c r="Q253" s="54">
        <f t="shared" si="39"/>
        <v>204.67836257309941</v>
      </c>
      <c r="R253" s="54">
        <f t="shared" si="40"/>
        <v>156.95067264573993</v>
      </c>
      <c r="S253" s="55">
        <f t="shared" si="41"/>
        <v>-11.629035218839306</v>
      </c>
      <c r="T253" s="55">
        <f t="shared" si="42"/>
        <v>-11.629035218839363</v>
      </c>
      <c r="U253" t="s">
        <v>518</v>
      </c>
      <c r="V253" t="s">
        <v>392</v>
      </c>
      <c r="W253" t="s">
        <v>482</v>
      </c>
      <c r="X253" s="38">
        <v>44257</v>
      </c>
      <c r="Y253" s="57" t="s">
        <v>492</v>
      </c>
    </row>
    <row r="254" spans="1:25" ht="15" x14ac:dyDescent="0.25">
      <c r="A254">
        <v>1.69</v>
      </c>
      <c r="B254">
        <v>2.2400000000000002</v>
      </c>
      <c r="C254" s="43">
        <f t="shared" si="43"/>
        <v>3.8144547759932479E-2</v>
      </c>
      <c r="D254" s="44">
        <f>IF(OR($A254="",$B254=""),"",A254*'MPTO_working_2-way'!$G253)</f>
        <v>1.7544642857142858</v>
      </c>
      <c r="E254" s="46">
        <f>IF(OR($A254="",$B254=""),"",B254*'MPTO_working_2-way'!$G253)</f>
        <v>2.3254437869822491</v>
      </c>
      <c r="F254" s="44">
        <f>IF(OR($A254="",$B254=""),"",'MPTO_working_2-way'!D253)</f>
        <v>1.7462865578005351</v>
      </c>
      <c r="G254" s="46">
        <f>IF(OR($A254="",$B254=""),"",'MPTO_working_2-way'!E253)</f>
        <v>2.3399678575843743</v>
      </c>
      <c r="H254" s="44">
        <f>IF(OR($A254="",$B254=""),"",'OddsRatio_working_2-way'!M253)</f>
        <v>1.7459568438611086</v>
      </c>
      <c r="I254" s="44">
        <f>IF(OR($A254="",$B254=""),"",'OddsRatio_working_2-way'!N253)</f>
        <v>2.3405601251996737</v>
      </c>
      <c r="J254" s="44">
        <f>IF('Log_working_2-way'!$D253="","",A254^('Log_working_2-way'!$D253))</f>
        <v>1.7422334757420166</v>
      </c>
      <c r="K254" s="46">
        <f>IF('Log_working_2-way'!$D253="","",B254^('Log_working_2-way'!$D253))</f>
        <v>2.347284961783934</v>
      </c>
      <c r="L254" s="53">
        <f t="shared" si="35"/>
        <v>0.56997455470737912</v>
      </c>
      <c r="M254" s="53">
        <f t="shared" si="36"/>
        <v>0.43002544529262077</v>
      </c>
      <c r="N254" s="54">
        <v>351</v>
      </c>
      <c r="O254" s="54">
        <f t="shared" si="37"/>
        <v>143.30769230769229</v>
      </c>
      <c r="P254" s="54">
        <f t="shared" si="38"/>
        <v>194.30357142857147</v>
      </c>
      <c r="Q254" s="54">
        <f t="shared" si="39"/>
        <v>156.69642857142856</v>
      </c>
      <c r="R254" s="54">
        <f t="shared" si="40"/>
        <v>207.69230769230771</v>
      </c>
      <c r="S254" s="55">
        <f t="shared" si="41"/>
        <v>-13.388736263736263</v>
      </c>
      <c r="T254" s="55">
        <f t="shared" si="42"/>
        <v>-13.388736263736234</v>
      </c>
      <c r="U254" t="s">
        <v>519</v>
      </c>
      <c r="V254" t="s">
        <v>395</v>
      </c>
      <c r="W254" t="s">
        <v>482</v>
      </c>
      <c r="X254" s="38">
        <v>44257</v>
      </c>
      <c r="Y254" s="57" t="s">
        <v>484</v>
      </c>
    </row>
    <row r="255" spans="1:25" ht="15" x14ac:dyDescent="0.25">
      <c r="A255">
        <v>2.0499999999999998</v>
      </c>
      <c r="B255">
        <v>1.81</v>
      </c>
      <c r="C255" s="43">
        <f t="shared" si="43"/>
        <v>4.0291065894084488E-2</v>
      </c>
      <c r="D255" s="44">
        <f>IF(OR($A255="",$B255=""),"",A255*'MPTO_working_2-way'!$G254)</f>
        <v>2.132596685082873</v>
      </c>
      <c r="E255" s="46">
        <f>IF(OR($A255="",$B255=""),"",B255*'MPTO_working_2-way'!$G254)</f>
        <v>1.882926829268293</v>
      </c>
      <c r="F255" s="44">
        <f>IF(OR($A255="",$B255=""),"",'MPTO_working_2-way'!D254)</f>
        <v>2.1383086010661287</v>
      </c>
      <c r="G255" s="46">
        <f>IF(OR($A255="",$B255=""),"",'MPTO_working_2-way'!E254)</f>
        <v>1.8784963928616634</v>
      </c>
      <c r="H255" s="44">
        <f>IF(OR($A255="",$B255=""),"",'OddsRatio_working_2-way'!M254)</f>
        <v>2.1385500851066221</v>
      </c>
      <c r="I255" s="44">
        <f>IF(OR($A255="",$B255=""),"",'OddsRatio_working_2-way'!N254)</f>
        <v>1.8783100656536802</v>
      </c>
      <c r="J255" s="44">
        <f>IF('Log_working_2-way'!$D254="","",A255^('Log_working_2-way'!$D254))</f>
        <v>2.1411780217081708</v>
      </c>
      <c r="K255" s="46">
        <f>IF('Log_working_2-way'!$D254="","",B255^('Log_working_2-way'!$D254))</f>
        <v>1.8762874687184776</v>
      </c>
      <c r="L255" s="53">
        <f t="shared" ref="L255:L273" si="44">(1/D255)</f>
        <v>0.4689119170984456</v>
      </c>
      <c r="M255" s="53">
        <f t="shared" ref="M255:M273" si="45">(1/E255)</f>
        <v>0.53108808290155429</v>
      </c>
      <c r="N255" s="54">
        <v>352</v>
      </c>
      <c r="O255" s="54">
        <f t="shared" ref="O255:O273" si="46">(1/A255)*((N255*A255)-N255)</f>
        <v>180.29268292682923</v>
      </c>
      <c r="P255" s="54">
        <f t="shared" ref="P255:P273" si="47">(1/B255)*((N255*B255)-N255)</f>
        <v>157.52486187845304</v>
      </c>
      <c r="Q255" s="54">
        <f t="shared" ref="Q255:Q273" si="48">(1/B255)*N255</f>
        <v>194.47513812154696</v>
      </c>
      <c r="R255" s="54">
        <f t="shared" ref="R255:R273" si="49">(1/A255)*N255</f>
        <v>171.70731707317074</v>
      </c>
      <c r="S255" s="55">
        <f t="shared" ref="S255:S273" si="50">O255-Q255</f>
        <v>-14.182455194717733</v>
      </c>
      <c r="T255" s="55">
        <f t="shared" ref="T255:T273" si="51">P255-R255</f>
        <v>-14.182455194717704</v>
      </c>
      <c r="U255" t="s">
        <v>405</v>
      </c>
      <c r="V255" t="s">
        <v>402</v>
      </c>
      <c r="W255" t="s">
        <v>483</v>
      </c>
      <c r="X255" s="38">
        <v>44257</v>
      </c>
      <c r="Y255" s="57" t="s">
        <v>495</v>
      </c>
    </row>
    <row r="256" spans="1:25" ht="15" x14ac:dyDescent="0.25">
      <c r="A256">
        <v>1.79</v>
      </c>
      <c r="B256">
        <v>2.0699999999999998</v>
      </c>
      <c r="C256" s="43">
        <f t="shared" si="43"/>
        <v>4.17510053167085E-2</v>
      </c>
      <c r="D256" s="44">
        <f>IF(OR($A256="",$B256=""),"",A256*'MPTO_working_2-way'!$G255)</f>
        <v>1.8647342995169083</v>
      </c>
      <c r="E256" s="46">
        <f>IF(OR($A256="",$B256=""),"",B256*'MPTO_working_2-way'!$G255)</f>
        <v>2.1564245810055866</v>
      </c>
      <c r="F256" s="44">
        <f>IF(OR($A256="",$B256=""),"",'MPTO_working_2-way'!D255)</f>
        <v>1.8594836022382255</v>
      </c>
      <c r="G256" s="46">
        <f>IF(OR($A256="",$B256=""),"",'MPTO_working_2-way'!E255)</f>
        <v>2.1634893294018038</v>
      </c>
      <c r="H256" s="44">
        <f>IF(OR($A256="",$B256=""),"",'OddsRatio_working_2-way'!M255)</f>
        <v>1.8592541864950944</v>
      </c>
      <c r="I256" s="44">
        <f>IF(OR($A256="",$B256=""),"",'OddsRatio_working_2-way'!N255)</f>
        <v>2.1637999741136076</v>
      </c>
      <c r="J256" s="44">
        <f>IF('Log_working_2-way'!$D255="","",A256^('Log_working_2-way'!$D255))</f>
        <v>1.8568552701777588</v>
      </c>
      <c r="K256" s="46">
        <f>IF('Log_working_2-way'!$D255="","",B256^('Log_working_2-way'!$D255))</f>
        <v>2.167058235858538</v>
      </c>
      <c r="L256" s="53">
        <f t="shared" si="44"/>
        <v>0.53626943005181349</v>
      </c>
      <c r="M256" s="53">
        <f t="shared" si="45"/>
        <v>0.46373056994818651</v>
      </c>
      <c r="N256" s="54">
        <v>353</v>
      </c>
      <c r="O256" s="54">
        <f t="shared" si="46"/>
        <v>155.79329608938548</v>
      </c>
      <c r="P256" s="54">
        <f t="shared" si="47"/>
        <v>182.46859903381639</v>
      </c>
      <c r="Q256" s="54">
        <f t="shared" si="48"/>
        <v>170.53140096618358</v>
      </c>
      <c r="R256" s="54">
        <f t="shared" si="49"/>
        <v>197.20670391061452</v>
      </c>
      <c r="S256" s="55">
        <f t="shared" si="50"/>
        <v>-14.738104876798104</v>
      </c>
      <c r="T256" s="55">
        <f t="shared" si="51"/>
        <v>-14.738104876798133</v>
      </c>
      <c r="U256" t="s">
        <v>401</v>
      </c>
      <c r="V256" t="s">
        <v>406</v>
      </c>
      <c r="W256" t="s">
        <v>483</v>
      </c>
      <c r="X256" s="38">
        <v>44257</v>
      </c>
      <c r="Y256" s="57" t="s">
        <v>497</v>
      </c>
    </row>
    <row r="257" spans="1:25" ht="15" x14ac:dyDescent="0.25">
      <c r="A257">
        <v>2.0299999999999998</v>
      </c>
      <c r="B257">
        <v>1.83</v>
      </c>
      <c r="C257" s="43">
        <f t="shared" si="43"/>
        <v>3.9058924870117639E-2</v>
      </c>
      <c r="D257" s="44">
        <f>IF(OR($A257="",$B257=""),"",A257*'MPTO_working_2-way'!$G256)</f>
        <v>2.1092896174863385</v>
      </c>
      <c r="E257" s="46">
        <f>IF(OR($A257="",$B257=""),"",B257*'MPTO_working_2-way'!$G256)</f>
        <v>1.9014778325123154</v>
      </c>
      <c r="F257" s="44">
        <f>IF(OR($A257="",$B257=""),"",'MPTO_working_2-way'!D256)</f>
        <v>2.1138012461236451</v>
      </c>
      <c r="G257" s="46">
        <f>IF(OR($A257="",$B257=""),"",'MPTO_working_2-way'!E256)</f>
        <v>1.8978262535441519</v>
      </c>
      <c r="H257" s="44">
        <f>IF(OR($A257="",$B257=""),"",'OddsRatio_working_2-way'!M256)</f>
        <v>2.113985572357957</v>
      </c>
      <c r="I257" s="44">
        <f>IF(OR($A257="",$B257=""),"",'OddsRatio_working_2-way'!N256)</f>
        <v>1.8976776942301987</v>
      </c>
      <c r="J257" s="44">
        <f>IF('Log_working_2-way'!$D256="","",A257^('Log_working_2-way'!$D256))</f>
        <v>2.1160569234955591</v>
      </c>
      <c r="K257" s="46">
        <f>IF('Log_working_2-way'!$D256="","",B257^('Log_working_2-way'!$D256))</f>
        <v>1.8960116450582052</v>
      </c>
      <c r="L257" s="53">
        <f t="shared" si="44"/>
        <v>0.47409326424870474</v>
      </c>
      <c r="M257" s="53">
        <f t="shared" si="45"/>
        <v>0.52590673575129532</v>
      </c>
      <c r="N257" s="54">
        <v>354</v>
      </c>
      <c r="O257" s="54">
        <f t="shared" si="46"/>
        <v>179.61576354679801</v>
      </c>
      <c r="P257" s="54">
        <f t="shared" si="47"/>
        <v>160.55737704918033</v>
      </c>
      <c r="Q257" s="54">
        <f t="shared" si="48"/>
        <v>193.44262295081964</v>
      </c>
      <c r="R257" s="54">
        <f t="shared" si="49"/>
        <v>174.38423645320199</v>
      </c>
      <c r="S257" s="55">
        <f t="shared" si="50"/>
        <v>-13.826859404021633</v>
      </c>
      <c r="T257" s="55">
        <f t="shared" si="51"/>
        <v>-13.826859404021661</v>
      </c>
      <c r="U257" t="s">
        <v>124</v>
      </c>
      <c r="V257" t="s">
        <v>462</v>
      </c>
      <c r="W257" t="s">
        <v>475</v>
      </c>
      <c r="X257" s="38">
        <v>44257</v>
      </c>
      <c r="Y257" s="57" t="s">
        <v>486</v>
      </c>
    </row>
    <row r="258" spans="1:25" ht="15" x14ac:dyDescent="0.25">
      <c r="A258">
        <v>1.66</v>
      </c>
      <c r="B258">
        <v>2.27</v>
      </c>
      <c r="C258" s="43">
        <f t="shared" si="43"/>
        <v>4.2938272915450382E-2</v>
      </c>
      <c r="D258" s="44">
        <f>IF(OR($A258="",$B258=""),"",A258*'MPTO_working_2-way'!$G257)</f>
        <v>1.7312775330396475</v>
      </c>
      <c r="E258" s="46">
        <f>IF(OR($A258="",$B258=""),"",B258*'MPTO_working_2-way'!$G257)</f>
        <v>2.3674698795180724</v>
      </c>
      <c r="F258" s="44">
        <f>IF(OR($A258="",$B258=""),"",'MPTO_working_2-way'!D257)</f>
        <v>1.7213466721483714</v>
      </c>
      <c r="G258" s="46">
        <f>IF(OR($A258="",$B258=""),"",'MPTO_working_2-way'!E257)</f>
        <v>2.3862959913874993</v>
      </c>
      <c r="H258" s="44">
        <f>IF(OR($A258="",$B258=""),"",'OddsRatio_working_2-way'!M257)</f>
        <v>1.7208918361100216</v>
      </c>
      <c r="I258" s="44">
        <f>IF(OR($A258="",$B258=""),"",'OddsRatio_working_2-way'!N257)</f>
        <v>2.387170654332921</v>
      </c>
      <c r="J258" s="44">
        <f>IF('Log_working_2-way'!$D257="","",A258^('Log_working_2-way'!$D257))</f>
        <v>1.7163559375473425</v>
      </c>
      <c r="K258" s="46">
        <f>IF('Log_working_2-way'!$D257="","",B258^('Log_working_2-way'!$D257))</f>
        <v>2.3959540887220943</v>
      </c>
      <c r="L258" s="53">
        <f t="shared" si="44"/>
        <v>0.57760814249363868</v>
      </c>
      <c r="M258" s="53">
        <f t="shared" si="45"/>
        <v>0.42239185750636132</v>
      </c>
      <c r="N258" s="54">
        <v>355</v>
      </c>
      <c r="O258" s="54">
        <f t="shared" si="46"/>
        <v>141.14457831325299</v>
      </c>
      <c r="P258" s="54">
        <f t="shared" si="47"/>
        <v>198.6123348017621</v>
      </c>
      <c r="Q258" s="54">
        <f t="shared" si="48"/>
        <v>156.38766519823787</v>
      </c>
      <c r="R258" s="54">
        <f t="shared" si="49"/>
        <v>213.85542168674701</v>
      </c>
      <c r="S258" s="55">
        <f t="shared" si="50"/>
        <v>-15.243086884984876</v>
      </c>
      <c r="T258" s="55">
        <f t="shared" si="51"/>
        <v>-15.243086884984905</v>
      </c>
      <c r="U258" t="s">
        <v>251</v>
      </c>
      <c r="V258" t="s">
        <v>168</v>
      </c>
      <c r="W258" t="s">
        <v>475</v>
      </c>
      <c r="X258" s="38">
        <v>44257</v>
      </c>
      <c r="Y258" s="57" t="s">
        <v>487</v>
      </c>
    </row>
    <row r="259" spans="1:25" ht="15" x14ac:dyDescent="0.25">
      <c r="A259">
        <v>1.77</v>
      </c>
      <c r="B259">
        <v>2.1</v>
      </c>
      <c r="C259" s="43">
        <f t="shared" ref="C259:C273" si="52">IF(OR($A259="",$B259=""),"",(1/A259)+(1/B259)-1)</f>
        <v>4.1162227602905554E-2</v>
      </c>
      <c r="D259" s="44">
        <f>IF(OR($A259="",$B259=""),"",A259*'MPTO_working_2-way'!$G258)</f>
        <v>1.8428571428571427</v>
      </c>
      <c r="E259" s="46">
        <f>IF(OR($A259="",$B259=""),"",B259*'MPTO_working_2-way'!$G258)</f>
        <v>2.1864406779661016</v>
      </c>
      <c r="F259" s="44">
        <f>IF(OR($A259="",$B259=""),"",'MPTO_working_2-way'!D258)</f>
        <v>1.8369162342475907</v>
      </c>
      <c r="G259" s="46">
        <f>IF(OR($A259="",$B259=""),"",'MPTO_working_2-way'!E258)</f>
        <v>2.1948627103631533</v>
      </c>
      <c r="H259" s="44">
        <f>IF(OR($A259="",$B259=""),"",'OddsRatio_working_2-way'!M258)</f>
        <v>1.8366600265340756</v>
      </c>
      <c r="I259" s="44">
        <f>IF(OR($A259="",$B259=""),"",'OddsRatio_working_2-way'!N258)</f>
        <v>2.1952286093343938</v>
      </c>
      <c r="J259" s="44">
        <f>IF('Log_working_2-way'!$D258="","",A259^('Log_working_2-way'!$D258))</f>
        <v>1.8339479104339262</v>
      </c>
      <c r="K259" s="46">
        <f>IF('Log_working_2-way'!$D258="","",B259^('Log_working_2-way'!$D258))</f>
        <v>2.1991156611681375</v>
      </c>
      <c r="L259" s="53">
        <f t="shared" si="44"/>
        <v>0.54263565891472876</v>
      </c>
      <c r="M259" s="53">
        <f t="shared" si="45"/>
        <v>0.45736434108527135</v>
      </c>
      <c r="N259" s="54">
        <v>356</v>
      </c>
      <c r="O259" s="54">
        <f t="shared" si="46"/>
        <v>154.87005649717514</v>
      </c>
      <c r="P259" s="54">
        <f t="shared" si="47"/>
        <v>186.47619047619048</v>
      </c>
      <c r="Q259" s="54">
        <f t="shared" si="48"/>
        <v>169.52380952380952</v>
      </c>
      <c r="R259" s="54">
        <f t="shared" si="49"/>
        <v>201.12994350282486</v>
      </c>
      <c r="S259" s="55">
        <f t="shared" si="50"/>
        <v>-14.653753026634377</v>
      </c>
      <c r="T259" s="55">
        <f t="shared" si="51"/>
        <v>-14.653753026634377</v>
      </c>
      <c r="U259" t="s">
        <v>165</v>
      </c>
      <c r="V259" t="s">
        <v>128</v>
      </c>
      <c r="W259" t="s">
        <v>475</v>
      </c>
      <c r="X259" s="38">
        <v>44257</v>
      </c>
      <c r="Y259" s="71" t="s">
        <v>495</v>
      </c>
    </row>
    <row r="260" spans="1:25" ht="15" x14ac:dyDescent="0.25">
      <c r="A260">
        <v>1.7</v>
      </c>
      <c r="B260">
        <v>2.19</v>
      </c>
      <c r="C260" s="43">
        <f t="shared" si="52"/>
        <v>4.485629868385721E-2</v>
      </c>
      <c r="D260" s="44">
        <f>IF(OR($A260="",$B260=""),"",A260*'MPTO_working_2-way'!$G259)</f>
        <v>1.7762557077625571</v>
      </c>
      <c r="E260" s="46">
        <f>IF(OR($A260="",$B260=""),"",B260*'MPTO_working_2-way'!$G259)</f>
        <v>2.2882352941176474</v>
      </c>
      <c r="F260" s="44">
        <f>IF(OR($A260="",$B260=""),"",'MPTO_working_2-way'!D259)</f>
        <v>1.7673866603370521</v>
      </c>
      <c r="G260" s="46">
        <f>IF(OR($A260="",$B260=""),"",'MPTO_working_2-way'!E259)</f>
        <v>2.3031240334055059</v>
      </c>
      <c r="H260" s="44">
        <f>IF(OR($A260="",$B260=""),"",'OddsRatio_working_2-way'!M259)</f>
        <v>1.7669649888473706</v>
      </c>
      <c r="I260" s="44">
        <f>IF(OR($A260="",$B260=""),"",'OddsRatio_working_2-way'!N259)</f>
        <v>2.3038404810405297</v>
      </c>
      <c r="J260" s="44">
        <f>IF('Log_working_2-way'!$D259="","",A260^('Log_working_2-way'!$D259))</f>
        <v>1.7629085310147883</v>
      </c>
      <c r="K260" s="46">
        <f>IF('Log_working_2-way'!$D259="","",B260^('Log_working_2-way'!$D259))</f>
        <v>2.3107731259333391</v>
      </c>
      <c r="L260" s="53">
        <f t="shared" si="44"/>
        <v>0.56298200514138819</v>
      </c>
      <c r="M260" s="53">
        <f t="shared" si="45"/>
        <v>0.43701799485861176</v>
      </c>
      <c r="N260" s="54">
        <v>357</v>
      </c>
      <c r="O260" s="54">
        <f t="shared" si="46"/>
        <v>147</v>
      </c>
      <c r="P260" s="54">
        <f t="shared" si="47"/>
        <v>193.98630136986299</v>
      </c>
      <c r="Q260" s="54">
        <f t="shared" si="48"/>
        <v>163.01369863013699</v>
      </c>
      <c r="R260" s="54">
        <f t="shared" si="49"/>
        <v>210</v>
      </c>
      <c r="S260" s="55">
        <f t="shared" si="50"/>
        <v>-16.013698630136986</v>
      </c>
      <c r="T260" s="55">
        <f t="shared" si="51"/>
        <v>-16.013698630137014</v>
      </c>
      <c r="U260" t="s">
        <v>127</v>
      </c>
      <c r="V260" t="s">
        <v>166</v>
      </c>
      <c r="W260" t="s">
        <v>475</v>
      </c>
      <c r="X260" s="38">
        <v>44257</v>
      </c>
      <c r="Y260" s="57" t="s">
        <v>495</v>
      </c>
    </row>
    <row r="261" spans="1:25" ht="15" x14ac:dyDescent="0.25">
      <c r="A261">
        <v>1.93</v>
      </c>
      <c r="B261">
        <v>1.92</v>
      </c>
      <c r="C261" s="43">
        <f t="shared" si="52"/>
        <v>3.8968048359240282E-2</v>
      </c>
      <c r="D261" s="44">
        <f>IF(OR($A261="",$B261=""),"",A261*'MPTO_working_2-way'!$G260)</f>
        <v>2.0052083333333335</v>
      </c>
      <c r="E261" s="46">
        <f>IF(OR($A261="",$B261=""),"",B261*'MPTO_working_2-way'!$G260)</f>
        <v>1.9948186528497414</v>
      </c>
      <c r="F261" s="44">
        <f>IF(OR($A261="",$B261=""),"",'MPTO_working_2-way'!D260)</f>
        <v>2.0054118411083453</v>
      </c>
      <c r="G261" s="46">
        <f>IF(OR($A261="",$B261=""),"",'MPTO_working_2-way'!E260)</f>
        <v>1.9946172892668752</v>
      </c>
      <c r="H261" s="44">
        <f>IF(OR($A261="",$B261=""),"",'OddsRatio_working_2-way'!M260)</f>
        <v>2.0054200938997546</v>
      </c>
      <c r="I261" s="44">
        <f>IF(OR($A261="",$B261=""),"",'OddsRatio_working_2-way'!N260)</f>
        <v>1.9946091251481448</v>
      </c>
      <c r="J261" s="44">
        <f>IF('Log_working_2-way'!$D260="","",A261^('Log_working_2-way'!$D260))</f>
        <v>2.0055131845379748</v>
      </c>
      <c r="K261" s="46">
        <f>IF('Log_working_2-way'!$D260="","",B261^('Log_working_2-way'!$D260))</f>
        <v>1.9945170440100763</v>
      </c>
      <c r="L261" s="53">
        <f t="shared" si="44"/>
        <v>0.49870129870129865</v>
      </c>
      <c r="M261" s="53">
        <f t="shared" si="45"/>
        <v>0.50129870129870124</v>
      </c>
      <c r="N261" s="54">
        <v>358</v>
      </c>
      <c r="O261" s="54">
        <f t="shared" si="46"/>
        <v>172.50777202072538</v>
      </c>
      <c r="P261" s="54">
        <f t="shared" si="47"/>
        <v>171.54166666666669</v>
      </c>
      <c r="Q261" s="54">
        <f t="shared" si="48"/>
        <v>186.45833333333334</v>
      </c>
      <c r="R261" s="54">
        <f t="shared" si="49"/>
        <v>185.49222797927465</v>
      </c>
      <c r="S261" s="55">
        <f t="shared" si="50"/>
        <v>-13.95056131260796</v>
      </c>
      <c r="T261" s="55">
        <f t="shared" si="51"/>
        <v>-13.95056131260796</v>
      </c>
      <c r="U261" t="s">
        <v>169</v>
      </c>
      <c r="V261" t="s">
        <v>64</v>
      </c>
      <c r="W261" t="s">
        <v>475</v>
      </c>
      <c r="X261" s="38">
        <v>44257</v>
      </c>
      <c r="Y261" s="57" t="s">
        <v>486</v>
      </c>
    </row>
    <row r="262" spans="1:25" ht="15" x14ac:dyDescent="0.25">
      <c r="A262">
        <v>2.02</v>
      </c>
      <c r="B262">
        <v>1.88</v>
      </c>
      <c r="C262" s="43">
        <f t="shared" si="52"/>
        <v>2.6964398567516312E-2</v>
      </c>
      <c r="D262" s="44">
        <f>IF(OR($A262="",$B262=""),"",A262*'MPTO_working_2-way'!$G261)</f>
        <v>2.0744680851063828</v>
      </c>
      <c r="E262" s="46">
        <f>IF(OR($A262="",$B262=""),"",B262*'MPTO_working_2-way'!$G261)</f>
        <v>1.9306930693069306</v>
      </c>
      <c r="F262" s="44">
        <f>IF(OR($A262="",$B262=""),"",'MPTO_working_2-way'!D261)</f>
        <v>2.0765529308836395</v>
      </c>
      <c r="G262" s="46">
        <f>IF(OR($A262="",$B262=""),"",'MPTO_working_2-way'!E261)</f>
        <v>1.9288906948394962</v>
      </c>
      <c r="H262" s="44">
        <f>IF(OR($A262="",$B262=""),"",'OddsRatio_working_2-way'!M261)</f>
        <v>2.0766108438479098</v>
      </c>
      <c r="I262" s="44">
        <f>IF(OR($A262="",$B262=""),"",'OddsRatio_working_2-way'!N261)</f>
        <v>1.9288407280256479</v>
      </c>
      <c r="J262" s="44">
        <f>IF('Log_working_2-way'!$D261="","",A262^('Log_working_2-way'!$D261))</f>
        <v>2.0775563029751076</v>
      </c>
      <c r="K262" s="46">
        <f>IF('Log_working_2-way'!$D261="","",B262^('Log_working_2-way'!$D261))</f>
        <v>1.9280257534933587</v>
      </c>
      <c r="L262" s="53">
        <f t="shared" si="44"/>
        <v>0.48205128205128212</v>
      </c>
      <c r="M262" s="53">
        <f t="shared" si="45"/>
        <v>0.517948717948718</v>
      </c>
      <c r="N262" s="54">
        <v>359</v>
      </c>
      <c r="O262" s="54">
        <f t="shared" si="46"/>
        <v>181.27722772277224</v>
      </c>
      <c r="P262" s="54">
        <f t="shared" si="47"/>
        <v>168.04255319148933</v>
      </c>
      <c r="Q262" s="54">
        <f t="shared" si="48"/>
        <v>190.95744680851064</v>
      </c>
      <c r="R262" s="54">
        <f t="shared" si="49"/>
        <v>177.72277227722773</v>
      </c>
      <c r="S262" s="55">
        <f t="shared" si="50"/>
        <v>-9.6802190857384005</v>
      </c>
      <c r="T262" s="55">
        <f t="shared" si="51"/>
        <v>-9.6802190857384005</v>
      </c>
      <c r="U262" t="s">
        <v>133</v>
      </c>
      <c r="V262" t="s">
        <v>35</v>
      </c>
      <c r="W262" t="s">
        <v>476</v>
      </c>
      <c r="X262" s="38">
        <v>44288</v>
      </c>
      <c r="Y262" s="57" t="s">
        <v>494</v>
      </c>
    </row>
    <row r="263" spans="1:25" ht="15" x14ac:dyDescent="0.25">
      <c r="A263">
        <v>2.42</v>
      </c>
      <c r="B263">
        <v>1.61</v>
      </c>
      <c r="C263" s="43">
        <f t="shared" si="52"/>
        <v>3.4341152918228035E-2</v>
      </c>
      <c r="D263" s="44">
        <f>IF(OR($A263="",$B263=""),"",A263*'MPTO_working_2-way'!$G262)</f>
        <v>2.5031055900621118</v>
      </c>
      <c r="E263" s="46">
        <f>IF(OR($A263="",$B263=""),"",B263*'MPTO_working_2-way'!$G262)</f>
        <v>1.6652892561983472</v>
      </c>
      <c r="F263" s="44">
        <f>IF(OR($A263="",$B263=""),"",'MPTO_working_2-way'!D262)</f>
        <v>2.5249173741170372</v>
      </c>
      <c r="G263" s="46">
        <f>IF(OR($A263="",$B263=""),"",'MPTO_working_2-way'!E262)</f>
        <v>1.655773235306617</v>
      </c>
      <c r="H263" s="44">
        <f>IF(OR($A263="",$B263=""),"",'OddsRatio_working_2-way'!M262)</f>
        <v>2.5257355119610394</v>
      </c>
      <c r="I263" s="44">
        <f>IF(OR($A263="",$B263=""),"",'OddsRatio_working_2-way'!N262)</f>
        <v>1.6554215931663621</v>
      </c>
      <c r="J263" s="44">
        <f>IF('Log_working_2-way'!$D262="","",A263^('Log_working_2-way'!$D262))</f>
        <v>2.5358767096666233</v>
      </c>
      <c r="K263" s="46">
        <f>IF('Log_working_2-way'!$D262="","",B263^('Log_working_2-way'!$D262))</f>
        <v>1.6510939281167687</v>
      </c>
      <c r="L263" s="53">
        <f t="shared" si="44"/>
        <v>0.39950372208436724</v>
      </c>
      <c r="M263" s="53">
        <f t="shared" si="45"/>
        <v>0.60049627791563276</v>
      </c>
      <c r="N263" s="54">
        <v>360</v>
      </c>
      <c r="O263" s="54">
        <f t="shared" si="46"/>
        <v>211.23966942148758</v>
      </c>
      <c r="P263" s="54">
        <f t="shared" si="47"/>
        <v>136.3975155279503</v>
      </c>
      <c r="Q263" s="54">
        <f t="shared" si="48"/>
        <v>223.60248447204967</v>
      </c>
      <c r="R263" s="54">
        <f t="shared" si="49"/>
        <v>148.7603305785124</v>
      </c>
      <c r="S263" s="55">
        <f t="shared" si="50"/>
        <v>-12.362815050562091</v>
      </c>
      <c r="T263" s="55">
        <f t="shared" si="51"/>
        <v>-12.362815050562091</v>
      </c>
      <c r="U263" t="s">
        <v>389</v>
      </c>
      <c r="V263" t="s">
        <v>173</v>
      </c>
      <c r="W263" t="s">
        <v>468</v>
      </c>
      <c r="X263" s="38">
        <v>44288</v>
      </c>
      <c r="Y263" s="71" t="s">
        <v>495</v>
      </c>
    </row>
    <row r="264" spans="1:25" ht="15" x14ac:dyDescent="0.25">
      <c r="A264">
        <v>1.85</v>
      </c>
      <c r="B264">
        <v>2.0499999999999998</v>
      </c>
      <c r="C264" s="43">
        <f t="shared" si="52"/>
        <v>2.8345418589321048E-2</v>
      </c>
      <c r="D264" s="44">
        <f>IF(OR($A264="",$B264=""),"",A264*'MPTO_working_2-way'!$G263)</f>
        <v>1.902439024390244</v>
      </c>
      <c r="E264" s="46">
        <f>IF(OR($A264="",$B264=""),"",B264*'MPTO_working_2-way'!$G263)</f>
        <v>2.1081081081081079</v>
      </c>
      <c r="F264" s="44">
        <f>IF(OR($A264="",$B264=""),"",'MPTO_working_2-way'!D263)</f>
        <v>1.8998121477770822</v>
      </c>
      <c r="G264" s="46">
        <f>IF(OR($A264="",$B264=""),"",'MPTO_working_2-way'!E263)</f>
        <v>2.1113430758524703</v>
      </c>
      <c r="H264" s="44">
        <f>IF(OR($A264="",$B264=""),"",'OddsRatio_working_2-way'!M263)</f>
        <v>1.8997354108424378</v>
      </c>
      <c r="I264" s="44">
        <f>IF(OR($A264="",$B264=""),"",'OddsRatio_working_2-way'!N263)</f>
        <v>2.1114378604524222</v>
      </c>
      <c r="J264" s="44">
        <f>IF('Log_working_2-way'!$D263="","",A264^('Log_working_2-way'!$D263))</f>
        <v>1.8985467665018629</v>
      </c>
      <c r="K264" s="46">
        <f>IF('Log_working_2-way'!$D263="","",B264^('Log_working_2-way'!$D263))</f>
        <v>2.1129081281913611</v>
      </c>
      <c r="L264" s="53">
        <f t="shared" si="44"/>
        <v>0.52564102564102555</v>
      </c>
      <c r="M264" s="53">
        <f t="shared" si="45"/>
        <v>0.47435897435897439</v>
      </c>
      <c r="N264" s="54">
        <v>361</v>
      </c>
      <c r="O264" s="54">
        <f t="shared" si="46"/>
        <v>165.86486486486484</v>
      </c>
      <c r="P264" s="54">
        <f t="shared" si="47"/>
        <v>184.90243902439025</v>
      </c>
      <c r="Q264" s="54">
        <f t="shared" si="48"/>
        <v>176.09756097560978</v>
      </c>
      <c r="R264" s="54">
        <f t="shared" si="49"/>
        <v>195.1351351351351</v>
      </c>
      <c r="S264" s="55">
        <f t="shared" si="50"/>
        <v>-10.232696110744939</v>
      </c>
      <c r="T264" s="55">
        <f t="shared" si="51"/>
        <v>-10.232696110744854</v>
      </c>
      <c r="U264" t="s">
        <v>185</v>
      </c>
      <c r="V264" t="s">
        <v>147</v>
      </c>
      <c r="W264" t="s">
        <v>468</v>
      </c>
      <c r="X264" s="38">
        <v>44288</v>
      </c>
      <c r="Y264" s="57" t="s">
        <v>486</v>
      </c>
    </row>
    <row r="265" spans="1:25" ht="15" x14ac:dyDescent="0.25">
      <c r="A265">
        <v>1.76</v>
      </c>
      <c r="B265">
        <v>2.14</v>
      </c>
      <c r="C265" s="43">
        <f t="shared" si="52"/>
        <v>3.5471537807986397E-2</v>
      </c>
      <c r="D265" s="44">
        <f>IF(OR($A265="",$B265=""),"",A265*'MPTO_working_2-way'!$G264)</f>
        <v>1.8224299065420562</v>
      </c>
      <c r="E265" s="46">
        <f>IF(OR($A265="",$B265=""),"",B265*'MPTO_working_2-way'!$G264)</f>
        <v>2.2159090909090908</v>
      </c>
      <c r="F265" s="44">
        <f>IF(OR($A265="",$B265=""),"",'MPTO_working_2-way'!D264)</f>
        <v>1.8167084699980707</v>
      </c>
      <c r="G265" s="46">
        <f>IF(OR($A265="",$B265=""),"",'MPTO_working_2-way'!E264)</f>
        <v>2.2244271202456889</v>
      </c>
      <c r="H265" s="44">
        <f>IF(OR($A265="",$B265=""),"",'OddsRatio_working_2-way'!M264)</f>
        <v>1.8164965809277254</v>
      </c>
      <c r="I265" s="44">
        <f>IF(OR($A265="",$B265=""),"",'OddsRatio_working_2-way'!N264)</f>
        <v>2.2247448713915889</v>
      </c>
      <c r="J265" s="44">
        <f>IF('Log_working_2-way'!$D264="","",A265^('Log_working_2-way'!$D264))</f>
        <v>1.8138959157983681</v>
      </c>
      <c r="K265" s="46">
        <f>IF('Log_working_2-way'!$D264="","",B265^('Log_working_2-way'!$D264))</f>
        <v>2.2286583340561452</v>
      </c>
      <c r="L265" s="53">
        <f t="shared" si="44"/>
        <v>0.54871794871794866</v>
      </c>
      <c r="M265" s="53">
        <f t="shared" si="45"/>
        <v>0.45128205128205129</v>
      </c>
      <c r="N265" s="54">
        <v>362</v>
      </c>
      <c r="O265" s="54">
        <f t="shared" si="46"/>
        <v>156.31818181818184</v>
      </c>
      <c r="P265" s="54">
        <f t="shared" si="47"/>
        <v>192.84112149532714</v>
      </c>
      <c r="Q265" s="54">
        <f t="shared" si="48"/>
        <v>169.15887850467288</v>
      </c>
      <c r="R265" s="54">
        <f t="shared" si="49"/>
        <v>205.68181818181819</v>
      </c>
      <c r="S265" s="55">
        <f t="shared" si="50"/>
        <v>-12.840696686491043</v>
      </c>
      <c r="T265" s="55">
        <f t="shared" si="51"/>
        <v>-12.840696686491043</v>
      </c>
      <c r="U265" t="s">
        <v>175</v>
      </c>
      <c r="V265" t="s">
        <v>145</v>
      </c>
      <c r="W265" t="s">
        <v>468</v>
      </c>
      <c r="X265" s="38">
        <v>44288</v>
      </c>
      <c r="Y265" s="57" t="s">
        <v>492</v>
      </c>
    </row>
    <row r="266" spans="1:25" ht="15" x14ac:dyDescent="0.25">
      <c r="A266">
        <v>2.12</v>
      </c>
      <c r="B266">
        <v>1.78</v>
      </c>
      <c r="C266" s="43">
        <f t="shared" si="52"/>
        <v>3.3495866016535869E-2</v>
      </c>
      <c r="D266" s="44">
        <f>IF(OR($A266="",$B266=""),"",A266*'MPTO_working_2-way'!$G265)</f>
        <v>2.191011235955056</v>
      </c>
      <c r="E266" s="46">
        <f>IF(OR($A266="",$B266=""),"",B266*'MPTO_working_2-way'!$G265)</f>
        <v>1.8396226415094339</v>
      </c>
      <c r="F266" s="44">
        <f>IF(OR($A266="",$B266=""),"",'MPTO_working_2-way'!D265)</f>
        <v>2.1980428704566637</v>
      </c>
      <c r="G266" s="46">
        <f>IF(OR($A266="",$B266=""),"",'MPTO_working_2-way'!E265)</f>
        <v>1.8346946713341112</v>
      </c>
      <c r="H266" s="44">
        <f>IF(OR($A266="",$B266=""),"",'OddsRatio_working_2-way'!M265)</f>
        <v>2.1982893790305562</v>
      </c>
      <c r="I266" s="44">
        <f>IF(OR($A266="",$B266=""),"",'OddsRatio_working_2-way'!N265)</f>
        <v>1.83452296039628</v>
      </c>
      <c r="J266" s="44">
        <f>IF('Log_working_2-way'!$D265="","",A266^('Log_working_2-way'!$D265))</f>
        <v>2.2015102621380289</v>
      </c>
      <c r="K266" s="46">
        <f>IF('Log_working_2-way'!$D265="","",B266^('Log_working_2-way'!$D265))</f>
        <v>1.8322858584832242</v>
      </c>
      <c r="L266" s="53">
        <f t="shared" si="44"/>
        <v>0.45641025641025645</v>
      </c>
      <c r="M266" s="53">
        <f t="shared" si="45"/>
        <v>0.54358974358974366</v>
      </c>
      <c r="N266" s="54">
        <v>363</v>
      </c>
      <c r="O266" s="54">
        <f t="shared" si="46"/>
        <v>191.77358490566039</v>
      </c>
      <c r="P266" s="54">
        <f t="shared" si="47"/>
        <v>159.06741573033707</v>
      </c>
      <c r="Q266" s="54">
        <f t="shared" si="48"/>
        <v>203.93258426966293</v>
      </c>
      <c r="R266" s="54">
        <f t="shared" si="49"/>
        <v>171.22641509433961</v>
      </c>
      <c r="S266" s="55">
        <f t="shared" si="50"/>
        <v>-12.15899936400254</v>
      </c>
      <c r="T266" s="55">
        <f t="shared" si="51"/>
        <v>-12.15899936400254</v>
      </c>
      <c r="U266" t="s">
        <v>148</v>
      </c>
      <c r="V266" t="s">
        <v>182</v>
      </c>
      <c r="W266" t="s">
        <v>468</v>
      </c>
      <c r="X266" s="38">
        <v>44288</v>
      </c>
      <c r="Y266" s="57" t="s">
        <v>498</v>
      </c>
    </row>
    <row r="267" spans="1:25" ht="15" x14ac:dyDescent="0.25">
      <c r="A267">
        <v>1.81</v>
      </c>
      <c r="B267">
        <v>2.04</v>
      </c>
      <c r="C267" s="43">
        <f t="shared" si="52"/>
        <v>4.2682266276676373E-2</v>
      </c>
      <c r="D267" s="44">
        <f>IF(OR($A267="",$B267=""),"",A267*'MPTO_working_2-way'!$G266)</f>
        <v>1.8872549019607843</v>
      </c>
      <c r="E267" s="46">
        <f>IF(OR($A267="",$B267=""),"",B267*'MPTO_working_2-way'!$G266)</f>
        <v>2.1270718232044197</v>
      </c>
      <c r="F267" s="44">
        <f>IF(OR($A267="",$B267=""),"",'MPTO_working_2-way'!D266)</f>
        <v>1.8827248623291861</v>
      </c>
      <c r="G267" s="46">
        <f>IF(OR($A267="",$B267=""),"",'MPTO_working_2-way'!E266)</f>
        <v>2.1328558225508316</v>
      </c>
      <c r="H267" s="44">
        <f>IF(OR($A267="",$B267=""),"",'OddsRatio_working_2-way'!M266)</f>
        <v>1.8825226081218283</v>
      </c>
      <c r="I267" s="44">
        <f>IF(OR($A267="",$B267=""),"",'OddsRatio_working_2-way'!N266)</f>
        <v>2.1331154474650633</v>
      </c>
      <c r="J267" s="44">
        <f>IF('Log_working_2-way'!$D266="","",A267^('Log_working_2-way'!$D266))</f>
        <v>1.8804505599252526</v>
      </c>
      <c r="K267" s="46">
        <f>IF('Log_working_2-way'!$D266="","",B267^('Log_working_2-way'!$D266))</f>
        <v>2.1357821160163764</v>
      </c>
      <c r="L267" s="53">
        <f t="shared" si="44"/>
        <v>0.52987012987012994</v>
      </c>
      <c r="M267" s="53">
        <f t="shared" si="45"/>
        <v>0.47012987012987018</v>
      </c>
      <c r="N267" s="54">
        <v>364</v>
      </c>
      <c r="O267" s="54">
        <f t="shared" si="46"/>
        <v>162.89502762430942</v>
      </c>
      <c r="P267" s="54">
        <f t="shared" si="47"/>
        <v>185.56862745098042</v>
      </c>
      <c r="Q267" s="54">
        <f t="shared" si="48"/>
        <v>178.43137254901961</v>
      </c>
      <c r="R267" s="54">
        <f t="shared" si="49"/>
        <v>201.10497237569061</v>
      </c>
      <c r="S267" s="55">
        <f t="shared" si="50"/>
        <v>-15.536344924710193</v>
      </c>
      <c r="T267" s="55">
        <f t="shared" si="51"/>
        <v>-15.536344924710193</v>
      </c>
      <c r="U267" t="s">
        <v>130</v>
      </c>
      <c r="V267" t="s">
        <v>125</v>
      </c>
      <c r="W267" t="s">
        <v>475</v>
      </c>
      <c r="X267" s="38">
        <v>44288</v>
      </c>
      <c r="Y267" s="57" t="s">
        <v>499</v>
      </c>
    </row>
    <row r="268" spans="1:25" ht="15" x14ac:dyDescent="0.25">
      <c r="A268">
        <v>1.81</v>
      </c>
      <c r="B268">
        <v>2.0499999999999998</v>
      </c>
      <c r="C268" s="43">
        <f t="shared" si="52"/>
        <v>4.0291065894084488E-2</v>
      </c>
      <c r="D268" s="44">
        <f>IF(OR($A268="",$B268=""),"",A268*'MPTO_working_2-way'!$G267)</f>
        <v>1.882926829268293</v>
      </c>
      <c r="E268" s="46">
        <f>IF(OR($A268="",$B268=""),"",B268*'MPTO_working_2-way'!$G267)</f>
        <v>2.132596685082873</v>
      </c>
      <c r="F268" s="44">
        <f>IF(OR($A268="",$B268=""),"",'MPTO_working_2-way'!D267)</f>
        <v>1.8784963928616634</v>
      </c>
      <c r="G268" s="46">
        <f>IF(OR($A268="",$B268=""),"",'MPTO_working_2-way'!E267)</f>
        <v>2.1383086010661287</v>
      </c>
      <c r="H268" s="44">
        <f>IF(OR($A268="",$B268=""),"",'OddsRatio_working_2-way'!M267)</f>
        <v>1.8783100656536802</v>
      </c>
      <c r="I268" s="44">
        <f>IF(OR($A268="",$B268=""),"",'OddsRatio_working_2-way'!N267)</f>
        <v>2.1385500851066221</v>
      </c>
      <c r="J268" s="44">
        <f>IF('Log_working_2-way'!$D267="","",A268^('Log_working_2-way'!$D267))</f>
        <v>1.8762874687184776</v>
      </c>
      <c r="K268" s="46">
        <f>IF('Log_working_2-way'!$D267="","",B268^('Log_working_2-way'!$D267))</f>
        <v>2.1411780217081708</v>
      </c>
      <c r="L268" s="53">
        <f t="shared" si="44"/>
        <v>0.53108808290155429</v>
      </c>
      <c r="M268" s="53">
        <f t="shared" si="45"/>
        <v>0.4689119170984456</v>
      </c>
      <c r="N268" s="54">
        <v>365</v>
      </c>
      <c r="O268" s="54">
        <f t="shared" si="46"/>
        <v>163.34254143646407</v>
      </c>
      <c r="P268" s="54">
        <f t="shared" si="47"/>
        <v>186.95121951219508</v>
      </c>
      <c r="Q268" s="54">
        <f t="shared" si="48"/>
        <v>178.04878048780489</v>
      </c>
      <c r="R268" s="54">
        <f t="shared" si="49"/>
        <v>201.65745856353593</v>
      </c>
      <c r="S268" s="55">
        <f t="shared" si="50"/>
        <v>-14.706239051340816</v>
      </c>
      <c r="T268" s="55">
        <f t="shared" si="51"/>
        <v>-14.706239051340845</v>
      </c>
      <c r="U268" t="s">
        <v>126</v>
      </c>
      <c r="V268" t="s">
        <v>67</v>
      </c>
      <c r="W268" t="s">
        <v>475</v>
      </c>
      <c r="X268" s="38">
        <v>44288</v>
      </c>
      <c r="Y268" s="57" t="s">
        <v>484</v>
      </c>
    </row>
    <row r="269" spans="1:25" ht="15" x14ac:dyDescent="0.25">
      <c r="A269">
        <v>2.42</v>
      </c>
      <c r="B269">
        <v>1.6</v>
      </c>
      <c r="C269" s="43">
        <f t="shared" si="52"/>
        <v>3.8223140495867725E-2</v>
      </c>
      <c r="D269" s="44">
        <f>IF(OR($A269="",$B269=""),"",A269*'MPTO_working_2-way'!$G268)</f>
        <v>2.5124999999999997</v>
      </c>
      <c r="E269" s="46">
        <f>IF(OR($A269="",$B269=""),"",B269*'MPTO_working_2-way'!$G268)</f>
        <v>1.6611570247933884</v>
      </c>
      <c r="F269" s="44">
        <f>IF(OR($A269="",$B269=""),"",'MPTO_working_2-way'!D268)</f>
        <v>2.5373525557011791</v>
      </c>
      <c r="G269" s="46">
        <f>IF(OR($A269="",$B269=""),"",'MPTO_working_2-way'!E268)</f>
        <v>1.6504688832054561</v>
      </c>
      <c r="H269" s="44">
        <f>IF(OR($A269="",$B269=""),"",'OddsRatio_working_2-way'!M268)</f>
        <v>2.5383974345619098</v>
      </c>
      <c r="I269" s="44">
        <f>IF(OR($A269="",$B269=""),"",'OddsRatio_working_2-way'!N268)</f>
        <v>1.6500270850261594</v>
      </c>
      <c r="J269" s="44">
        <f>IF('Log_working_2-way'!$D268="","",A269^('Log_working_2-way'!$D268))</f>
        <v>2.5500151185411704</v>
      </c>
      <c r="K269" s="46">
        <f>IF('Log_working_2-way'!$D268="","",B269^('Log_working_2-way'!$D268))</f>
        <v>1.6451549975466908</v>
      </c>
      <c r="L269" s="53">
        <f t="shared" si="44"/>
        <v>0.39800995024875624</v>
      </c>
      <c r="M269" s="53">
        <f t="shared" si="45"/>
        <v>0.60199004975124382</v>
      </c>
      <c r="N269" s="54">
        <v>366</v>
      </c>
      <c r="O269" s="54">
        <f t="shared" si="46"/>
        <v>214.76033057851242</v>
      </c>
      <c r="P269" s="54">
        <f t="shared" si="47"/>
        <v>137.25</v>
      </c>
      <c r="Q269" s="54">
        <f t="shared" si="48"/>
        <v>228.75</v>
      </c>
      <c r="R269" s="54">
        <f t="shared" si="49"/>
        <v>151.2396694214876</v>
      </c>
      <c r="S269" s="55">
        <f t="shared" si="50"/>
        <v>-13.989669421487577</v>
      </c>
      <c r="T269" s="55">
        <f t="shared" si="51"/>
        <v>-13.989669421487605</v>
      </c>
      <c r="U269" t="s">
        <v>144</v>
      </c>
      <c r="V269" t="s">
        <v>388</v>
      </c>
      <c r="W269" t="s">
        <v>468</v>
      </c>
      <c r="X269" s="38">
        <v>44318</v>
      </c>
      <c r="Y269" s="57" t="s">
        <v>486</v>
      </c>
    </row>
    <row r="270" spans="1:25" ht="15" x14ac:dyDescent="0.25">
      <c r="A270">
        <v>1.76</v>
      </c>
      <c r="B270">
        <v>2.12</v>
      </c>
      <c r="C270" s="43">
        <f t="shared" si="52"/>
        <v>3.9879931389365408E-2</v>
      </c>
      <c r="D270" s="44">
        <f>IF(OR($A270="",$B270=""),"",A270*'MPTO_working_2-way'!$G269)</f>
        <v>1.8301886792452831</v>
      </c>
      <c r="E270" s="46">
        <f>IF(OR($A270="",$B270=""),"",B270*'MPTO_working_2-way'!$G269)</f>
        <v>2.2045454545454546</v>
      </c>
      <c r="F270" s="44">
        <f>IF(OR($A270="",$B270=""),"",'MPTO_working_2-way'!D269)</f>
        <v>1.8240125146656239</v>
      </c>
      <c r="G270" s="46">
        <f>IF(OR($A270="",$B270=""),"",'MPTO_working_2-way'!E269)</f>
        <v>2.213573801613669</v>
      </c>
      <c r="H270" s="44">
        <f>IF(OR($A270="",$B270=""),"",'OddsRatio_working_2-way'!M269)</f>
        <v>1.8237544710479137</v>
      </c>
      <c r="I270" s="44">
        <f>IF(OR($A270="",$B270=""),"",'OddsRatio_working_2-way'!N269)</f>
        <v>2.2139539573337679</v>
      </c>
      <c r="J270" s="44">
        <f>IF('Log_working_2-way'!$D269="","",A270^('Log_working_2-way'!$D269))</f>
        <v>1.8209380433579214</v>
      </c>
      <c r="K270" s="46">
        <f>IF('Log_working_2-way'!$D269="","",B270^('Log_working_2-way'!$D269))</f>
        <v>2.2181187217362539</v>
      </c>
      <c r="L270" s="53">
        <f t="shared" si="44"/>
        <v>0.54639175257731953</v>
      </c>
      <c r="M270" s="53">
        <f t="shared" si="45"/>
        <v>0.45360824742268041</v>
      </c>
      <c r="N270" s="54">
        <v>367</v>
      </c>
      <c r="O270" s="54">
        <f t="shared" si="46"/>
        <v>158.47727272727272</v>
      </c>
      <c r="P270" s="54">
        <f t="shared" si="47"/>
        <v>193.88679245283021</v>
      </c>
      <c r="Q270" s="54">
        <f t="shared" si="48"/>
        <v>173.11320754716979</v>
      </c>
      <c r="R270" s="54">
        <f t="shared" si="49"/>
        <v>208.52272727272728</v>
      </c>
      <c r="S270" s="55">
        <f t="shared" si="50"/>
        <v>-14.635934819897074</v>
      </c>
      <c r="T270" s="55">
        <f t="shared" si="51"/>
        <v>-14.635934819897074</v>
      </c>
      <c r="U270" t="s">
        <v>149</v>
      </c>
      <c r="V270" t="s">
        <v>460</v>
      </c>
      <c r="W270" t="s">
        <v>468</v>
      </c>
      <c r="X270" s="38">
        <v>44318</v>
      </c>
      <c r="Y270" s="57" t="s">
        <v>486</v>
      </c>
    </row>
    <row r="271" spans="1:25" ht="15" x14ac:dyDescent="0.25">
      <c r="A271">
        <v>1.88</v>
      </c>
      <c r="B271">
        <v>1.99</v>
      </c>
      <c r="C271" s="43">
        <f t="shared" si="52"/>
        <v>3.4427456431091574E-2</v>
      </c>
      <c r="D271" s="44">
        <f>IF(OR($A271="",$B271=""),"",A271*'MPTO_working_2-way'!$G270)</f>
        <v>1.9447236180904521</v>
      </c>
      <c r="E271" s="46">
        <f>IF(OR($A271="",$B271=""),"",B271*'MPTO_working_2-way'!$G270)</f>
        <v>2.0585106382978724</v>
      </c>
      <c r="F271" s="44">
        <f>IF(OR($A271="",$B271=""),"",'MPTO_working_2-way'!D270)</f>
        <v>1.9428749480681344</v>
      </c>
      <c r="G271" s="46">
        <f>IF(OR($A271="",$B271=""),"",'MPTO_working_2-way'!E270)</f>
        <v>2.0605860321656753</v>
      </c>
      <c r="H271" s="44">
        <f>IF(OR($A271="",$B271=""),"",'OddsRatio_working_2-way'!M270)</f>
        <v>1.9428090415820634</v>
      </c>
      <c r="I271" s="44">
        <f>IF(OR($A271="",$B271=""),"",'OddsRatio_working_2-way'!N270)</f>
        <v>2.0606601717798219</v>
      </c>
      <c r="J271" s="44">
        <f>IF('Log_working_2-way'!$D270="","",A271^('Log_working_2-way'!$D270))</f>
        <v>1.9419679246135251</v>
      </c>
      <c r="K271" s="46">
        <f>IF('Log_working_2-way'!$D270="","",B271^('Log_working_2-way'!$D270))</f>
        <v>2.0616072733158419</v>
      </c>
      <c r="L271" s="53">
        <f t="shared" si="44"/>
        <v>0.51421188630490955</v>
      </c>
      <c r="M271" s="53">
        <f t="shared" si="45"/>
        <v>0.48578811369509045</v>
      </c>
      <c r="N271" s="54">
        <v>368</v>
      </c>
      <c r="O271" s="54">
        <f t="shared" si="46"/>
        <v>172.25531914893611</v>
      </c>
      <c r="P271" s="54">
        <f t="shared" si="47"/>
        <v>183.07537688442213</v>
      </c>
      <c r="Q271" s="54">
        <f t="shared" si="48"/>
        <v>184.92462311557787</v>
      </c>
      <c r="R271" s="54">
        <f t="shared" si="49"/>
        <v>195.74468085106383</v>
      </c>
      <c r="S271" s="55">
        <f t="shared" si="50"/>
        <v>-12.669303966641763</v>
      </c>
      <c r="T271" s="55">
        <f t="shared" si="51"/>
        <v>-12.669303966641706</v>
      </c>
      <c r="U271" t="s">
        <v>107</v>
      </c>
      <c r="V271" t="s">
        <v>172</v>
      </c>
      <c r="W271" t="s">
        <v>468</v>
      </c>
      <c r="X271" s="38">
        <v>44318</v>
      </c>
      <c r="Y271" s="71" t="s">
        <v>498</v>
      </c>
    </row>
    <row r="272" spans="1:25" ht="15" x14ac:dyDescent="0.25">
      <c r="A272">
        <v>2.57</v>
      </c>
      <c r="B272">
        <v>1.54</v>
      </c>
      <c r="C272" s="43">
        <f t="shared" si="52"/>
        <v>3.845570771640805E-2</v>
      </c>
      <c r="D272" s="44">
        <f>IF(OR($A272="",$B272=""),"",A272*'MPTO_working_2-way'!$G271)</f>
        <v>2.6688311688311686</v>
      </c>
      <c r="E272" s="46">
        <f>IF(OR($A272="",$B272=""),"",B272*'MPTO_working_2-way'!$G271)</f>
        <v>1.5992217898832684</v>
      </c>
      <c r="F272" s="44">
        <f>IF(OR($A272="",$B272=""),"",'MPTO_working_2-way'!D271)</f>
        <v>2.7035999726757289</v>
      </c>
      <c r="G272" s="46">
        <f>IF(OR($A272="",$B272=""),"",'MPTO_working_2-way'!E271)</f>
        <v>1.5869922611171257</v>
      </c>
      <c r="H272" s="44">
        <f>IF(OR($A272="",$B272=""),"",'OddsRatio_working_2-way'!M271)</f>
        <v>2.7051121392469786</v>
      </c>
      <c r="I272" s="44">
        <f>IF(OR($A272="",$B272=""),"",'OddsRatio_working_2-way'!N271)</f>
        <v>1.5864716912059673</v>
      </c>
      <c r="J272" s="44">
        <f>IF('Log_working_2-way'!$D271="","",A272^('Log_working_2-way'!$D271))</f>
        <v>2.7215097581692191</v>
      </c>
      <c r="K272" s="46">
        <f>IF('Log_working_2-way'!$D271="","",B272^('Log_working_2-way'!$D271))</f>
        <v>1.5808854671048231</v>
      </c>
      <c r="L272" s="53">
        <f t="shared" si="44"/>
        <v>0.37469586374695868</v>
      </c>
      <c r="M272" s="53">
        <f t="shared" si="45"/>
        <v>0.62530413625304138</v>
      </c>
      <c r="N272" s="54">
        <v>369</v>
      </c>
      <c r="O272" s="54">
        <f t="shared" si="46"/>
        <v>225.420233463035</v>
      </c>
      <c r="P272" s="54">
        <f t="shared" si="47"/>
        <v>129.3896103896104</v>
      </c>
      <c r="Q272" s="54">
        <f t="shared" si="48"/>
        <v>239.6103896103896</v>
      </c>
      <c r="R272" s="54">
        <f t="shared" si="49"/>
        <v>143.579766536965</v>
      </c>
      <c r="S272" s="55">
        <f t="shared" si="50"/>
        <v>-14.1901561473546</v>
      </c>
      <c r="T272" s="55">
        <f t="shared" si="51"/>
        <v>-14.1901561473546</v>
      </c>
      <c r="U272" t="s">
        <v>106</v>
      </c>
      <c r="V272" t="s">
        <v>171</v>
      </c>
      <c r="W272" t="s">
        <v>468</v>
      </c>
      <c r="X272" s="38">
        <v>44318</v>
      </c>
      <c r="Y272" s="57" t="s">
        <v>485</v>
      </c>
    </row>
    <row r="273" spans="1:25" s="28" customFormat="1" ht="15" x14ac:dyDescent="0.25">
      <c r="A273" s="23">
        <v>2.0499999999999998</v>
      </c>
      <c r="B273" s="23">
        <v>1.83</v>
      </c>
      <c r="C273" s="24">
        <f t="shared" si="52"/>
        <v>3.4252965480474407E-2</v>
      </c>
      <c r="D273" s="25">
        <f>IF(OR($A273="",$B273=""),"",A273*'MPTO_working_2-way'!$G272)</f>
        <v>2.1202185792349724</v>
      </c>
      <c r="E273" s="27">
        <f>IF(OR($A273="",$B273=""),"",B273*'MPTO_working_2-way'!$G272)</f>
        <v>1.8926829268292682</v>
      </c>
      <c r="F273" s="25">
        <f>IF(OR($A273="",$B273=""),"",'MPTO_working_2-way'!D272)</f>
        <v>2.1245929491717397</v>
      </c>
      <c r="G273" s="27">
        <f>IF(OR($A273="",$B273=""),"",'MPTO_working_2-way'!E272)</f>
        <v>1.8892106257081707</v>
      </c>
      <c r="H273" s="25">
        <f>IF(OR($A273="",$B273=""),"",'OddsRatio_working_2-way'!M272)</f>
        <v>2.1247489679763456</v>
      </c>
      <c r="I273" s="25">
        <f>IF(OR($A273="",$B273=""),"",'OddsRatio_working_2-way'!N272)</f>
        <v>1.8890872794479689</v>
      </c>
      <c r="J273" s="25">
        <f>IF('Log_working_2-way'!$D272="","",A273^('Log_working_2-way'!$D272))</f>
        <v>2.1267489530128172</v>
      </c>
      <c r="K273" s="27">
        <f>IF('Log_working_2-way'!$D272="","",B273^('Log_working_2-way'!$D272))</f>
        <v>1.8875091450726849</v>
      </c>
      <c r="L273" s="76">
        <f t="shared" si="44"/>
        <v>0.47164948453608252</v>
      </c>
      <c r="M273" s="76">
        <f t="shared" si="45"/>
        <v>0.52835051546391754</v>
      </c>
      <c r="N273" s="77">
        <v>370</v>
      </c>
      <c r="O273" s="77">
        <f t="shared" si="46"/>
        <v>189.51219512195118</v>
      </c>
      <c r="P273" s="77">
        <f t="shared" si="47"/>
        <v>167.81420765027323</v>
      </c>
      <c r="Q273" s="77">
        <f t="shared" si="48"/>
        <v>202.18579234972677</v>
      </c>
      <c r="R273" s="77">
        <f t="shared" si="49"/>
        <v>180.48780487804879</v>
      </c>
      <c r="S273" s="78">
        <f t="shared" si="50"/>
        <v>-12.673597227775588</v>
      </c>
      <c r="T273" s="78">
        <f t="shared" si="51"/>
        <v>-12.673597227775559</v>
      </c>
      <c r="U273" s="23" t="s">
        <v>174</v>
      </c>
      <c r="V273" s="23" t="s">
        <v>146</v>
      </c>
      <c r="W273" s="23" t="s">
        <v>468</v>
      </c>
      <c r="X273" s="79">
        <v>44318</v>
      </c>
      <c r="Y273" s="75" t="s">
        <v>492</v>
      </c>
    </row>
    <row r="274" spans="1:25" ht="15" x14ac:dyDescent="0.25">
      <c r="A274">
        <v>2.16</v>
      </c>
      <c r="B274">
        <v>1.74</v>
      </c>
      <c r="C274" s="43">
        <f t="shared" ref="C274:C337" si="53">IF(OR($A274="",$B274=""),"",(1/A274)+(1/B274)-1)</f>
        <v>3.7675606641123682E-2</v>
      </c>
      <c r="D274" s="44">
        <f>IF(OR($A274="",$B274=""),"",A274*'MPTO_working_2-way'!$G273)</f>
        <v>2.2413793103448274</v>
      </c>
      <c r="E274" s="46">
        <f>IF(OR($A274="",$B274=""),"",B274*'MPTO_working_2-way'!$G273)</f>
        <v>1.8055555555555551</v>
      </c>
      <c r="F274" s="44">
        <f>IF(OR($A274="",$B274=""),"",'MPTO_working_2-way'!D273)</f>
        <v>2.2516175413371671</v>
      </c>
      <c r="G274" s="46">
        <f>IF(OR($A274="",$B274=""),"",'MPTO_working_2-way'!E273)</f>
        <v>1.7989661114302122</v>
      </c>
      <c r="H274" s="44">
        <f>IF(OR($A274="",$B274=""),"",'OddsRatio_working_2-way'!M273)</f>
        <v>2.2520253861514017</v>
      </c>
      <c r="I274" s="44">
        <f>IF(OR($A274="",$B274=""),"",'OddsRatio_working_2-way'!N273)</f>
        <v>1.7987058497862392</v>
      </c>
      <c r="J274" s="44">
        <f>IF('Log_working_2-way'!$D273="","",A274^('Log_working_2-way'!$D273))</f>
        <v>2.2567451068476951</v>
      </c>
      <c r="K274" s="46">
        <f>IF('Log_working_2-way'!$D273="","",B274^('Log_working_2-way'!$D273))</f>
        <v>1.7957063007853538</v>
      </c>
      <c r="L274" s="53">
        <f t="shared" ref="L274:L337" si="54">(1/D274)</f>
        <v>0.44615384615384618</v>
      </c>
      <c r="M274" s="53">
        <f t="shared" ref="M274:M337" si="55">(1/E274)</f>
        <v>0.55384615384615399</v>
      </c>
      <c r="N274" s="54">
        <v>371</v>
      </c>
      <c r="O274" s="54">
        <f t="shared" ref="O274:O337" si="56">(1/A274)*((N274*A274)-N274)</f>
        <v>199.24074074074073</v>
      </c>
      <c r="P274" s="54">
        <f t="shared" ref="P274:P337" si="57">(1/B274)*((N274*B274)-N274)</f>
        <v>157.78160919540227</v>
      </c>
      <c r="Q274" s="54">
        <f t="shared" ref="Q274:Q337" si="58">(1/B274)*N274</f>
        <v>213.21839080459768</v>
      </c>
      <c r="R274" s="54">
        <f t="shared" ref="R274:R337" si="59">(1/A274)*N274</f>
        <v>171.75925925925924</v>
      </c>
      <c r="S274" s="55">
        <f t="shared" ref="S274:S337" si="60">O274-Q274</f>
        <v>-13.977650063856942</v>
      </c>
      <c r="T274" s="55">
        <f t="shared" ref="T274:T337" si="61">P274-R274</f>
        <v>-13.97765006385697</v>
      </c>
      <c r="U274" t="s">
        <v>255</v>
      </c>
      <c r="V274" t="s">
        <v>258</v>
      </c>
      <c r="W274" t="s">
        <v>471</v>
      </c>
      <c r="X274" s="38">
        <v>44318</v>
      </c>
      <c r="Y274" s="57" t="s">
        <v>513</v>
      </c>
    </row>
    <row r="275" spans="1:25" ht="15" x14ac:dyDescent="0.25">
      <c r="A275">
        <v>1.33</v>
      </c>
      <c r="B275">
        <v>3.54</v>
      </c>
      <c r="C275" s="43">
        <f t="shared" si="53"/>
        <v>3.436557495433501E-2</v>
      </c>
      <c r="D275" s="44">
        <f>IF(OR($A275="",$B275=""),"",A275*'MPTO_working_2-way'!$G274)</f>
        <v>1.3757062146892656</v>
      </c>
      <c r="E275" s="46">
        <f>IF(OR($A275="",$B275=""),"",B275*'MPTO_working_2-way'!$G274)</f>
        <v>3.6616541353383458</v>
      </c>
      <c r="F275" s="44">
        <f>IF(OR($A275="",$B275=""),"",'MPTO_working_2-way'!D274)</f>
        <v>1.3611054898673065</v>
      </c>
      <c r="G275" s="46">
        <f>IF(OR($A275="",$B275=""),"",'MPTO_working_2-way'!E274)</f>
        <v>3.7692738771915781</v>
      </c>
      <c r="H275" s="44">
        <f>IF(OR($A275="",$B275=""),"",'OddsRatio_working_2-way'!M274)</f>
        <v>1.3604459180550112</v>
      </c>
      <c r="I275" s="44">
        <f>IF(OR($A275="",$B275=""),"",'OddsRatio_working_2-way'!N274)</f>
        <v>3.7743413086658428</v>
      </c>
      <c r="J275" s="44">
        <f>IF('Log_working_2-way'!$D274="","",A275^('Log_working_2-way'!$D274))</f>
        <v>1.353649094677025</v>
      </c>
      <c r="K275" s="46">
        <f>IF('Log_working_2-way'!$D274="","",B275^('Log_working_2-way'!$D274))</f>
        <v>3.8276616992654122</v>
      </c>
      <c r="L275" s="53">
        <f t="shared" si="54"/>
        <v>0.7268993839835729</v>
      </c>
      <c r="M275" s="53">
        <f t="shared" si="55"/>
        <v>0.2731006160164271</v>
      </c>
      <c r="N275" s="54">
        <v>372</v>
      </c>
      <c r="O275" s="54">
        <f t="shared" si="56"/>
        <v>92.300751879699277</v>
      </c>
      <c r="P275" s="54">
        <f t="shared" si="57"/>
        <v>266.9152542372882</v>
      </c>
      <c r="Q275" s="54">
        <f t="shared" si="58"/>
        <v>105.08474576271186</v>
      </c>
      <c r="R275" s="54">
        <f t="shared" si="59"/>
        <v>279.69924812030075</v>
      </c>
      <c r="S275" s="55">
        <f t="shared" si="60"/>
        <v>-12.783993883012585</v>
      </c>
      <c r="T275" s="55">
        <f t="shared" si="61"/>
        <v>-12.783993883012556</v>
      </c>
      <c r="U275" t="s">
        <v>264</v>
      </c>
      <c r="V275" t="s">
        <v>225</v>
      </c>
      <c r="W275" t="s">
        <v>230</v>
      </c>
      <c r="X275" s="38">
        <v>44318</v>
      </c>
      <c r="Y275" s="57" t="s">
        <v>494</v>
      </c>
    </row>
    <row r="276" spans="1:25" ht="15" x14ac:dyDescent="0.25">
      <c r="A276">
        <v>1.66</v>
      </c>
      <c r="B276">
        <v>2.3199999999999998</v>
      </c>
      <c r="C276" s="43">
        <f t="shared" si="53"/>
        <v>3.3444121312837582E-2</v>
      </c>
      <c r="D276" s="44">
        <f>IF(OR($A276="",$B276=""),"",A276*'MPTO_working_2-way'!$G275)</f>
        <v>1.7155172413793103</v>
      </c>
      <c r="E276" s="46">
        <f>IF(OR($A276="",$B276=""),"",B276*'MPTO_working_2-way'!$G275)</f>
        <v>2.3975903614457832</v>
      </c>
      <c r="F276" s="44">
        <f>IF(OR($A276="",$B276=""),"",'MPTO_working_2-way'!D275)</f>
        <v>1.707394928178755</v>
      </c>
      <c r="G276" s="46">
        <f>IF(OR($A276="",$B276=""),"",'MPTO_working_2-way'!E275)</f>
        <v>2.4136375031336175</v>
      </c>
      <c r="H276" s="44">
        <f>IF(OR($A276="",$B276=""),"",'OddsRatio_working_2-way'!M275)</f>
        <v>1.7071067811865479</v>
      </c>
      <c r="I276" s="44">
        <f>IF(OR($A276="",$B276=""),"",'OddsRatio_working_2-way'!N275)</f>
        <v>2.4142135623730954</v>
      </c>
      <c r="J276" s="44">
        <f>IF('Log_working_2-way'!$D275="","",A276^('Log_working_2-way'!$D275))</f>
        <v>1.7034185347793582</v>
      </c>
      <c r="K276" s="46">
        <f>IF('Log_working_2-way'!$D275="","",B276^('Log_working_2-way'!$D275))</f>
        <v>2.4216287324780335</v>
      </c>
      <c r="L276" s="53">
        <f t="shared" si="54"/>
        <v>0.58291457286432158</v>
      </c>
      <c r="M276" s="53">
        <f t="shared" si="55"/>
        <v>0.41708542713567837</v>
      </c>
      <c r="N276" s="54">
        <v>373</v>
      </c>
      <c r="O276" s="54">
        <f t="shared" si="56"/>
        <v>148.3012048192771</v>
      </c>
      <c r="P276" s="54">
        <f t="shared" si="57"/>
        <v>212.22413793103445</v>
      </c>
      <c r="Q276" s="54">
        <f t="shared" si="58"/>
        <v>160.77586206896552</v>
      </c>
      <c r="R276" s="54">
        <f t="shared" si="59"/>
        <v>224.69879518072293</v>
      </c>
      <c r="S276" s="55">
        <f t="shared" si="60"/>
        <v>-12.47465724968842</v>
      </c>
      <c r="T276" s="55">
        <f t="shared" si="61"/>
        <v>-12.474657249688477</v>
      </c>
      <c r="U276" t="s">
        <v>242</v>
      </c>
      <c r="V276" t="s">
        <v>271</v>
      </c>
      <c r="W276" t="s">
        <v>231</v>
      </c>
      <c r="X276" s="38">
        <v>44318</v>
      </c>
      <c r="Y276" s="57" t="s">
        <v>508</v>
      </c>
    </row>
    <row r="277" spans="1:25" ht="15" x14ac:dyDescent="0.25">
      <c r="A277">
        <v>1.72</v>
      </c>
      <c r="B277">
        <v>2.2000000000000002</v>
      </c>
      <c r="C277" s="43">
        <f t="shared" si="53"/>
        <v>3.5940803382663811E-2</v>
      </c>
      <c r="D277" s="44">
        <f>IF(OR($A277="",$B277=""),"",A277*'MPTO_working_2-way'!$G276)</f>
        <v>1.7818181818181817</v>
      </c>
      <c r="E277" s="46">
        <f>IF(OR($A277="",$B277=""),"",B277*'MPTO_working_2-way'!$G276)</f>
        <v>2.2790697674418605</v>
      </c>
      <c r="F277" s="44">
        <f>IF(OR($A277="",$B277=""),"",'MPTO_working_2-way'!D276)</f>
        <v>1.7748592870544089</v>
      </c>
      <c r="G277" s="46">
        <f>IF(OR($A277="",$B277=""),"",'MPTO_working_2-way'!E276)</f>
        <v>2.2905569007263922</v>
      </c>
      <c r="H277" s="44">
        <f>IF(OR($A277="",$B277=""),"",'OddsRatio_working_2-way'!M276)</f>
        <v>1.7745966692414832</v>
      </c>
      <c r="I277" s="44">
        <f>IF(OR($A277="",$B277=""),"",'OddsRatio_working_2-way'!N276)</f>
        <v>2.2909944487358058</v>
      </c>
      <c r="J277" s="44">
        <f>IF('Log_working_2-way'!$D276="","",A277^('Log_working_2-way'!$D276))</f>
        <v>1.7714329684655428</v>
      </c>
      <c r="K277" s="46">
        <f>IF('Log_working_2-way'!$D276="","",B277^('Log_working_2-way'!$D276))</f>
        <v>2.2962889076273294</v>
      </c>
      <c r="L277" s="53">
        <f t="shared" si="54"/>
        <v>0.56122448979591844</v>
      </c>
      <c r="M277" s="53">
        <f t="shared" si="55"/>
        <v>0.43877551020408162</v>
      </c>
      <c r="N277" s="54">
        <v>374</v>
      </c>
      <c r="O277" s="54">
        <f t="shared" si="56"/>
        <v>156.55813953488371</v>
      </c>
      <c r="P277" s="54">
        <f t="shared" si="57"/>
        <v>204.00000000000003</v>
      </c>
      <c r="Q277" s="54">
        <f t="shared" si="58"/>
        <v>170</v>
      </c>
      <c r="R277" s="54">
        <f t="shared" si="59"/>
        <v>217.44186046511629</v>
      </c>
      <c r="S277" s="55">
        <f t="shared" si="60"/>
        <v>-13.441860465116292</v>
      </c>
      <c r="T277" s="55">
        <f t="shared" si="61"/>
        <v>-13.441860465116264</v>
      </c>
      <c r="U277" t="s">
        <v>423</v>
      </c>
      <c r="V277" t="s">
        <v>228</v>
      </c>
      <c r="W277" t="s">
        <v>231</v>
      </c>
      <c r="X277" s="38">
        <v>44318</v>
      </c>
      <c r="Y277" s="57" t="s">
        <v>492</v>
      </c>
    </row>
    <row r="278" spans="1:25" ht="15" x14ac:dyDescent="0.25">
      <c r="A278">
        <v>2.3199999999999998</v>
      </c>
      <c r="B278">
        <v>1.66</v>
      </c>
      <c r="C278" s="43">
        <f t="shared" si="53"/>
        <v>3.3444121312837582E-2</v>
      </c>
      <c r="D278" s="44">
        <f>IF(OR($A278="",$B278=""),"",A278*'MPTO_working_2-way'!$G277)</f>
        <v>2.3975903614457832</v>
      </c>
      <c r="E278" s="46">
        <f>IF(OR($A278="",$B278=""),"",B278*'MPTO_working_2-way'!$G277)</f>
        <v>1.7155172413793103</v>
      </c>
      <c r="F278" s="44">
        <f>IF(OR($A278="",$B278=""),"",'MPTO_working_2-way'!D277)</f>
        <v>2.4136375031336175</v>
      </c>
      <c r="G278" s="46">
        <f>IF(OR($A278="",$B278=""),"",'MPTO_working_2-way'!E277)</f>
        <v>1.707394928178755</v>
      </c>
      <c r="H278" s="44">
        <f>IF(OR($A278="",$B278=""),"",'OddsRatio_working_2-way'!M277)</f>
        <v>2.4142135623730954</v>
      </c>
      <c r="I278" s="44">
        <f>IF(OR($A278="",$B278=""),"",'OddsRatio_working_2-way'!N277)</f>
        <v>1.7071067811865479</v>
      </c>
      <c r="J278" s="44">
        <f>IF('Log_working_2-way'!$D277="","",A278^('Log_working_2-way'!$D277))</f>
        <v>2.4216287324780335</v>
      </c>
      <c r="K278" s="46">
        <f>IF('Log_working_2-way'!$D277="","",B278^('Log_working_2-way'!$D277))</f>
        <v>1.7034185347793582</v>
      </c>
      <c r="L278" s="53">
        <f t="shared" si="54"/>
        <v>0.41708542713567837</v>
      </c>
      <c r="M278" s="53">
        <f t="shared" si="55"/>
        <v>0.58291457286432158</v>
      </c>
      <c r="N278" s="54">
        <v>375</v>
      </c>
      <c r="O278" s="54">
        <f t="shared" si="56"/>
        <v>213.36206896551721</v>
      </c>
      <c r="P278" s="54">
        <f t="shared" si="57"/>
        <v>149.09638554216869</v>
      </c>
      <c r="Q278" s="54">
        <f t="shared" si="58"/>
        <v>225.90361445783134</v>
      </c>
      <c r="R278" s="54">
        <f t="shared" si="59"/>
        <v>161.63793103448276</v>
      </c>
      <c r="S278" s="55">
        <f t="shared" si="60"/>
        <v>-12.541545492314128</v>
      </c>
      <c r="T278" s="55">
        <f t="shared" si="61"/>
        <v>-12.541545492314071</v>
      </c>
      <c r="U278" t="s">
        <v>81</v>
      </c>
      <c r="V278" t="s">
        <v>37</v>
      </c>
      <c r="W278" t="s">
        <v>466</v>
      </c>
      <c r="X278" s="38">
        <v>44318</v>
      </c>
      <c r="Y278" s="57" t="s">
        <v>487</v>
      </c>
    </row>
    <row r="279" spans="1:25" ht="15" x14ac:dyDescent="0.25">
      <c r="A279">
        <v>2.0699999999999998</v>
      </c>
      <c r="B279">
        <v>1.81</v>
      </c>
      <c r="C279" s="43">
        <f t="shared" si="53"/>
        <v>3.5577975284917462E-2</v>
      </c>
      <c r="D279" s="44">
        <f>IF(OR($A279="",$B279=""),"",A279*'MPTO_working_2-way'!$G278)</f>
        <v>2.1436464088397789</v>
      </c>
      <c r="E279" s="46">
        <f>IF(OR($A279="",$B279=""),"",B279*'MPTO_working_2-way'!$G278)</f>
        <v>1.8743961352657006</v>
      </c>
      <c r="F279" s="44">
        <f>IF(OR($A279="",$B279=""),"",'MPTO_working_2-way'!D278)</f>
        <v>2.1491381535549374</v>
      </c>
      <c r="G279" s="46">
        <f>IF(OR($A279="",$B279=""),"",'MPTO_working_2-way'!E278)</f>
        <v>1.8702173858786533</v>
      </c>
      <c r="H279" s="44">
        <f>IF(OR($A279="",$B279=""),"",'OddsRatio_working_2-way'!M278)</f>
        <v>2.1493422703098441</v>
      </c>
      <c r="I279" s="44">
        <f>IF(OR($A279="",$B279=""),"",'OddsRatio_working_2-way'!N278)</f>
        <v>1.8700628401410975</v>
      </c>
      <c r="J279" s="44">
        <f>IF('Log_working_2-way'!$D278="","",A279^('Log_working_2-way'!$D278))</f>
        <v>2.1518584594506485</v>
      </c>
      <c r="K279" s="46">
        <f>IF('Log_working_2-way'!$D278="","",B279^('Log_working_2-way'!$D278))</f>
        <v>1.8681622223592078</v>
      </c>
      <c r="L279" s="53">
        <f t="shared" si="54"/>
        <v>0.46649484536082475</v>
      </c>
      <c r="M279" s="53">
        <f t="shared" si="55"/>
        <v>0.53350515463917525</v>
      </c>
      <c r="N279" s="54">
        <v>376</v>
      </c>
      <c r="O279" s="54">
        <f t="shared" si="56"/>
        <v>194.3574879227053</v>
      </c>
      <c r="P279" s="54">
        <f t="shared" si="57"/>
        <v>168.26519337016578</v>
      </c>
      <c r="Q279" s="54">
        <f t="shared" si="58"/>
        <v>207.73480662983425</v>
      </c>
      <c r="R279" s="54">
        <f t="shared" si="59"/>
        <v>181.6425120772947</v>
      </c>
      <c r="S279" s="55">
        <f t="shared" si="60"/>
        <v>-13.37731870712895</v>
      </c>
      <c r="T279" s="55">
        <f t="shared" si="61"/>
        <v>-13.377318707128921</v>
      </c>
      <c r="U279" t="s">
        <v>281</v>
      </c>
      <c r="V279" t="s">
        <v>290</v>
      </c>
      <c r="W279" t="s">
        <v>477</v>
      </c>
      <c r="X279" s="38">
        <v>44318</v>
      </c>
      <c r="Y279" s="57" t="s">
        <v>513</v>
      </c>
    </row>
    <row r="280" spans="1:25" ht="15" x14ac:dyDescent="0.25">
      <c r="A280">
        <v>2.17</v>
      </c>
      <c r="B280">
        <v>1.73</v>
      </c>
      <c r="C280" s="43">
        <f t="shared" si="53"/>
        <v>3.8864175168482618E-2</v>
      </c>
      <c r="D280" s="44">
        <f>IF(OR($A280="",$B280=""),"",A280*'MPTO_working_2-way'!$G279)</f>
        <v>2.254335260115607</v>
      </c>
      <c r="E280" s="46">
        <f>IF(OR($A280="",$B280=""),"",B280*'MPTO_working_2-way'!$G279)</f>
        <v>1.7972350230414749</v>
      </c>
      <c r="F280" s="44">
        <f>IF(OR($A280="",$B280=""),"",'MPTO_working_2-way'!D279)</f>
        <v>2.2655321203343295</v>
      </c>
      <c r="G280" s="46">
        <f>IF(OR($A280="",$B280=""),"",'MPTO_working_2-way'!E279)</f>
        <v>1.7901814453637255</v>
      </c>
      <c r="H280" s="44">
        <f>IF(OR($A280="",$B280=""),"",'OddsRatio_working_2-way'!M279)</f>
        <v>2.2659935726643319</v>
      </c>
      <c r="I280" s="44">
        <f>IF(OR($A280="",$B280=""),"",'OddsRatio_working_2-way'!N279)</f>
        <v>1.789893425679455</v>
      </c>
      <c r="J280" s="44">
        <f>IF('Log_working_2-way'!$D279="","",A280^('Log_working_2-way'!$D279))</f>
        <v>2.2711647318744981</v>
      </c>
      <c r="K280" s="46">
        <f>IF('Log_working_2-way'!$D279="","",B280^('Log_working_2-way'!$D279))</f>
        <v>1.7866801012683895</v>
      </c>
      <c r="L280" s="53">
        <f t="shared" si="54"/>
        <v>0.44358974358974357</v>
      </c>
      <c r="M280" s="53">
        <f t="shared" si="55"/>
        <v>0.55641025641025632</v>
      </c>
      <c r="N280" s="54">
        <v>377</v>
      </c>
      <c r="O280" s="54">
        <f t="shared" si="56"/>
        <v>203.26728110599075</v>
      </c>
      <c r="P280" s="54">
        <f t="shared" si="57"/>
        <v>159.08092485549136</v>
      </c>
      <c r="Q280" s="54">
        <f t="shared" si="58"/>
        <v>217.9190751445087</v>
      </c>
      <c r="R280" s="54">
        <f t="shared" si="59"/>
        <v>173.73271889400922</v>
      </c>
      <c r="S280" s="55">
        <f t="shared" si="60"/>
        <v>-14.651794038517949</v>
      </c>
      <c r="T280" s="55">
        <f t="shared" si="61"/>
        <v>-14.651794038517863</v>
      </c>
      <c r="U280" t="s">
        <v>351</v>
      </c>
      <c r="V280" t="s">
        <v>350</v>
      </c>
      <c r="W280" t="s">
        <v>479</v>
      </c>
      <c r="X280" s="38">
        <v>44318</v>
      </c>
      <c r="Y280" s="57" t="s">
        <v>486</v>
      </c>
    </row>
    <row r="281" spans="1:25" ht="15" x14ac:dyDescent="0.25">
      <c r="A281">
        <v>2.66</v>
      </c>
      <c r="B281">
        <v>1.51</v>
      </c>
      <c r="C281" s="43">
        <f t="shared" si="53"/>
        <v>3.8191505253199143E-2</v>
      </c>
      <c r="D281" s="44">
        <f>IF(OR($A281="",$B281=""),"",A281*'MPTO_working_2-way'!$G280)</f>
        <v>2.76158940397351</v>
      </c>
      <c r="E281" s="46">
        <f>IF(OR($A281="",$B281=""),"",B281*'MPTO_working_2-way'!$G280)</f>
        <v>1.5676691729323307</v>
      </c>
      <c r="F281" s="44">
        <f>IF(OR($A281="",$B281=""),"",'MPTO_working_2-way'!D280)</f>
        <v>2.802344240563734</v>
      </c>
      <c r="G281" s="46">
        <f>IF(OR($A281="",$B281=""),"",'MPTO_working_2-way'!E280)</f>
        <v>1.5548329655866526</v>
      </c>
      <c r="H281" s="44">
        <f>IF(OR($A281="",$B281=""),"",'OddsRatio_working_2-way'!M280)</f>
        <v>2.8041346847683837</v>
      </c>
      <c r="I281" s="44">
        <f>IF(OR($A281="",$B281=""),"",'OddsRatio_working_2-way'!N280)</f>
        <v>1.5542823429107684</v>
      </c>
      <c r="J281" s="44">
        <f>IF('Log_working_2-way'!$D280="","",A281^('Log_working_2-way'!$D280))</f>
        <v>2.8234489092067649</v>
      </c>
      <c r="K281" s="46">
        <f>IF('Log_working_2-way'!$D280="","",B281^('Log_working_2-way'!$D280))</f>
        <v>1.5484113072488479</v>
      </c>
      <c r="L281" s="53">
        <f t="shared" si="54"/>
        <v>0.36211031175059949</v>
      </c>
      <c r="M281" s="53">
        <f t="shared" si="55"/>
        <v>0.63788968824940051</v>
      </c>
      <c r="N281" s="54">
        <v>378</v>
      </c>
      <c r="O281" s="54">
        <f t="shared" si="56"/>
        <v>235.89473684210526</v>
      </c>
      <c r="P281" s="54">
        <f t="shared" si="57"/>
        <v>127.66887417218543</v>
      </c>
      <c r="Q281" s="54">
        <f t="shared" si="58"/>
        <v>250.33112582781459</v>
      </c>
      <c r="R281" s="54">
        <f t="shared" si="59"/>
        <v>142.10526315789474</v>
      </c>
      <c r="S281" s="55">
        <f t="shared" si="60"/>
        <v>-14.436388985709328</v>
      </c>
      <c r="T281" s="55">
        <f t="shared" si="61"/>
        <v>-14.436388985709314</v>
      </c>
      <c r="U281" t="s">
        <v>353</v>
      </c>
      <c r="V281" t="s">
        <v>356</v>
      </c>
      <c r="W281" t="s">
        <v>479</v>
      </c>
      <c r="X281" s="38">
        <v>44318</v>
      </c>
      <c r="Y281" s="57" t="s">
        <v>486</v>
      </c>
    </row>
    <row r="282" spans="1:25" ht="15" x14ac:dyDescent="0.25">
      <c r="A282">
        <v>2.66</v>
      </c>
      <c r="B282">
        <v>1.51</v>
      </c>
      <c r="C282" s="43">
        <f t="shared" si="53"/>
        <v>3.8191505253199143E-2</v>
      </c>
      <c r="D282" s="44">
        <f>IF(OR($A282="",$B282=""),"",A282*'MPTO_working_2-way'!$G281)</f>
        <v>2.76158940397351</v>
      </c>
      <c r="E282" s="46">
        <f>IF(OR($A282="",$B282=""),"",B282*'MPTO_working_2-way'!$G281)</f>
        <v>1.5676691729323307</v>
      </c>
      <c r="F282" s="44">
        <f>IF(OR($A282="",$B282=""),"",'MPTO_working_2-way'!D281)</f>
        <v>2.802344240563734</v>
      </c>
      <c r="G282" s="46">
        <f>IF(OR($A282="",$B282=""),"",'MPTO_working_2-way'!E281)</f>
        <v>1.5548329655866526</v>
      </c>
      <c r="H282" s="44">
        <f>IF(OR($A282="",$B282=""),"",'OddsRatio_working_2-way'!M281)</f>
        <v>2.8041346847683837</v>
      </c>
      <c r="I282" s="44">
        <f>IF(OR($A282="",$B282=""),"",'OddsRatio_working_2-way'!N281)</f>
        <v>1.5542823429107684</v>
      </c>
      <c r="J282" s="44">
        <f>IF('Log_working_2-way'!$D281="","",A282^('Log_working_2-way'!$D281))</f>
        <v>2.8234489092067649</v>
      </c>
      <c r="K282" s="46">
        <f>IF('Log_working_2-way'!$D281="","",B282^('Log_working_2-way'!$D281))</f>
        <v>1.5484113072488479</v>
      </c>
      <c r="L282" s="53">
        <f t="shared" si="54"/>
        <v>0.36211031175059949</v>
      </c>
      <c r="M282" s="53">
        <f t="shared" si="55"/>
        <v>0.63788968824940051</v>
      </c>
      <c r="N282" s="54">
        <v>379</v>
      </c>
      <c r="O282" s="54">
        <f t="shared" si="56"/>
        <v>236.51879699248121</v>
      </c>
      <c r="P282" s="54">
        <f t="shared" si="57"/>
        <v>128.00662251655629</v>
      </c>
      <c r="Q282" s="54">
        <f t="shared" si="58"/>
        <v>250.99337748344374</v>
      </c>
      <c r="R282" s="54">
        <f t="shared" si="59"/>
        <v>142.48120300751879</v>
      </c>
      <c r="S282" s="55">
        <f t="shared" si="60"/>
        <v>-14.474580490962524</v>
      </c>
      <c r="T282" s="55">
        <f t="shared" si="61"/>
        <v>-14.474580490962495</v>
      </c>
      <c r="U282" t="s">
        <v>355</v>
      </c>
      <c r="V282" t="s">
        <v>364</v>
      </c>
      <c r="W282" t="s">
        <v>479</v>
      </c>
      <c r="X282" s="38">
        <v>44318</v>
      </c>
      <c r="Y282" s="57" t="s">
        <v>505</v>
      </c>
    </row>
    <row r="283" spans="1:25" ht="15" x14ac:dyDescent="0.25">
      <c r="A283">
        <v>2.13</v>
      </c>
      <c r="B283">
        <v>1.76</v>
      </c>
      <c r="C283" s="43">
        <f t="shared" si="53"/>
        <v>3.7665386256935607E-2</v>
      </c>
      <c r="D283" s="44">
        <f>IF(OR($A283="",$B283=""),"",A283*'MPTO_working_2-way'!$G282)</f>
        <v>2.2102272727272729</v>
      </c>
      <c r="E283" s="46">
        <f>IF(OR($A283="",$B283=""),"",B283*'MPTO_working_2-way'!$G282)</f>
        <v>1.8262910798122067</v>
      </c>
      <c r="F283" s="44">
        <f>IF(OR($A283="",$B283=""),"",'MPTO_working_2-way'!D282)</f>
        <v>2.2190126672191313</v>
      </c>
      <c r="G283" s="46">
        <f>IF(OR($A283="",$B283=""),"",'MPTO_working_2-way'!E282)</f>
        <v>1.8203360202000585</v>
      </c>
      <c r="H283" s="44">
        <f>IF(OR($A283="",$B283=""),"",'OddsRatio_working_2-way'!M282)</f>
        <v>2.2193613513897996</v>
      </c>
      <c r="I283" s="44">
        <f>IF(OR($A283="",$B283=""),"",'OddsRatio_working_2-way'!N282)</f>
        <v>1.8201014398727853</v>
      </c>
      <c r="J283" s="44">
        <f>IF('Log_working_2-way'!$D282="","",A283^('Log_working_2-way'!$D282))</f>
        <v>2.2234058151600675</v>
      </c>
      <c r="K283" s="46">
        <f>IF('Log_working_2-way'!$D282="","",B283^('Log_working_2-way'!$D282))</f>
        <v>1.8173902621748135</v>
      </c>
      <c r="L283" s="53">
        <f t="shared" si="54"/>
        <v>0.45244215938303339</v>
      </c>
      <c r="M283" s="53">
        <f t="shared" si="55"/>
        <v>0.54755784061696655</v>
      </c>
      <c r="N283" s="54">
        <v>380</v>
      </c>
      <c r="O283" s="54">
        <f t="shared" si="56"/>
        <v>201.59624413145539</v>
      </c>
      <c r="P283" s="54">
        <f t="shared" si="57"/>
        <v>164.09090909090909</v>
      </c>
      <c r="Q283" s="54">
        <f t="shared" si="58"/>
        <v>215.90909090909093</v>
      </c>
      <c r="R283" s="54">
        <f t="shared" si="59"/>
        <v>178.40375586854461</v>
      </c>
      <c r="S283" s="55">
        <f t="shared" si="60"/>
        <v>-14.312846777635542</v>
      </c>
      <c r="T283" s="55">
        <f t="shared" si="61"/>
        <v>-14.312846777635514</v>
      </c>
      <c r="U283" t="s">
        <v>357</v>
      </c>
      <c r="V283" t="s">
        <v>366</v>
      </c>
      <c r="W283" t="s">
        <v>479</v>
      </c>
      <c r="X283" s="38">
        <v>44318</v>
      </c>
      <c r="Y283" s="57" t="s">
        <v>486</v>
      </c>
    </row>
    <row r="284" spans="1:25" ht="15" x14ac:dyDescent="0.25">
      <c r="A284">
        <v>2.21</v>
      </c>
      <c r="B284">
        <v>1.7</v>
      </c>
      <c r="C284" s="43">
        <f t="shared" si="53"/>
        <v>4.0723981900452566E-2</v>
      </c>
      <c r="D284" s="44">
        <f>IF(OR($A284="",$B284=""),"",A284*'MPTO_working_2-way'!$G283)</f>
        <v>2.3000000000000003</v>
      </c>
      <c r="E284" s="46">
        <f>IF(OR($A284="",$B284=""),"",B284*'MPTO_working_2-way'!$G283)</f>
        <v>1.7692307692307694</v>
      </c>
      <c r="F284" s="44">
        <f>IF(OR($A284="",$B284=""),"",'MPTO_working_2-way'!D283)</f>
        <v>2.3141361256544504</v>
      </c>
      <c r="G284" s="46">
        <f>IF(OR($A284="",$B284=""),"",'MPTO_working_2-way'!E283)</f>
        <v>1.760956175298805</v>
      </c>
      <c r="H284" s="44">
        <f>IF(OR($A284="",$B284=""),"",'OddsRatio_working_2-way'!M283)</f>
        <v>2.3147514702678329</v>
      </c>
      <c r="I284" s="44">
        <f>IF(OR($A284="",$B284=""),"",'OddsRatio_working_2-way'!N283)</f>
        <v>1.7606000241218864</v>
      </c>
      <c r="J284" s="44">
        <f>IF('Log_working_2-way'!$D283="","",A284^('Log_working_2-way'!$D283))</f>
        <v>2.3213074858188989</v>
      </c>
      <c r="K284" s="46">
        <f>IF('Log_working_2-way'!$D283="","",B284^('Log_working_2-way'!$D283))</f>
        <v>1.7568261065137158</v>
      </c>
      <c r="L284" s="53">
        <f t="shared" si="54"/>
        <v>0.43478260869565211</v>
      </c>
      <c r="M284" s="53">
        <f t="shared" si="55"/>
        <v>0.56521739130434778</v>
      </c>
      <c r="N284" s="54">
        <v>381</v>
      </c>
      <c r="O284" s="54">
        <f t="shared" si="56"/>
        <v>208.60180995475113</v>
      </c>
      <c r="P284" s="54">
        <f t="shared" si="57"/>
        <v>156.88235294117644</v>
      </c>
      <c r="Q284" s="54">
        <f t="shared" si="58"/>
        <v>224.11764705882354</v>
      </c>
      <c r="R284" s="54">
        <f t="shared" si="59"/>
        <v>172.39819004524887</v>
      </c>
      <c r="S284" s="55">
        <f t="shared" si="60"/>
        <v>-15.515837104072403</v>
      </c>
      <c r="T284" s="55">
        <f t="shared" si="61"/>
        <v>-15.515837104072432</v>
      </c>
      <c r="U284" t="s">
        <v>359</v>
      </c>
      <c r="V284" t="s">
        <v>358</v>
      </c>
      <c r="W284" t="s">
        <v>479</v>
      </c>
      <c r="X284" s="38">
        <v>44318</v>
      </c>
      <c r="Y284" s="57" t="s">
        <v>484</v>
      </c>
    </row>
    <row r="285" spans="1:25" ht="15" x14ac:dyDescent="0.25">
      <c r="A285">
        <v>2.09</v>
      </c>
      <c r="B285">
        <v>1.78</v>
      </c>
      <c r="C285" s="43">
        <f t="shared" si="53"/>
        <v>4.0266652330519959E-2</v>
      </c>
      <c r="D285" s="44">
        <f>IF(OR($A285="",$B285=""),"",A285*'MPTO_working_2-way'!$G284)</f>
        <v>2.1741573033707864</v>
      </c>
      <c r="E285" s="46">
        <f>IF(OR($A285="",$B285=""),"",B285*'MPTO_working_2-way'!$G284)</f>
        <v>1.8516746411483256</v>
      </c>
      <c r="F285" s="44">
        <f>IF(OR($A285="",$B285=""),"",'MPTO_working_2-way'!D284)</f>
        <v>2.1818075186206087</v>
      </c>
      <c r="G285" s="46">
        <f>IF(OR($A285="",$B285=""),"",'MPTO_working_2-way'!E284)</f>
        <v>1.8461614808198106</v>
      </c>
      <c r="H285" s="44">
        <f>IF(OR($A285="",$B285=""),"",'OddsRatio_working_2-way'!M284)</f>
        <v>2.1821319289469754</v>
      </c>
      <c r="I285" s="44">
        <f>IF(OR($A285="",$B285=""),"",'OddsRatio_working_2-way'!N284)</f>
        <v>1.8459292702556338</v>
      </c>
      <c r="J285" s="44">
        <f>IF('Log_working_2-way'!$D284="","",A285^('Log_working_2-way'!$D284))</f>
        <v>2.1856576768529026</v>
      </c>
      <c r="K285" s="46">
        <f>IF('Log_working_2-way'!$D284="","",B285^('Log_working_2-way'!$D284))</f>
        <v>1.8434137605840082</v>
      </c>
      <c r="L285" s="53">
        <f t="shared" si="54"/>
        <v>0.4599483204134367</v>
      </c>
      <c r="M285" s="53">
        <f t="shared" si="55"/>
        <v>0.54005167958656319</v>
      </c>
      <c r="N285" s="54">
        <v>382</v>
      </c>
      <c r="O285" s="54">
        <f t="shared" si="56"/>
        <v>199.22488038277513</v>
      </c>
      <c r="P285" s="54">
        <f t="shared" si="57"/>
        <v>167.39325842696633</v>
      </c>
      <c r="Q285" s="54">
        <f t="shared" si="58"/>
        <v>214.60674157303373</v>
      </c>
      <c r="R285" s="54">
        <f t="shared" si="59"/>
        <v>182.7751196172249</v>
      </c>
      <c r="S285" s="55">
        <f t="shared" si="60"/>
        <v>-15.381861190258604</v>
      </c>
      <c r="T285" s="55">
        <f t="shared" si="61"/>
        <v>-15.381861190258576</v>
      </c>
      <c r="U285" t="s">
        <v>361</v>
      </c>
      <c r="V285" t="s">
        <v>354</v>
      </c>
      <c r="W285" t="s">
        <v>479</v>
      </c>
      <c r="X285" s="38">
        <v>44318</v>
      </c>
      <c r="Y285" s="57" t="s">
        <v>495</v>
      </c>
    </row>
    <row r="286" spans="1:25" ht="15" x14ac:dyDescent="0.25">
      <c r="A286">
        <v>2.16</v>
      </c>
      <c r="B286">
        <v>1.74</v>
      </c>
      <c r="C286" s="43">
        <f t="shared" si="53"/>
        <v>3.7675606641123682E-2</v>
      </c>
      <c r="D286" s="44">
        <f>IF(OR($A286="",$B286=""),"",A286*'MPTO_working_2-way'!$G285)</f>
        <v>2.2413793103448274</v>
      </c>
      <c r="E286" s="46">
        <f>IF(OR($A286="",$B286=""),"",B286*'MPTO_working_2-way'!$G285)</f>
        <v>1.8055555555555551</v>
      </c>
      <c r="F286" s="44">
        <f>IF(OR($A286="",$B286=""),"",'MPTO_working_2-way'!D285)</f>
        <v>2.2516175413371671</v>
      </c>
      <c r="G286" s="46">
        <f>IF(OR($A286="",$B286=""),"",'MPTO_working_2-way'!E285)</f>
        <v>1.7989661114302122</v>
      </c>
      <c r="H286" s="44">
        <f>IF(OR($A286="",$B286=""),"",'OddsRatio_working_2-way'!M285)</f>
        <v>2.2520253861514017</v>
      </c>
      <c r="I286" s="44">
        <f>IF(OR($A286="",$B286=""),"",'OddsRatio_working_2-way'!N285)</f>
        <v>1.7987058497862392</v>
      </c>
      <c r="J286" s="44">
        <f>IF('Log_working_2-way'!$D285="","",A286^('Log_working_2-way'!$D285))</f>
        <v>2.2567451068476951</v>
      </c>
      <c r="K286" s="46">
        <f>IF('Log_working_2-way'!$D285="","",B286^('Log_working_2-way'!$D285))</f>
        <v>1.7957063007853538</v>
      </c>
      <c r="L286" s="53">
        <f t="shared" si="54"/>
        <v>0.44615384615384618</v>
      </c>
      <c r="M286" s="53">
        <f t="shared" si="55"/>
        <v>0.55384615384615399</v>
      </c>
      <c r="N286" s="54">
        <v>383</v>
      </c>
      <c r="O286" s="54">
        <f t="shared" si="56"/>
        <v>205.68518518518519</v>
      </c>
      <c r="P286" s="54">
        <f t="shared" si="57"/>
        <v>162.88505747126433</v>
      </c>
      <c r="Q286" s="54">
        <f t="shared" si="58"/>
        <v>220.11494252873561</v>
      </c>
      <c r="R286" s="54">
        <f t="shared" si="59"/>
        <v>177.31481481481478</v>
      </c>
      <c r="S286" s="55">
        <f t="shared" si="60"/>
        <v>-14.429757343550421</v>
      </c>
      <c r="T286" s="55">
        <f t="shared" si="61"/>
        <v>-14.429757343550449</v>
      </c>
      <c r="U286" t="s">
        <v>363</v>
      </c>
      <c r="V286" t="s">
        <v>348</v>
      </c>
      <c r="W286" t="s">
        <v>479</v>
      </c>
      <c r="X286" s="38">
        <v>44318</v>
      </c>
      <c r="Y286" s="57" t="s">
        <v>487</v>
      </c>
    </row>
    <row r="287" spans="1:25" ht="15" x14ac:dyDescent="0.25">
      <c r="A287">
        <v>2.08</v>
      </c>
      <c r="B287">
        <v>1.79</v>
      </c>
      <c r="C287" s="43">
        <f t="shared" si="53"/>
        <v>3.9428448646325664E-2</v>
      </c>
      <c r="D287" s="44">
        <f>IF(OR($A287="",$B287=""),"",A287*'MPTO_working_2-way'!$G286)</f>
        <v>2.1620111731843576</v>
      </c>
      <c r="E287" s="46">
        <f>IF(OR($A287="",$B287=""),"",B287*'MPTO_working_2-way'!$G286)</f>
        <v>1.8605769230769229</v>
      </c>
      <c r="F287" s="44">
        <f>IF(OR($A287="",$B287=""),"",'MPTO_working_2-way'!D286)</f>
        <v>2.1689385995572641</v>
      </c>
      <c r="G287" s="46">
        <f>IF(OR($A287="",$B287=""),"",'MPTO_working_2-way'!E286)</f>
        <v>1.8554769261437256</v>
      </c>
      <c r="H287" s="44">
        <f>IF(OR($A287="",$B287=""),"",'OddsRatio_working_2-way'!M286)</f>
        <v>2.1692256444309357</v>
      </c>
      <c r="I287" s="44">
        <f>IF(OR($A287="",$B287=""),"",'OddsRatio_working_2-way'!N286)</f>
        <v>1.8552669065744805</v>
      </c>
      <c r="J287" s="44">
        <f>IF('Log_working_2-way'!$D286="","",A287^('Log_working_2-way'!$D286))</f>
        <v>2.1724139714397546</v>
      </c>
      <c r="K287" s="46">
        <f>IF('Log_working_2-way'!$D286="","",B287^('Log_working_2-way'!$D286))</f>
        <v>1.8529410467292624</v>
      </c>
      <c r="L287" s="53">
        <f t="shared" si="54"/>
        <v>0.46253229974160204</v>
      </c>
      <c r="M287" s="53">
        <f t="shared" si="55"/>
        <v>0.53746770025839796</v>
      </c>
      <c r="N287" s="54">
        <v>384</v>
      </c>
      <c r="O287" s="54">
        <f t="shared" si="56"/>
        <v>199.38461538461539</v>
      </c>
      <c r="P287" s="54">
        <f t="shared" si="57"/>
        <v>169.47486033519553</v>
      </c>
      <c r="Q287" s="54">
        <f t="shared" si="58"/>
        <v>214.52513966480444</v>
      </c>
      <c r="R287" s="54">
        <f t="shared" si="59"/>
        <v>184.61538461538458</v>
      </c>
      <c r="S287" s="55">
        <f t="shared" si="60"/>
        <v>-15.140524280189055</v>
      </c>
      <c r="T287" s="55">
        <f t="shared" si="61"/>
        <v>-15.140524280189055</v>
      </c>
      <c r="U287" t="s">
        <v>365</v>
      </c>
      <c r="V287" t="s">
        <v>352</v>
      </c>
      <c r="W287" t="s">
        <v>479</v>
      </c>
      <c r="X287" s="38">
        <v>44318</v>
      </c>
      <c r="Y287" s="57" t="s">
        <v>494</v>
      </c>
    </row>
    <row r="288" spans="1:25" ht="15" x14ac:dyDescent="0.25">
      <c r="A288">
        <v>1.88</v>
      </c>
      <c r="B288">
        <v>2.02</v>
      </c>
      <c r="C288" s="43">
        <f t="shared" si="53"/>
        <v>2.6964398567516312E-2</v>
      </c>
      <c r="D288" s="44">
        <f>IF(OR($A288="",$B288=""),"",A288*'MPTO_working_2-way'!$G287)</f>
        <v>1.9306930693069306</v>
      </c>
      <c r="E288" s="46">
        <f>IF(OR($A288="",$B288=""),"",B288*'MPTO_working_2-way'!$G287)</f>
        <v>2.0744680851063828</v>
      </c>
      <c r="F288" s="44">
        <f>IF(OR($A288="",$B288=""),"",'MPTO_working_2-way'!D287)</f>
        <v>1.9288906948394962</v>
      </c>
      <c r="G288" s="46">
        <f>IF(OR($A288="",$B288=""),"",'MPTO_working_2-way'!E287)</f>
        <v>2.0765529308836395</v>
      </c>
      <c r="H288" s="44">
        <f>IF(OR($A288="",$B288=""),"",'OddsRatio_working_2-way'!M287)</f>
        <v>1.9288407280256479</v>
      </c>
      <c r="I288" s="44">
        <f>IF(OR($A288="",$B288=""),"",'OddsRatio_working_2-way'!N287)</f>
        <v>2.0766108438479098</v>
      </c>
      <c r="J288" s="44">
        <f>IF('Log_working_2-way'!$D287="","",A288^('Log_working_2-way'!$D287))</f>
        <v>1.9280257534933587</v>
      </c>
      <c r="K288" s="46">
        <f>IF('Log_working_2-way'!$D287="","",B288^('Log_working_2-way'!$D287))</f>
        <v>2.0775563029751076</v>
      </c>
      <c r="L288" s="53">
        <f t="shared" si="54"/>
        <v>0.517948717948718</v>
      </c>
      <c r="M288" s="53">
        <f t="shared" si="55"/>
        <v>0.48205128205128212</v>
      </c>
      <c r="N288" s="54">
        <v>385</v>
      </c>
      <c r="O288" s="54">
        <f t="shared" si="56"/>
        <v>180.21276595744678</v>
      </c>
      <c r="P288" s="54">
        <f t="shared" si="57"/>
        <v>194.40594059405942</v>
      </c>
      <c r="Q288" s="54">
        <f t="shared" si="58"/>
        <v>190.59405940594058</v>
      </c>
      <c r="R288" s="54">
        <f t="shared" si="59"/>
        <v>204.78723404255319</v>
      </c>
      <c r="S288" s="55">
        <f t="shared" si="60"/>
        <v>-10.381293448493807</v>
      </c>
      <c r="T288" s="55">
        <f t="shared" si="61"/>
        <v>-10.381293448493778</v>
      </c>
      <c r="U288" t="s">
        <v>94</v>
      </c>
      <c r="V288" t="s">
        <v>143</v>
      </c>
      <c r="W288" t="s">
        <v>474</v>
      </c>
      <c r="X288" s="38">
        <v>44318</v>
      </c>
      <c r="Y288" s="57" t="s">
        <v>498</v>
      </c>
    </row>
    <row r="289" spans="1:25" ht="15" x14ac:dyDescent="0.25">
      <c r="A289">
        <v>1.69</v>
      </c>
      <c r="B289">
        <v>2.2599999999999998</v>
      </c>
      <c r="C289" s="43">
        <f t="shared" si="53"/>
        <v>3.4193852437555794E-2</v>
      </c>
      <c r="D289" s="44">
        <f>IF(OR($A289="",$B289=""),"",A289*'MPTO_working_2-way'!$G288)</f>
        <v>1.7477876106194692</v>
      </c>
      <c r="E289" s="46">
        <f>IF(OR($A289="",$B289=""),"",B289*'MPTO_working_2-way'!$G288)</f>
        <v>2.3372781065088759</v>
      </c>
      <c r="F289" s="44">
        <f>IF(OR($A289="",$B289=""),"",'MPTO_working_2-way'!D288)</f>
        <v>1.740283410033262</v>
      </c>
      <c r="G289" s="46">
        <f>IF(OR($A289="",$B289=""),"",'MPTO_working_2-way'!E288)</f>
        <v>2.3508340001231001</v>
      </c>
      <c r="H289" s="44">
        <f>IF(OR($A289="",$B289=""),"",'OddsRatio_working_2-way'!M288)</f>
        <v>1.7400128699009547</v>
      </c>
      <c r="I289" s="44">
        <f>IF(OR($A289="",$B289=""),"",'OddsRatio_working_2-way'!N288)</f>
        <v>2.351327849384353</v>
      </c>
      <c r="J289" s="44">
        <f>IF('Log_working_2-way'!$D288="","",A289^('Log_working_2-way'!$D288))</f>
        <v>1.7366048392090647</v>
      </c>
      <c r="K289" s="46">
        <f>IF('Log_working_2-way'!$D288="","",B289^('Log_working_2-way'!$D288))</f>
        <v>2.3575800032398484</v>
      </c>
      <c r="L289" s="53">
        <f t="shared" si="54"/>
        <v>0.57215189873417716</v>
      </c>
      <c r="M289" s="53">
        <f t="shared" si="55"/>
        <v>0.42784810126582273</v>
      </c>
      <c r="N289" s="54">
        <v>386</v>
      </c>
      <c r="O289" s="54">
        <f t="shared" si="56"/>
        <v>157.59763313609469</v>
      </c>
      <c r="P289" s="54">
        <f t="shared" si="57"/>
        <v>215.20353982300881</v>
      </c>
      <c r="Q289" s="54">
        <f t="shared" si="58"/>
        <v>170.79646017699116</v>
      </c>
      <c r="R289" s="54">
        <f t="shared" si="59"/>
        <v>228.40236686390534</v>
      </c>
      <c r="S289" s="55">
        <f t="shared" si="60"/>
        <v>-13.198827040896475</v>
      </c>
      <c r="T289" s="55">
        <f t="shared" si="61"/>
        <v>-13.198827040896532</v>
      </c>
      <c r="U289" t="s">
        <v>50</v>
      </c>
      <c r="V289" t="s">
        <v>372</v>
      </c>
      <c r="W289" t="s">
        <v>467</v>
      </c>
      <c r="X289" s="38">
        <v>44318</v>
      </c>
      <c r="Y289" s="57" t="s">
        <v>485</v>
      </c>
    </row>
    <row r="290" spans="1:25" ht="15" x14ac:dyDescent="0.25">
      <c r="A290">
        <v>1.85</v>
      </c>
      <c r="B290">
        <v>2.04</v>
      </c>
      <c r="C290" s="43">
        <f t="shared" si="53"/>
        <v>3.0736618971912932E-2</v>
      </c>
      <c r="D290" s="44">
        <f>IF(OR($A290="",$B290=""),"",A290*'MPTO_working_2-way'!$G289)</f>
        <v>1.9068627450980391</v>
      </c>
      <c r="E290" s="46">
        <f>IF(OR($A290="",$B290=""),"",B290*'MPTO_working_2-way'!$G289)</f>
        <v>2.1027027027027025</v>
      </c>
      <c r="F290" s="44">
        <f>IF(OR($A290="",$B290=""),"",'MPTO_working_2-way'!D289)</f>
        <v>1.9041372351160444</v>
      </c>
      <c r="G290" s="46">
        <f>IF(OR($A290="",$B290=""),"",'MPTO_working_2-way'!E289)</f>
        <v>2.1060267857142851</v>
      </c>
      <c r="H290" s="44">
        <f>IF(OR($A290="",$B290=""),"",'OddsRatio_working_2-way'!M289)</f>
        <v>1.904050713349474</v>
      </c>
      <c r="I290" s="44">
        <f>IF(OR($A290="",$B290=""),"",'OddsRatio_working_2-way'!N289)</f>
        <v>2.1061326375099441</v>
      </c>
      <c r="J290" s="44">
        <f>IF('Log_working_2-way'!$D289="","",A290^('Log_working_2-way'!$D289))</f>
        <v>1.9028150891340896</v>
      </c>
      <c r="K290" s="46">
        <f>IF('Log_working_2-way'!$D289="","",B290^('Log_working_2-way'!$D289))</f>
        <v>2.1076465292124213</v>
      </c>
      <c r="L290" s="53">
        <f t="shared" si="54"/>
        <v>0.52442159383033427</v>
      </c>
      <c r="M290" s="53">
        <f t="shared" si="55"/>
        <v>0.47557840616966585</v>
      </c>
      <c r="N290" s="54">
        <v>387</v>
      </c>
      <c r="O290" s="54">
        <f t="shared" si="56"/>
        <v>177.81081081081081</v>
      </c>
      <c r="P290" s="54">
        <f t="shared" si="57"/>
        <v>197.29411764705881</v>
      </c>
      <c r="Q290" s="54">
        <f t="shared" si="58"/>
        <v>189.70588235294116</v>
      </c>
      <c r="R290" s="54">
        <f t="shared" si="59"/>
        <v>209.18918918918916</v>
      </c>
      <c r="S290" s="55">
        <f t="shared" si="60"/>
        <v>-11.895071542130353</v>
      </c>
      <c r="T290" s="55">
        <f t="shared" si="61"/>
        <v>-11.895071542130353</v>
      </c>
      <c r="U290" t="s">
        <v>384</v>
      </c>
      <c r="V290" t="s">
        <v>380</v>
      </c>
      <c r="W290" t="s">
        <v>481</v>
      </c>
      <c r="X290" s="38">
        <v>44318</v>
      </c>
      <c r="Y290" s="67" t="s">
        <v>494</v>
      </c>
    </row>
    <row r="291" spans="1:25" ht="15" x14ac:dyDescent="0.25">
      <c r="A291">
        <v>2.42</v>
      </c>
      <c r="B291">
        <v>1.6</v>
      </c>
      <c r="C291" s="43">
        <f t="shared" si="53"/>
        <v>3.8223140495867725E-2</v>
      </c>
      <c r="D291" s="44">
        <f>IF(OR($A291="",$B291=""),"",A291*'MPTO_working_2-way'!$G290)</f>
        <v>2.5124999999999997</v>
      </c>
      <c r="E291" s="46">
        <f>IF(OR($A291="",$B291=""),"",B291*'MPTO_working_2-way'!$G290)</f>
        <v>1.6611570247933884</v>
      </c>
      <c r="F291" s="44">
        <f>IF(OR($A291="",$B291=""),"",'MPTO_working_2-way'!D290)</f>
        <v>2.5373525557011791</v>
      </c>
      <c r="G291" s="46">
        <f>IF(OR($A291="",$B291=""),"",'MPTO_working_2-way'!E290)</f>
        <v>1.6504688832054561</v>
      </c>
      <c r="H291" s="44">
        <f>IF(OR($A291="",$B291=""),"",'OddsRatio_working_2-way'!M290)</f>
        <v>2.5383974345619098</v>
      </c>
      <c r="I291" s="44">
        <f>IF(OR($A291="",$B291=""),"",'OddsRatio_working_2-way'!N290)</f>
        <v>1.6500270850261594</v>
      </c>
      <c r="J291" s="44">
        <f>IF('Log_working_2-way'!$D290="","",A291^('Log_working_2-way'!$D290))</f>
        <v>2.5500151185411704</v>
      </c>
      <c r="K291" s="46">
        <f>IF('Log_working_2-way'!$D290="","",B291^('Log_working_2-way'!$D290))</f>
        <v>1.6451549975466908</v>
      </c>
      <c r="L291" s="53">
        <f t="shared" si="54"/>
        <v>0.39800995024875624</v>
      </c>
      <c r="M291" s="53">
        <f t="shared" si="55"/>
        <v>0.60199004975124382</v>
      </c>
      <c r="N291" s="54">
        <v>388</v>
      </c>
      <c r="O291" s="54">
        <f t="shared" si="56"/>
        <v>227.66942148760327</v>
      </c>
      <c r="P291" s="54">
        <f t="shared" si="57"/>
        <v>145.50000000000006</v>
      </c>
      <c r="Q291" s="54">
        <f t="shared" si="58"/>
        <v>242.5</v>
      </c>
      <c r="R291" s="54">
        <f t="shared" si="59"/>
        <v>160.3305785123967</v>
      </c>
      <c r="S291" s="55">
        <f t="shared" si="60"/>
        <v>-14.830578512396727</v>
      </c>
      <c r="T291" s="55">
        <f t="shared" si="61"/>
        <v>-14.830578512396642</v>
      </c>
      <c r="U291" t="s">
        <v>144</v>
      </c>
      <c r="V291" t="s">
        <v>388</v>
      </c>
      <c r="W291" t="s">
        <v>468</v>
      </c>
      <c r="X291" s="38">
        <v>44318</v>
      </c>
      <c r="Y291" s="57" t="s">
        <v>486</v>
      </c>
    </row>
    <row r="292" spans="1:25" ht="15" x14ac:dyDescent="0.25">
      <c r="A292">
        <v>1.76</v>
      </c>
      <c r="B292">
        <v>2.12</v>
      </c>
      <c r="C292" s="43">
        <f t="shared" si="53"/>
        <v>3.9879931389365408E-2</v>
      </c>
      <c r="D292" s="44">
        <f>IF(OR($A292="",$B292=""),"",A292*'MPTO_working_2-way'!$G291)</f>
        <v>1.8301886792452831</v>
      </c>
      <c r="E292" s="46">
        <f>IF(OR($A292="",$B292=""),"",B292*'MPTO_working_2-way'!$G291)</f>
        <v>2.2045454545454546</v>
      </c>
      <c r="F292" s="44">
        <f>IF(OR($A292="",$B292=""),"",'MPTO_working_2-way'!D291)</f>
        <v>1.8240125146656239</v>
      </c>
      <c r="G292" s="46">
        <f>IF(OR($A292="",$B292=""),"",'MPTO_working_2-way'!E291)</f>
        <v>2.213573801613669</v>
      </c>
      <c r="H292" s="44">
        <f>IF(OR($A292="",$B292=""),"",'OddsRatio_working_2-way'!M291)</f>
        <v>1.8237544710479137</v>
      </c>
      <c r="I292" s="44">
        <f>IF(OR($A292="",$B292=""),"",'OddsRatio_working_2-way'!N291)</f>
        <v>2.2139539573337679</v>
      </c>
      <c r="J292" s="44">
        <f>IF('Log_working_2-way'!$D291="","",A292^('Log_working_2-way'!$D291))</f>
        <v>1.8209380433579214</v>
      </c>
      <c r="K292" s="46">
        <f>IF('Log_working_2-way'!$D291="","",B292^('Log_working_2-way'!$D291))</f>
        <v>2.2181187217362539</v>
      </c>
      <c r="L292" s="53">
        <f t="shared" si="54"/>
        <v>0.54639175257731953</v>
      </c>
      <c r="M292" s="53">
        <f t="shared" si="55"/>
        <v>0.45360824742268041</v>
      </c>
      <c r="N292" s="54">
        <v>389</v>
      </c>
      <c r="O292" s="54">
        <f t="shared" si="56"/>
        <v>167.97727272727275</v>
      </c>
      <c r="P292" s="54">
        <f t="shared" si="57"/>
        <v>205.50943396226415</v>
      </c>
      <c r="Q292" s="54">
        <f t="shared" si="58"/>
        <v>183.49056603773582</v>
      </c>
      <c r="R292" s="54">
        <f t="shared" si="59"/>
        <v>221.02272727272728</v>
      </c>
      <c r="S292" s="55">
        <f t="shared" si="60"/>
        <v>-15.513293310463069</v>
      </c>
      <c r="T292" s="55">
        <f t="shared" si="61"/>
        <v>-15.513293310463126</v>
      </c>
      <c r="U292" t="s">
        <v>149</v>
      </c>
      <c r="V292" t="s">
        <v>460</v>
      </c>
      <c r="W292" t="s">
        <v>468</v>
      </c>
      <c r="X292" s="38">
        <v>44318</v>
      </c>
      <c r="Y292" s="57" t="s">
        <v>486</v>
      </c>
    </row>
    <row r="293" spans="1:25" ht="15" x14ac:dyDescent="0.25">
      <c r="A293">
        <v>1.88</v>
      </c>
      <c r="B293">
        <v>1.99</v>
      </c>
      <c r="C293" s="43">
        <f t="shared" si="53"/>
        <v>3.4427456431091574E-2</v>
      </c>
      <c r="D293" s="44">
        <f>IF(OR($A293="",$B293=""),"",A293*'MPTO_working_2-way'!$G292)</f>
        <v>1.9447236180904521</v>
      </c>
      <c r="E293" s="46">
        <f>IF(OR($A293="",$B293=""),"",B293*'MPTO_working_2-way'!$G292)</f>
        <v>2.0585106382978724</v>
      </c>
      <c r="F293" s="44">
        <f>IF(OR($A293="",$B293=""),"",'MPTO_working_2-way'!D292)</f>
        <v>1.9428749480681344</v>
      </c>
      <c r="G293" s="46">
        <f>IF(OR($A293="",$B293=""),"",'MPTO_working_2-way'!E292)</f>
        <v>2.0605860321656753</v>
      </c>
      <c r="H293" s="44">
        <f>IF(OR($A293="",$B293=""),"",'OddsRatio_working_2-way'!M292)</f>
        <v>1.9428090415820634</v>
      </c>
      <c r="I293" s="44">
        <f>IF(OR($A293="",$B293=""),"",'OddsRatio_working_2-way'!N292)</f>
        <v>2.0606601717798219</v>
      </c>
      <c r="J293" s="44">
        <f>IF('Log_working_2-way'!$D292="","",A293^('Log_working_2-way'!$D292))</f>
        <v>1.9419679246135251</v>
      </c>
      <c r="K293" s="46">
        <f>IF('Log_working_2-way'!$D292="","",B293^('Log_working_2-way'!$D292))</f>
        <v>2.0616072733158419</v>
      </c>
      <c r="L293" s="53">
        <f t="shared" si="54"/>
        <v>0.51421188630490955</v>
      </c>
      <c r="M293" s="53">
        <f t="shared" si="55"/>
        <v>0.48578811369509045</v>
      </c>
      <c r="N293" s="54">
        <v>390</v>
      </c>
      <c r="O293" s="54">
        <f t="shared" si="56"/>
        <v>182.55319148936167</v>
      </c>
      <c r="P293" s="54">
        <f t="shared" si="57"/>
        <v>194.02010050251255</v>
      </c>
      <c r="Q293" s="54">
        <f t="shared" si="58"/>
        <v>195.97989949748742</v>
      </c>
      <c r="R293" s="54">
        <f t="shared" si="59"/>
        <v>207.44680851063831</v>
      </c>
      <c r="S293" s="55">
        <f t="shared" si="60"/>
        <v>-13.426708008125757</v>
      </c>
      <c r="T293" s="55">
        <f t="shared" si="61"/>
        <v>-13.426708008125757</v>
      </c>
      <c r="U293" t="s">
        <v>107</v>
      </c>
      <c r="V293" t="s">
        <v>172</v>
      </c>
      <c r="W293" t="s">
        <v>468</v>
      </c>
      <c r="X293" s="38">
        <v>44318</v>
      </c>
      <c r="Y293" s="71" t="s">
        <v>498</v>
      </c>
    </row>
    <row r="294" spans="1:25" ht="15" x14ac:dyDescent="0.25">
      <c r="A294">
        <v>2.57</v>
      </c>
      <c r="B294">
        <v>1.54</v>
      </c>
      <c r="C294" s="43">
        <f t="shared" si="53"/>
        <v>3.845570771640805E-2</v>
      </c>
      <c r="D294" s="44">
        <f>IF(OR($A294="",$B294=""),"",A294*'MPTO_working_2-way'!$G293)</f>
        <v>2.6688311688311686</v>
      </c>
      <c r="E294" s="46">
        <f>IF(OR($A294="",$B294=""),"",B294*'MPTO_working_2-way'!$G293)</f>
        <v>1.5992217898832684</v>
      </c>
      <c r="F294" s="44">
        <f>IF(OR($A294="",$B294=""),"",'MPTO_working_2-way'!D293)</f>
        <v>2.7035999726757289</v>
      </c>
      <c r="G294" s="46">
        <f>IF(OR($A294="",$B294=""),"",'MPTO_working_2-way'!E293)</f>
        <v>1.5869922611171257</v>
      </c>
      <c r="H294" s="44">
        <f>IF(OR($A294="",$B294=""),"",'OddsRatio_working_2-way'!M293)</f>
        <v>2.7051121392469786</v>
      </c>
      <c r="I294" s="44">
        <f>IF(OR($A294="",$B294=""),"",'OddsRatio_working_2-way'!N293)</f>
        <v>1.5864716912059673</v>
      </c>
      <c r="J294" s="44">
        <f>IF('Log_working_2-way'!$D293="","",A294^('Log_working_2-way'!$D293))</f>
        <v>2.7215097581692191</v>
      </c>
      <c r="K294" s="46">
        <f>IF('Log_working_2-way'!$D293="","",B294^('Log_working_2-way'!$D293))</f>
        <v>1.5808854671048231</v>
      </c>
      <c r="L294" s="53">
        <f t="shared" si="54"/>
        <v>0.37469586374695868</v>
      </c>
      <c r="M294" s="53">
        <f t="shared" si="55"/>
        <v>0.62530413625304138</v>
      </c>
      <c r="N294" s="54">
        <v>391</v>
      </c>
      <c r="O294" s="54">
        <f t="shared" si="56"/>
        <v>238.85992217898828</v>
      </c>
      <c r="P294" s="54">
        <f t="shared" si="57"/>
        <v>137.10389610389609</v>
      </c>
      <c r="Q294" s="54">
        <f t="shared" si="58"/>
        <v>253.89610389610388</v>
      </c>
      <c r="R294" s="54">
        <f t="shared" si="59"/>
        <v>152.14007782101169</v>
      </c>
      <c r="S294" s="55">
        <f t="shared" si="60"/>
        <v>-15.036181717115596</v>
      </c>
      <c r="T294" s="55">
        <f t="shared" si="61"/>
        <v>-15.036181717115596</v>
      </c>
      <c r="U294" t="s">
        <v>106</v>
      </c>
      <c r="V294" t="s">
        <v>171</v>
      </c>
      <c r="W294" t="s">
        <v>468</v>
      </c>
      <c r="X294" s="38">
        <v>44318</v>
      </c>
      <c r="Y294" s="57" t="s">
        <v>485</v>
      </c>
    </row>
    <row r="295" spans="1:25" ht="15" x14ac:dyDescent="0.25">
      <c r="A295">
        <v>2.0499999999999998</v>
      </c>
      <c r="B295">
        <v>1.83</v>
      </c>
      <c r="C295" s="43">
        <f t="shared" si="53"/>
        <v>3.4252965480474407E-2</v>
      </c>
      <c r="D295" s="44">
        <f>IF(OR($A295="",$B295=""),"",A295*'MPTO_working_2-way'!$G294)</f>
        <v>2.1202185792349724</v>
      </c>
      <c r="E295" s="46">
        <f>IF(OR($A295="",$B295=""),"",B295*'MPTO_working_2-way'!$G294)</f>
        <v>1.8926829268292682</v>
      </c>
      <c r="F295" s="44">
        <f>IF(OR($A295="",$B295=""),"",'MPTO_working_2-way'!D294)</f>
        <v>2.1245929491717397</v>
      </c>
      <c r="G295" s="46">
        <f>IF(OR($A295="",$B295=""),"",'MPTO_working_2-way'!E294)</f>
        <v>1.8892106257081707</v>
      </c>
      <c r="H295" s="44">
        <f>IF(OR($A295="",$B295=""),"",'OddsRatio_working_2-way'!M294)</f>
        <v>2.1247489679763456</v>
      </c>
      <c r="I295" s="44">
        <f>IF(OR($A295="",$B295=""),"",'OddsRatio_working_2-way'!N294)</f>
        <v>1.8890872794479689</v>
      </c>
      <c r="J295" s="44">
        <f>IF('Log_working_2-way'!$D294="","",A295^('Log_working_2-way'!$D294))</f>
        <v>2.1267489530128172</v>
      </c>
      <c r="K295" s="46">
        <f>IF('Log_working_2-way'!$D294="","",B295^('Log_working_2-way'!$D294))</f>
        <v>1.8875091450726849</v>
      </c>
      <c r="L295" s="53">
        <f t="shared" si="54"/>
        <v>0.47164948453608252</v>
      </c>
      <c r="M295" s="53">
        <f t="shared" si="55"/>
        <v>0.52835051546391754</v>
      </c>
      <c r="N295" s="54">
        <v>392</v>
      </c>
      <c r="O295" s="54">
        <f t="shared" si="56"/>
        <v>200.78048780487802</v>
      </c>
      <c r="P295" s="54">
        <f t="shared" si="57"/>
        <v>177.79234972677594</v>
      </c>
      <c r="Q295" s="54">
        <f t="shared" si="58"/>
        <v>214.20765027322403</v>
      </c>
      <c r="R295" s="54">
        <f t="shared" si="59"/>
        <v>191.21951219512198</v>
      </c>
      <c r="S295" s="55">
        <f t="shared" si="60"/>
        <v>-13.427162468346012</v>
      </c>
      <c r="T295" s="55">
        <f t="shared" si="61"/>
        <v>-13.42716246834604</v>
      </c>
      <c r="U295" t="s">
        <v>174</v>
      </c>
      <c r="V295" t="s">
        <v>146</v>
      </c>
      <c r="W295" t="s">
        <v>468</v>
      </c>
      <c r="X295" s="38">
        <v>44318</v>
      </c>
      <c r="Y295" s="57" t="s">
        <v>492</v>
      </c>
    </row>
    <row r="296" spans="1:25" ht="15" x14ac:dyDescent="0.25">
      <c r="A296">
        <v>1.51</v>
      </c>
      <c r="B296">
        <v>2.62</v>
      </c>
      <c r="C296" s="43">
        <f t="shared" si="53"/>
        <v>4.3931044942116193E-2</v>
      </c>
      <c r="D296" s="44">
        <f>IF(OR($A296="",$B296=""),"",A296*'MPTO_working_2-way'!$G295)</f>
        <v>1.5763358778625955</v>
      </c>
      <c r="E296" s="46">
        <f>IF(OR($A296="",$B296=""),"",B296*'MPTO_working_2-way'!$G295)</f>
        <v>2.7350993377483444</v>
      </c>
      <c r="F296" s="44">
        <f>IF(OR($A296="",$B296=""),"",'MPTO_working_2-way'!D295)</f>
        <v>1.5618017448975565</v>
      </c>
      <c r="G296" s="46">
        <f>IF(OR($A296="",$B296=""),"",'MPTO_working_2-way'!E295)</f>
        <v>2.7799873515564615</v>
      </c>
      <c r="H296" s="44">
        <f>IF(OR($A296="",$B296=""),"",'OddsRatio_working_2-way'!M295)</f>
        <v>1.561083607686782</v>
      </c>
      <c r="I296" s="44">
        <f>IF(OR($A296="",$B296=""),"",'OddsRatio_working_2-way'!N295)</f>
        <v>2.7822655773580136</v>
      </c>
      <c r="J296" s="44">
        <f>IF('Log_working_2-way'!$D295="","",A296^('Log_working_2-way'!$D295))</f>
        <v>1.5544197969152937</v>
      </c>
      <c r="K296" s="46">
        <f>IF('Log_working_2-way'!$D295="","",B296^('Log_working_2-way'!$D295))</f>
        <v>2.8036873963783813</v>
      </c>
      <c r="L296" s="53">
        <f t="shared" si="54"/>
        <v>0.63438256658595638</v>
      </c>
      <c r="M296" s="53">
        <f t="shared" si="55"/>
        <v>0.36561743341404357</v>
      </c>
      <c r="N296" s="54">
        <v>393</v>
      </c>
      <c r="O296" s="54">
        <f t="shared" si="56"/>
        <v>132.73509933774832</v>
      </c>
      <c r="P296" s="54">
        <f t="shared" si="57"/>
        <v>243</v>
      </c>
      <c r="Q296" s="54">
        <f t="shared" si="58"/>
        <v>150</v>
      </c>
      <c r="R296" s="54">
        <f t="shared" si="59"/>
        <v>260.26490066225165</v>
      </c>
      <c r="S296" s="55">
        <f t="shared" si="60"/>
        <v>-17.264900662251677</v>
      </c>
      <c r="T296" s="55">
        <f t="shared" si="61"/>
        <v>-17.264900662251648</v>
      </c>
      <c r="U296" t="s">
        <v>398</v>
      </c>
      <c r="V296" t="s">
        <v>400</v>
      </c>
      <c r="W296" t="s">
        <v>483</v>
      </c>
      <c r="X296" s="38">
        <v>44318</v>
      </c>
      <c r="Y296" s="57" t="s">
        <v>494</v>
      </c>
    </row>
    <row r="297" spans="1:25" ht="15" x14ac:dyDescent="0.25">
      <c r="A297">
        <v>2.57</v>
      </c>
      <c r="B297">
        <v>1.56</v>
      </c>
      <c r="C297" s="43">
        <f t="shared" si="53"/>
        <v>3.0130699391399673E-2</v>
      </c>
      <c r="D297" s="44">
        <f>IF(OR($A297="",$B297=""),"",A297*'MPTO_working_2-way'!$G296)</f>
        <v>2.6474358974358969</v>
      </c>
      <c r="E297" s="46">
        <f>IF(OR($A297="",$B297=""),"",B297*'MPTO_working_2-way'!$G296)</f>
        <v>1.6070038910505835</v>
      </c>
      <c r="F297" s="44">
        <f>IF(OR($A297="",$B297=""),"",'MPTO_working_2-way'!D296)</f>
        <v>2.6735129367831414</v>
      </c>
      <c r="G297" s="46">
        <f>IF(OR($A297="",$B297=""),"",'MPTO_working_2-way'!E296)</f>
        <v>1.597545425565827</v>
      </c>
      <c r="H297" s="44">
        <f>IF(OR($A297="",$B297=""),"",'OddsRatio_working_2-way'!M296)</f>
        <v>2.6743868813901486</v>
      </c>
      <c r="I297" s="44">
        <f>IF(OR($A297="",$B297=""),"",'OddsRatio_working_2-way'!N296)</f>
        <v>1.5972335373111359</v>
      </c>
      <c r="J297" s="44">
        <f>IF('Log_working_2-way'!$D296="","",A297^('Log_working_2-way'!$D296))</f>
        <v>2.6865304227890037</v>
      </c>
      <c r="K297" s="46">
        <f>IF('Log_working_2-way'!$D296="","",B297^('Log_working_2-way'!$D296))</f>
        <v>1.5929332708663844</v>
      </c>
      <c r="L297" s="53">
        <f t="shared" si="54"/>
        <v>0.37772397094430998</v>
      </c>
      <c r="M297" s="53">
        <f t="shared" si="55"/>
        <v>0.62227602905569013</v>
      </c>
      <c r="N297" s="54">
        <v>394</v>
      </c>
      <c r="O297" s="54">
        <f t="shared" si="56"/>
        <v>240.69260700389103</v>
      </c>
      <c r="P297" s="54">
        <f t="shared" si="57"/>
        <v>141.4358974358974</v>
      </c>
      <c r="Q297" s="54">
        <f t="shared" si="58"/>
        <v>252.56410256410254</v>
      </c>
      <c r="R297" s="54">
        <f t="shared" si="59"/>
        <v>153.30739299610894</v>
      </c>
      <c r="S297" s="55">
        <f t="shared" si="60"/>
        <v>-11.871495560211514</v>
      </c>
      <c r="T297" s="55">
        <f t="shared" si="61"/>
        <v>-11.871495560211542</v>
      </c>
      <c r="U297" t="s">
        <v>179</v>
      </c>
      <c r="V297" t="s">
        <v>55</v>
      </c>
      <c r="W297" t="s">
        <v>469</v>
      </c>
      <c r="X297" s="38">
        <v>44318</v>
      </c>
      <c r="Y297" s="57" t="s">
        <v>484</v>
      </c>
    </row>
    <row r="298" spans="1:25" ht="15" x14ac:dyDescent="0.25">
      <c r="A298">
        <v>2.74</v>
      </c>
      <c r="B298">
        <v>1.5</v>
      </c>
      <c r="C298" s="43">
        <f t="shared" si="53"/>
        <v>3.1630170316301776E-2</v>
      </c>
      <c r="D298" s="44">
        <f>IF(OR($A298="",$B298=""),"",A298*'MPTO_working_2-way'!$G297)</f>
        <v>2.8266666666666671</v>
      </c>
      <c r="E298" s="46">
        <f>IF(OR($A298="",$B298=""),"",B298*'MPTO_working_2-way'!$G297)</f>
        <v>1.5474452554744527</v>
      </c>
      <c r="F298" s="44">
        <f>IF(OR($A298="",$B298=""),"",'MPTO_working_2-way'!D297)</f>
        <v>2.8641114982578402</v>
      </c>
      <c r="G298" s="46">
        <f>IF(OR($A298="",$B298=""),"",'MPTO_working_2-way'!E297)</f>
        <v>1.5364485981308411</v>
      </c>
      <c r="H298" s="44">
        <f>IF(OR($A298="",$B298=""),"",'OddsRatio_working_2-way'!M297)</f>
        <v>2.8654758106177636</v>
      </c>
      <c r="I298" s="44">
        <f>IF(OR($A298="",$B298=""),"",'OddsRatio_working_2-way'!N297)</f>
        <v>1.5360562674188976</v>
      </c>
      <c r="J298" s="44">
        <f>IF('Log_working_2-way'!$D297="","",A298^('Log_working_2-way'!$D297))</f>
        <v>2.8831096235514604</v>
      </c>
      <c r="K298" s="46">
        <f>IF('Log_working_2-way'!$D297="","",B298^('Log_working_2-way'!$D297))</f>
        <v>1.5310365299466371</v>
      </c>
      <c r="L298" s="53">
        <f t="shared" si="54"/>
        <v>0.3537735849056603</v>
      </c>
      <c r="M298" s="53">
        <f t="shared" si="55"/>
        <v>0.64622641509433953</v>
      </c>
      <c r="N298" s="54">
        <v>395</v>
      </c>
      <c r="O298" s="54">
        <f t="shared" si="56"/>
        <v>250.83941605839422</v>
      </c>
      <c r="P298" s="54">
        <f t="shared" si="57"/>
        <v>131.66666666666666</v>
      </c>
      <c r="Q298" s="54">
        <f t="shared" si="58"/>
        <v>263.33333333333331</v>
      </c>
      <c r="R298" s="54">
        <f t="shared" si="59"/>
        <v>144.16058394160584</v>
      </c>
      <c r="S298" s="55">
        <f t="shared" si="60"/>
        <v>-12.493917274939093</v>
      </c>
      <c r="T298" s="55">
        <f t="shared" si="61"/>
        <v>-12.493917274939179</v>
      </c>
      <c r="U298" t="s">
        <v>156</v>
      </c>
      <c r="V298" t="s">
        <v>152</v>
      </c>
      <c r="W298" t="s">
        <v>470</v>
      </c>
      <c r="X298" s="38">
        <v>44318</v>
      </c>
      <c r="Y298" s="71" t="s">
        <v>494</v>
      </c>
    </row>
    <row r="299" spans="1:25" ht="15" x14ac:dyDescent="0.25">
      <c r="A299">
        <v>1.81</v>
      </c>
      <c r="B299">
        <v>2.04</v>
      </c>
      <c r="C299" s="43">
        <f t="shared" si="53"/>
        <v>4.2682266276676373E-2</v>
      </c>
      <c r="D299" s="44">
        <f>IF(OR($A299="",$B299=""),"",A299*'MPTO_working_2-way'!$G298)</f>
        <v>1.8872549019607843</v>
      </c>
      <c r="E299" s="46">
        <f>IF(OR($A299="",$B299=""),"",B299*'MPTO_working_2-way'!$G298)</f>
        <v>2.1270718232044197</v>
      </c>
      <c r="F299" s="44">
        <f>IF(OR($A299="",$B299=""),"",'MPTO_working_2-way'!D298)</f>
        <v>1.8827248623291861</v>
      </c>
      <c r="G299" s="46">
        <f>IF(OR($A299="",$B299=""),"",'MPTO_working_2-way'!E298)</f>
        <v>2.1328558225508316</v>
      </c>
      <c r="H299" s="44">
        <f>IF(OR($A299="",$B299=""),"",'OddsRatio_working_2-way'!M298)</f>
        <v>1.8825226081218283</v>
      </c>
      <c r="I299" s="44">
        <f>IF(OR($A299="",$B299=""),"",'OddsRatio_working_2-way'!N298)</f>
        <v>2.1331154474650633</v>
      </c>
      <c r="J299" s="44">
        <f>IF('Log_working_2-way'!$D298="","",A299^('Log_working_2-way'!$D298))</f>
        <v>1.8804505599252526</v>
      </c>
      <c r="K299" s="46">
        <f>IF('Log_working_2-way'!$D298="","",B299^('Log_working_2-way'!$D298))</f>
        <v>2.1357821160163764</v>
      </c>
      <c r="L299" s="53">
        <f t="shared" si="54"/>
        <v>0.52987012987012994</v>
      </c>
      <c r="M299" s="53">
        <f t="shared" si="55"/>
        <v>0.47012987012987018</v>
      </c>
      <c r="N299" s="54">
        <v>396</v>
      </c>
      <c r="O299" s="54">
        <f t="shared" si="56"/>
        <v>177.21546961325967</v>
      </c>
      <c r="P299" s="54">
        <f t="shared" si="57"/>
        <v>201.88235294117646</v>
      </c>
      <c r="Q299" s="54">
        <f t="shared" si="58"/>
        <v>194.11764705882351</v>
      </c>
      <c r="R299" s="54">
        <f t="shared" si="59"/>
        <v>218.78453038674036</v>
      </c>
      <c r="S299" s="55">
        <f t="shared" si="60"/>
        <v>-16.902177445563836</v>
      </c>
      <c r="T299" s="55">
        <f t="shared" si="61"/>
        <v>-16.902177445563893</v>
      </c>
      <c r="U299" t="s">
        <v>413</v>
      </c>
      <c r="V299" t="s">
        <v>416</v>
      </c>
      <c r="W299" t="s">
        <v>471</v>
      </c>
      <c r="X299" s="38">
        <v>44349</v>
      </c>
      <c r="Y299" s="71" t="s">
        <v>493</v>
      </c>
    </row>
    <row r="300" spans="1:25" ht="15" x14ac:dyDescent="0.25">
      <c r="A300">
        <v>1.77</v>
      </c>
      <c r="B300">
        <v>2.09</v>
      </c>
      <c r="C300" s="43">
        <f t="shared" si="53"/>
        <v>4.3440650933960434E-2</v>
      </c>
      <c r="D300" s="44">
        <f>IF(OR($A300="",$B300=""),"",A300*'MPTO_working_2-way'!$G299)</f>
        <v>1.8468899521531099</v>
      </c>
      <c r="E300" s="46">
        <f>IF(OR($A300="",$B300=""),"",B300*'MPTO_working_2-way'!$G299)</f>
        <v>2.1807909604519771</v>
      </c>
      <c r="F300" s="44">
        <f>IF(OR($A300="",$B300=""),"",'MPTO_working_2-way'!D299)</f>
        <v>1.8407682929863407</v>
      </c>
      <c r="G300" s="46">
        <f>IF(OR($A300="",$B300=""),"",'MPTO_working_2-way'!E299)</f>
        <v>2.1893883348622492</v>
      </c>
      <c r="H300" s="44">
        <f>IF(OR($A300="",$B300=""),"",'OddsRatio_working_2-way'!M299)</f>
        <v>1.8404891542123691</v>
      </c>
      <c r="I300" s="44">
        <f>IF(OR($A300="",$B300=""),"",'OddsRatio_working_2-way'!N299)</f>
        <v>2.189783348170756</v>
      </c>
      <c r="J300" s="44">
        <f>IF('Log_working_2-way'!$D299="","",A300^('Log_working_2-way'!$D299))</f>
        <v>1.8376896646706193</v>
      </c>
      <c r="K300" s="46">
        <f>IF('Log_working_2-way'!$D299="","",B300^('Log_working_2-way'!$D299))</f>
        <v>2.1937595056671091</v>
      </c>
      <c r="L300" s="53">
        <f t="shared" si="54"/>
        <v>0.54145077720207258</v>
      </c>
      <c r="M300" s="53">
        <f t="shared" si="55"/>
        <v>0.45854922279792754</v>
      </c>
      <c r="N300" s="54">
        <v>397</v>
      </c>
      <c r="O300" s="54">
        <f t="shared" si="56"/>
        <v>172.70621468926558</v>
      </c>
      <c r="P300" s="54">
        <f t="shared" si="57"/>
        <v>207.04784688995213</v>
      </c>
      <c r="Q300" s="54">
        <f t="shared" si="58"/>
        <v>189.95215311004787</v>
      </c>
      <c r="R300" s="54">
        <f t="shared" si="59"/>
        <v>224.29378531073448</v>
      </c>
      <c r="S300" s="55">
        <f t="shared" si="60"/>
        <v>-17.245938420782295</v>
      </c>
      <c r="T300" s="55">
        <f t="shared" si="61"/>
        <v>-17.245938420782352</v>
      </c>
      <c r="U300" t="s">
        <v>417</v>
      </c>
      <c r="V300" t="s">
        <v>252</v>
      </c>
      <c r="W300" t="s">
        <v>471</v>
      </c>
      <c r="X300" s="38">
        <v>44349</v>
      </c>
      <c r="Y300" s="57" t="s">
        <v>494</v>
      </c>
    </row>
    <row r="301" spans="1:25" ht="15" x14ac:dyDescent="0.25">
      <c r="A301">
        <v>1.46</v>
      </c>
      <c r="B301">
        <v>2.73</v>
      </c>
      <c r="C301" s="43">
        <f t="shared" si="53"/>
        <v>5.1231873149681251E-2</v>
      </c>
      <c r="D301" s="44">
        <f>IF(OR($A301="",$B301=""),"",A301*'MPTO_working_2-way'!$G300)</f>
        <v>1.5347985347985347</v>
      </c>
      <c r="E301" s="46">
        <f>IF(OR($A301="",$B301=""),"",B301*'MPTO_working_2-way'!$G300)</f>
        <v>2.8698630136986298</v>
      </c>
      <c r="F301" s="44">
        <f>IF(OR($A301="",$B301=""),"",'MPTO_working_2-way'!D300)</f>
        <v>1.5167243806841963</v>
      </c>
      <c r="G301" s="46">
        <f>IF(OR($A301="",$B301=""),"",'MPTO_working_2-way'!E300)</f>
        <v>2.9352676927608803</v>
      </c>
      <c r="H301" s="44">
        <f>IF(OR($A301="",$B301=""),"",'OddsRatio_working_2-way'!M300)</f>
        <v>1.515650999957554</v>
      </c>
      <c r="I301" s="44">
        <f>IF(OR($A301="",$B301=""),"",'OddsRatio_working_2-way'!N300)</f>
        <v>2.9392961520142795</v>
      </c>
      <c r="J301" s="44">
        <f>IF('Log_working_2-way'!$D300="","",A301^('Log_working_2-way'!$D300))</f>
        <v>1.5073188963181916</v>
      </c>
      <c r="K301" s="46">
        <f>IF('Log_working_2-way'!$D300="","",B301^('Log_working_2-way'!$D300))</f>
        <v>2.9711467624239605</v>
      </c>
      <c r="L301" s="53">
        <f t="shared" si="54"/>
        <v>0.65155131264916477</v>
      </c>
      <c r="M301" s="53">
        <f t="shared" si="55"/>
        <v>0.34844868735083534</v>
      </c>
      <c r="N301" s="54">
        <v>398</v>
      </c>
      <c r="O301" s="54">
        <f t="shared" si="56"/>
        <v>125.39726027397262</v>
      </c>
      <c r="P301" s="54">
        <f t="shared" si="57"/>
        <v>252.21245421245419</v>
      </c>
      <c r="Q301" s="54">
        <f t="shared" si="58"/>
        <v>145.78754578754578</v>
      </c>
      <c r="R301" s="54">
        <f t="shared" si="59"/>
        <v>272.60273972602738</v>
      </c>
      <c r="S301" s="55">
        <f t="shared" si="60"/>
        <v>-20.390285513573161</v>
      </c>
      <c r="T301" s="55">
        <f t="shared" si="61"/>
        <v>-20.39028551357319</v>
      </c>
      <c r="U301" t="s">
        <v>239</v>
      </c>
      <c r="V301" t="s">
        <v>410</v>
      </c>
      <c r="W301" t="s">
        <v>471</v>
      </c>
      <c r="X301" s="38">
        <v>44349</v>
      </c>
      <c r="Y301" s="57" t="s">
        <v>498</v>
      </c>
    </row>
    <row r="302" spans="1:25" ht="15" x14ac:dyDescent="0.25">
      <c r="A302">
        <v>1.72</v>
      </c>
      <c r="B302">
        <v>2.16</v>
      </c>
      <c r="C302" s="43">
        <f t="shared" si="53"/>
        <v>4.4358311800172245E-2</v>
      </c>
      <c r="D302" s="44">
        <f>IF(OR($A302="",$B302=""),"",A302*'MPTO_working_2-way'!$G301)</f>
        <v>1.7962962962962963</v>
      </c>
      <c r="E302" s="46">
        <f>IF(OR($A302="",$B302=""),"",B302*'MPTO_working_2-way'!$G301)</f>
        <v>2.2558139534883721</v>
      </c>
      <c r="F302" s="44">
        <f>IF(OR($A302="",$B302=""),"",'MPTO_working_2-way'!D301)</f>
        <v>1.7882171736619177</v>
      </c>
      <c r="G302" s="46">
        <f>IF(OR($A302="",$B302=""),"",'MPTO_working_2-way'!E301)</f>
        <v>2.2686858817782118</v>
      </c>
      <c r="H302" s="44">
        <f>IF(OR($A302="",$B302=""),"",'OddsRatio_working_2-way'!M301)</f>
        <v>1.7878385971583355</v>
      </c>
      <c r="I302" s="44">
        <f>IF(OR($A302="",$B302=""),"",'OddsRatio_working_2-way'!N301)</f>
        <v>2.2692955176439846</v>
      </c>
      <c r="J302" s="44">
        <f>IF('Log_working_2-way'!$D301="","",A302^('Log_working_2-way'!$D301))</f>
        <v>1.7841440510917015</v>
      </c>
      <c r="K302" s="46">
        <f>IF('Log_working_2-way'!$D301="","",B302^('Log_working_2-way'!$D301))</f>
        <v>2.2752758866273552</v>
      </c>
      <c r="L302" s="53">
        <f t="shared" si="54"/>
        <v>0.55670103092783507</v>
      </c>
      <c r="M302" s="53">
        <f t="shared" si="55"/>
        <v>0.44329896907216493</v>
      </c>
      <c r="N302" s="54">
        <v>399</v>
      </c>
      <c r="O302" s="54">
        <f t="shared" si="56"/>
        <v>167.02325581395348</v>
      </c>
      <c r="P302" s="54">
        <f t="shared" si="57"/>
        <v>214.27777777777777</v>
      </c>
      <c r="Q302" s="54">
        <f t="shared" si="58"/>
        <v>184.7222222222222</v>
      </c>
      <c r="R302" s="54">
        <f t="shared" si="59"/>
        <v>231.97674418604652</v>
      </c>
      <c r="S302" s="55">
        <f t="shared" si="60"/>
        <v>-17.698966408268717</v>
      </c>
      <c r="T302" s="55">
        <f t="shared" si="61"/>
        <v>-17.698966408268745</v>
      </c>
      <c r="U302" t="s">
        <v>411</v>
      </c>
      <c r="V302" t="s">
        <v>256</v>
      </c>
      <c r="W302" t="s">
        <v>471</v>
      </c>
      <c r="X302" s="38">
        <v>44349</v>
      </c>
      <c r="Y302" s="57" t="s">
        <v>495</v>
      </c>
    </row>
    <row r="303" spans="1:25" ht="15" x14ac:dyDescent="0.25">
      <c r="A303">
        <v>1.93</v>
      </c>
      <c r="B303">
        <v>1.97</v>
      </c>
      <c r="C303" s="43">
        <f t="shared" si="53"/>
        <v>2.5748928223876311E-2</v>
      </c>
      <c r="D303" s="44">
        <f>IF(OR($A303="",$B303=""),"",A303*'MPTO_working_2-way'!$G302)</f>
        <v>1.9796954314720812</v>
      </c>
      <c r="E303" s="46">
        <f>IF(OR($A303="",$B303=""),"",B303*'MPTO_working_2-way'!$G302)</f>
        <v>2.0207253886010363</v>
      </c>
      <c r="F303" s="44">
        <f>IF(OR($A303="",$B303=""),"",'MPTO_working_2-way'!D302)</f>
        <v>1.9791780536685666</v>
      </c>
      <c r="G303" s="46">
        <f>IF(OR($A303="",$B303=""),"",'MPTO_working_2-way'!E302)</f>
        <v>2.0212647191728026</v>
      </c>
      <c r="H303" s="44">
        <f>IF(OR($A303="",$B303=""),"",'OddsRatio_working_2-way'!M302)</f>
        <v>1.9791643818062103</v>
      </c>
      <c r="I303" s="44">
        <f>IF(OR($A303="",$B303=""),"",'OddsRatio_working_2-way'!N302)</f>
        <v>2.021278978873144</v>
      </c>
      <c r="J303" s="44">
        <f>IF('Log_working_2-way'!$D302="","",A303^('Log_working_2-way'!$D302))</f>
        <v>1.9789304913693861</v>
      </c>
      <c r="K303" s="46">
        <f>IF('Log_working_2-way'!$D302="","",B303^('Log_working_2-way'!$D302))</f>
        <v>2.0215229873993761</v>
      </c>
      <c r="L303" s="53">
        <f t="shared" si="54"/>
        <v>0.50512820512820511</v>
      </c>
      <c r="M303" s="53">
        <f t="shared" si="55"/>
        <v>0.49487179487179483</v>
      </c>
      <c r="N303" s="54">
        <v>400</v>
      </c>
      <c r="O303" s="54">
        <f t="shared" si="56"/>
        <v>192.74611398963734</v>
      </c>
      <c r="P303" s="54">
        <f t="shared" si="57"/>
        <v>196.95431472081216</v>
      </c>
      <c r="Q303" s="54">
        <f t="shared" si="58"/>
        <v>203.04568527918781</v>
      </c>
      <c r="R303" s="54">
        <f t="shared" si="59"/>
        <v>207.25388601036272</v>
      </c>
      <c r="S303" s="55">
        <f t="shared" si="60"/>
        <v>-10.299571289550471</v>
      </c>
      <c r="T303" s="55">
        <f t="shared" si="61"/>
        <v>-10.299571289550556</v>
      </c>
      <c r="U303" t="s">
        <v>262</v>
      </c>
      <c r="V303" t="s">
        <v>420</v>
      </c>
      <c r="W303" t="s">
        <v>230</v>
      </c>
      <c r="X303" s="38">
        <v>44349</v>
      </c>
      <c r="Y303" s="57" t="s">
        <v>498</v>
      </c>
    </row>
    <row r="304" spans="1:25" ht="15" x14ac:dyDescent="0.25">
      <c r="A304">
        <v>1.53</v>
      </c>
      <c r="B304">
        <v>2.65</v>
      </c>
      <c r="C304" s="43">
        <f t="shared" si="53"/>
        <v>3.0953261807867838E-2</v>
      </c>
      <c r="D304" s="44">
        <f>IF(OR($A304="",$B304=""),"",A304*'MPTO_working_2-way'!$G303)</f>
        <v>1.5773584905660378</v>
      </c>
      <c r="E304" s="46">
        <f>IF(OR($A304="",$B304=""),"",B304*'MPTO_working_2-way'!$G303)</f>
        <v>2.7320261437908497</v>
      </c>
      <c r="F304" s="44">
        <f>IF(OR($A304="",$B304=""),"",'MPTO_working_2-way'!D303)</f>
        <v>1.5671079331336362</v>
      </c>
      <c r="G304" s="46">
        <f>IF(OR($A304="",$B304=""),"",'MPTO_working_2-way'!E303)</f>
        <v>2.7633327653774069</v>
      </c>
      <c r="H304" s="44">
        <f>IF(OR($A304="",$B304=""),"",'OddsRatio_working_2-way'!M303)</f>
        <v>1.5667557862184747</v>
      </c>
      <c r="I304" s="44">
        <f>IF(OR($A304="",$B304=""),"",'OddsRatio_working_2-way'!N303)</f>
        <v>2.7644283910575149</v>
      </c>
      <c r="J304" s="44">
        <f>IF('Log_working_2-way'!$D303="","",A304^('Log_working_2-way'!$D303))</f>
        <v>1.5620865290409105</v>
      </c>
      <c r="K304" s="46">
        <f>IF('Log_working_2-way'!$D303="","",B304^('Log_working_2-way'!$D303))</f>
        <v>2.7790855114535944</v>
      </c>
      <c r="L304" s="53">
        <f t="shared" si="54"/>
        <v>0.63397129186602863</v>
      </c>
      <c r="M304" s="53">
        <f t="shared" si="55"/>
        <v>0.36602870813397126</v>
      </c>
      <c r="N304" s="54">
        <v>401</v>
      </c>
      <c r="O304" s="54">
        <f t="shared" si="56"/>
        <v>138.90849673202612</v>
      </c>
      <c r="P304" s="54">
        <f t="shared" si="57"/>
        <v>249.67924528301884</v>
      </c>
      <c r="Q304" s="54">
        <f t="shared" si="58"/>
        <v>151.32075471698116</v>
      </c>
      <c r="R304" s="54">
        <f t="shared" si="59"/>
        <v>262.09150326797385</v>
      </c>
      <c r="S304" s="55">
        <f t="shared" si="60"/>
        <v>-12.412257984955033</v>
      </c>
      <c r="T304" s="55">
        <f t="shared" si="61"/>
        <v>-12.412257984955005</v>
      </c>
      <c r="U304" t="s">
        <v>421</v>
      </c>
      <c r="V304" t="s">
        <v>261</v>
      </c>
      <c r="W304" t="s">
        <v>230</v>
      </c>
      <c r="X304" s="38">
        <v>44349</v>
      </c>
      <c r="Y304" s="67" t="s">
        <v>492</v>
      </c>
    </row>
    <row r="305" spans="1:25" ht="15" x14ac:dyDescent="0.25">
      <c r="A305">
        <v>1.56</v>
      </c>
      <c r="B305">
        <v>2.58</v>
      </c>
      <c r="C305" s="43">
        <f t="shared" si="53"/>
        <v>2.8622540250447193E-2</v>
      </c>
      <c r="D305" s="44">
        <f>IF(OR($A305="",$B305=""),"",A305*'MPTO_working_2-way'!$G304)</f>
        <v>1.6046511627906976</v>
      </c>
      <c r="E305" s="46">
        <f>IF(OR($A305="",$B305=""),"",B305*'MPTO_working_2-way'!$G304)</f>
        <v>2.6538461538461537</v>
      </c>
      <c r="F305" s="44">
        <f>IF(OR($A305="",$B305=""),"",'MPTO_working_2-way'!D304)</f>
        <v>1.5956232159847763</v>
      </c>
      <c r="G305" s="46">
        <f>IF(OR($A305="",$B305=""),"",'MPTO_working_2-way'!E304)</f>
        <v>2.678913738019169</v>
      </c>
      <c r="H305" s="44">
        <f>IF(OR($A305="",$B305=""),"",'OddsRatio_working_2-way'!M304)</f>
        <v>1.5953405577875872</v>
      </c>
      <c r="I305" s="44">
        <f>IF(OR($A305="",$B305=""),"",'OddsRatio_working_2-way'!N304)</f>
        <v>2.679710859472122</v>
      </c>
      <c r="J305" s="44">
        <f>IF('Log_working_2-way'!$D304="","",A305^('Log_working_2-way'!$D304))</f>
        <v>1.5912388194309171</v>
      </c>
      <c r="K305" s="46">
        <f>IF('Log_working_2-way'!$D304="","",B305^('Log_working_2-way'!$D304))</f>
        <v>2.6913639076718487</v>
      </c>
      <c r="L305" s="53">
        <f t="shared" si="54"/>
        <v>0.62318840579710144</v>
      </c>
      <c r="M305" s="53">
        <f t="shared" si="55"/>
        <v>0.37681159420289856</v>
      </c>
      <c r="N305" s="54">
        <v>402</v>
      </c>
      <c r="O305" s="54">
        <f t="shared" si="56"/>
        <v>144.30769230769229</v>
      </c>
      <c r="P305" s="54">
        <f t="shared" si="57"/>
        <v>246.18604651162792</v>
      </c>
      <c r="Q305" s="54">
        <f t="shared" si="58"/>
        <v>155.81395348837208</v>
      </c>
      <c r="R305" s="54">
        <f t="shared" si="59"/>
        <v>257.69230769230768</v>
      </c>
      <c r="S305" s="55">
        <f t="shared" si="60"/>
        <v>-11.506261180679786</v>
      </c>
      <c r="T305" s="55">
        <f t="shared" si="61"/>
        <v>-11.506261180679758</v>
      </c>
      <c r="U305" t="s">
        <v>270</v>
      </c>
      <c r="V305" t="s">
        <v>240</v>
      </c>
      <c r="W305" t="s">
        <v>230</v>
      </c>
      <c r="X305" s="38">
        <v>44349</v>
      </c>
      <c r="Y305" s="57" t="s">
        <v>523</v>
      </c>
    </row>
    <row r="306" spans="1:25" ht="15" x14ac:dyDescent="0.25">
      <c r="A306">
        <v>2.0499999999999998</v>
      </c>
      <c r="B306">
        <v>1.86</v>
      </c>
      <c r="C306" s="43">
        <f t="shared" si="53"/>
        <v>2.5439286650930981E-2</v>
      </c>
      <c r="D306" s="44">
        <f>IF(OR($A306="",$B306=""),"",A306*'MPTO_working_2-way'!$G305)</f>
        <v>2.1021505376344085</v>
      </c>
      <c r="E306" s="46">
        <f>IF(OR($A306="",$B306=""),"",B306*'MPTO_working_2-way'!$G305)</f>
        <v>1.9073170731707316</v>
      </c>
      <c r="F306" s="44">
        <f>IF(OR($A306="",$B306=""),"",'MPTO_working_2-way'!D305)</f>
        <v>2.1048854540436102</v>
      </c>
      <c r="G306" s="46">
        <f>IF(OR($A306="",$B306=""),"",'MPTO_working_2-way'!E305)</f>
        <v>1.905071196602548</v>
      </c>
      <c r="H306" s="44">
        <f>IF(OR($A306="",$B306=""),"",'OddsRatio_working_2-way'!M305)</f>
        <v>2.1049571179725204</v>
      </c>
      <c r="I306" s="44">
        <f>IF(OR($A306="",$B306=""),"",'OddsRatio_working_2-way'!N305)</f>
        <v>1.9050124966251125</v>
      </c>
      <c r="J306" s="44">
        <f>IF('Log_working_2-way'!$D305="","",A306^('Log_working_2-way'!$D305))</f>
        <v>2.1061965618695773</v>
      </c>
      <c r="K306" s="46">
        <f>IF('Log_working_2-way'!$D305="","",B306^('Log_working_2-way'!$D305))</f>
        <v>1.9039984704977753</v>
      </c>
      <c r="L306" s="53">
        <f t="shared" si="54"/>
        <v>0.47570332480818417</v>
      </c>
      <c r="M306" s="53">
        <f t="shared" si="55"/>
        <v>0.52429667519181589</v>
      </c>
      <c r="N306" s="54">
        <v>403</v>
      </c>
      <c r="O306" s="54">
        <f t="shared" si="56"/>
        <v>206.41463414634148</v>
      </c>
      <c r="P306" s="54">
        <f t="shared" si="57"/>
        <v>186.33333333333334</v>
      </c>
      <c r="Q306" s="54">
        <f t="shared" si="58"/>
        <v>216.66666666666666</v>
      </c>
      <c r="R306" s="54">
        <f t="shared" si="59"/>
        <v>196.58536585365854</v>
      </c>
      <c r="S306" s="55">
        <f t="shared" si="60"/>
        <v>-10.252032520325173</v>
      </c>
      <c r="T306" s="55">
        <f t="shared" si="61"/>
        <v>-10.252032520325201</v>
      </c>
      <c r="U306" t="s">
        <v>241</v>
      </c>
      <c r="V306" t="s">
        <v>265</v>
      </c>
      <c r="W306" t="s">
        <v>230</v>
      </c>
      <c r="X306" s="38">
        <v>44349</v>
      </c>
      <c r="Y306" s="57" t="s">
        <v>484</v>
      </c>
    </row>
    <row r="307" spans="1:25" ht="15" x14ac:dyDescent="0.25">
      <c r="A307">
        <v>1.57</v>
      </c>
      <c r="B307">
        <v>2.54</v>
      </c>
      <c r="C307" s="43">
        <f t="shared" si="53"/>
        <v>3.0643462560810519E-2</v>
      </c>
      <c r="D307" s="44">
        <f>IF(OR($A307="",$B307=""),"",A307*'MPTO_working_2-way'!$G306)</f>
        <v>1.6181102362204727</v>
      </c>
      <c r="E307" s="46">
        <f>IF(OR($A307="",$B307=""),"",B307*'MPTO_working_2-way'!$G306)</f>
        <v>2.6178343949044587</v>
      </c>
      <c r="F307" s="44">
        <f>IF(OR($A307="",$B307=""),"",'MPTO_working_2-way'!D306)</f>
        <v>1.6086974061075479</v>
      </c>
      <c r="G307" s="46">
        <f>IF(OR($A307="",$B307=""),"",'MPTO_working_2-way'!E306)</f>
        <v>2.6428524090396981</v>
      </c>
      <c r="H307" s="44">
        <f>IF(OR($A307="",$B307=""),"",'OddsRatio_working_2-way'!M306)</f>
        <v>1.608382996253076</v>
      </c>
      <c r="I307" s="44">
        <f>IF(OR($A307="",$B307=""),"",'OddsRatio_working_2-way'!N306)</f>
        <v>2.6437014284732223</v>
      </c>
      <c r="J307" s="44">
        <f>IF('Log_working_2-way'!$D306="","",A307^('Log_working_2-way'!$D306))</f>
        <v>1.6041043788046649</v>
      </c>
      <c r="K307" s="46">
        <f>IF('Log_working_2-way'!$D306="","",B307^('Log_working_2-way'!$D306))</f>
        <v>2.6553430749478024</v>
      </c>
      <c r="L307" s="53">
        <f t="shared" si="54"/>
        <v>0.61800486618004857</v>
      </c>
      <c r="M307" s="53">
        <f t="shared" si="55"/>
        <v>0.38199513381995132</v>
      </c>
      <c r="N307" s="54">
        <v>404</v>
      </c>
      <c r="O307" s="54">
        <f t="shared" si="56"/>
        <v>146.67515923566876</v>
      </c>
      <c r="P307" s="54">
        <f t="shared" si="57"/>
        <v>244.94488188976379</v>
      </c>
      <c r="Q307" s="54">
        <f t="shared" si="58"/>
        <v>159.05511811023621</v>
      </c>
      <c r="R307" s="54">
        <f t="shared" si="59"/>
        <v>257.32484076433121</v>
      </c>
      <c r="S307" s="55">
        <f t="shared" si="60"/>
        <v>-12.37995887456745</v>
      </c>
      <c r="T307" s="55">
        <f t="shared" si="61"/>
        <v>-12.379958874567421</v>
      </c>
      <c r="U307" t="s">
        <v>268</v>
      </c>
      <c r="V307" t="s">
        <v>269</v>
      </c>
      <c r="W307" t="s">
        <v>230</v>
      </c>
      <c r="X307" s="38">
        <v>44349</v>
      </c>
      <c r="Y307" s="57" t="s">
        <v>513</v>
      </c>
    </row>
    <row r="308" spans="1:25" ht="15" x14ac:dyDescent="0.25">
      <c r="A308">
        <v>1.74</v>
      </c>
      <c r="B308">
        <v>2.2000000000000002</v>
      </c>
      <c r="C308" s="43">
        <f t="shared" si="53"/>
        <v>2.925809822361547E-2</v>
      </c>
      <c r="D308" s="44">
        <f>IF(OR($A308="",$B308=""),"",A308*'MPTO_working_2-way'!$G307)</f>
        <v>1.790909090909091</v>
      </c>
      <c r="E308" s="46">
        <f>IF(OR($A308="",$B308=""),"",B308*'MPTO_working_2-way'!$G307)</f>
        <v>2.264367816091954</v>
      </c>
      <c r="F308" s="44">
        <f>IF(OR($A308="",$B308=""),"",'MPTO_working_2-way'!D307)</f>
        <v>1.78544776119403</v>
      </c>
      <c r="G308" s="46">
        <f>IF(OR($A308="",$B308=""),"",'MPTO_working_2-way'!E307)</f>
        <v>2.2731591448931119</v>
      </c>
      <c r="H308" s="44">
        <f>IF(OR($A308="",$B308=""),"",'OddsRatio_working_2-way'!M307)</f>
        <v>1.7852812659593167</v>
      </c>
      <c r="I308" s="44">
        <f>IF(OR($A308="",$B308=""),"",'OddsRatio_working_2-way'!N307)</f>
        <v>2.2734290799340271</v>
      </c>
      <c r="J308" s="44">
        <f>IF('Log_working_2-way'!$D307="","",A308^('Log_working_2-way'!$D307))</f>
        <v>1.7828096647750074</v>
      </c>
      <c r="K308" s="46">
        <f>IF('Log_working_2-way'!$D307="","",B308^('Log_working_2-way'!$D307))</f>
        <v>2.2774497365044657</v>
      </c>
      <c r="L308" s="53">
        <f t="shared" si="54"/>
        <v>0.55837563451776651</v>
      </c>
      <c r="M308" s="53">
        <f t="shared" si="55"/>
        <v>0.44162436548223349</v>
      </c>
      <c r="N308" s="54">
        <v>405</v>
      </c>
      <c r="O308" s="54">
        <f t="shared" si="56"/>
        <v>172.24137931034485</v>
      </c>
      <c r="P308" s="54">
        <f t="shared" si="57"/>
        <v>220.90909090909096</v>
      </c>
      <c r="Q308" s="54">
        <f t="shared" si="58"/>
        <v>184.09090909090909</v>
      </c>
      <c r="R308" s="54">
        <f t="shared" si="59"/>
        <v>232.75862068965515</v>
      </c>
      <c r="S308" s="55">
        <f t="shared" si="60"/>
        <v>-11.849529780564239</v>
      </c>
      <c r="T308" s="55">
        <f t="shared" si="61"/>
        <v>-11.849529780564183</v>
      </c>
      <c r="U308" t="s">
        <v>266</v>
      </c>
      <c r="V308" t="s">
        <v>418</v>
      </c>
      <c r="W308" t="s">
        <v>230</v>
      </c>
      <c r="X308" s="38">
        <v>44349</v>
      </c>
      <c r="Y308" s="57" t="s">
        <v>485</v>
      </c>
    </row>
    <row r="309" spans="1:25" ht="15" x14ac:dyDescent="0.25">
      <c r="A309">
        <v>2.14</v>
      </c>
      <c r="B309">
        <v>1.76</v>
      </c>
      <c r="C309" s="43">
        <f t="shared" si="53"/>
        <v>3.5471537807986397E-2</v>
      </c>
      <c r="D309" s="44">
        <f>IF(OR($A309="",$B309=""),"",A309*'MPTO_working_2-way'!$G308)</f>
        <v>2.2159090909090908</v>
      </c>
      <c r="E309" s="46">
        <f>IF(OR($A309="",$B309=""),"",B309*'MPTO_working_2-way'!$G308)</f>
        <v>1.8224299065420562</v>
      </c>
      <c r="F309" s="44">
        <f>IF(OR($A309="",$B309=""),"",'MPTO_working_2-way'!D308)</f>
        <v>2.2244271202456889</v>
      </c>
      <c r="G309" s="46">
        <f>IF(OR($A309="",$B309=""),"",'MPTO_working_2-way'!E308)</f>
        <v>1.8167084699980707</v>
      </c>
      <c r="H309" s="44">
        <f>IF(OR($A309="",$B309=""),"",'OddsRatio_working_2-way'!M308)</f>
        <v>2.2247448713915889</v>
      </c>
      <c r="I309" s="44">
        <f>IF(OR($A309="",$B309=""),"",'OddsRatio_working_2-way'!N308)</f>
        <v>1.8164965809277254</v>
      </c>
      <c r="J309" s="44">
        <f>IF('Log_working_2-way'!$D308="","",A309^('Log_working_2-way'!$D308))</f>
        <v>2.2286583340561452</v>
      </c>
      <c r="K309" s="46">
        <f>IF('Log_working_2-way'!$D308="","",B309^('Log_working_2-way'!$D308))</f>
        <v>1.8138959157983681</v>
      </c>
      <c r="L309" s="53">
        <f t="shared" si="54"/>
        <v>0.45128205128205129</v>
      </c>
      <c r="M309" s="53">
        <f t="shared" si="55"/>
        <v>0.54871794871794866</v>
      </c>
      <c r="N309" s="54">
        <v>406</v>
      </c>
      <c r="O309" s="54">
        <f t="shared" si="56"/>
        <v>216.28037383177571</v>
      </c>
      <c r="P309" s="54">
        <f t="shared" si="57"/>
        <v>175.31818181818187</v>
      </c>
      <c r="Q309" s="54">
        <f t="shared" si="58"/>
        <v>230.68181818181822</v>
      </c>
      <c r="R309" s="54">
        <f t="shared" si="59"/>
        <v>189.71962616822429</v>
      </c>
      <c r="S309" s="55">
        <f t="shared" si="60"/>
        <v>-14.40144435004251</v>
      </c>
      <c r="T309" s="55">
        <f t="shared" si="61"/>
        <v>-14.401444350042425</v>
      </c>
      <c r="U309" t="s">
        <v>274</v>
      </c>
      <c r="V309" t="s">
        <v>232</v>
      </c>
      <c r="W309" t="s">
        <v>231</v>
      </c>
      <c r="X309" s="38">
        <v>44349</v>
      </c>
      <c r="Y309" s="57" t="s">
        <v>485</v>
      </c>
    </row>
    <row r="310" spans="1:25" ht="15" x14ac:dyDescent="0.25">
      <c r="A310">
        <v>1.79</v>
      </c>
      <c r="B310">
        <v>2.1</v>
      </c>
      <c r="C310" s="43">
        <f t="shared" si="53"/>
        <v>3.4849694067571102E-2</v>
      </c>
      <c r="D310" s="44">
        <f>IF(OR($A310="",$B310=""),"",A310*'MPTO_working_2-way'!$G309)</f>
        <v>1.8523809523809522</v>
      </c>
      <c r="E310" s="46">
        <f>IF(OR($A310="",$B310=""),"",B310*'MPTO_working_2-way'!$G309)</f>
        <v>2.1731843575418992</v>
      </c>
      <c r="F310" s="44">
        <f>IF(OR($A310="",$B310=""),"",'MPTO_working_2-way'!D309)</f>
        <v>1.8476284099287292</v>
      </c>
      <c r="G310" s="46">
        <f>IF(OR($A310="",$B310=""),"",'MPTO_working_2-way'!E309)</f>
        <v>2.1797622499275153</v>
      </c>
      <c r="H310" s="44">
        <f>IF(OR($A310="",$B310=""),"",'OddsRatio_working_2-way'!M309)</f>
        <v>1.8474560862851939</v>
      </c>
      <c r="I310" s="44">
        <f>IF(OR($A310="",$B310=""),"",'OddsRatio_working_2-way'!N309)</f>
        <v>2.1800021454603971</v>
      </c>
      <c r="J310" s="44">
        <f>IF('Log_working_2-way'!$D309="","",A310^('Log_working_2-way'!$D309))</f>
        <v>1.8452962428833544</v>
      </c>
      <c r="K310" s="46">
        <f>IF('Log_working_2-way'!$D309="","",B310^('Log_working_2-way'!$D309))</f>
        <v>2.1830172065936067</v>
      </c>
      <c r="L310" s="53">
        <f t="shared" si="54"/>
        <v>0.53984575835475579</v>
      </c>
      <c r="M310" s="53">
        <f t="shared" si="55"/>
        <v>0.46015424164524427</v>
      </c>
      <c r="N310" s="54">
        <v>407</v>
      </c>
      <c r="O310" s="54">
        <f t="shared" si="56"/>
        <v>179.62569832402232</v>
      </c>
      <c r="P310" s="54">
        <f t="shared" si="57"/>
        <v>213.1904761904762</v>
      </c>
      <c r="Q310" s="54">
        <f t="shared" si="58"/>
        <v>193.8095238095238</v>
      </c>
      <c r="R310" s="54">
        <f t="shared" si="59"/>
        <v>227.37430167597765</v>
      </c>
      <c r="S310" s="55">
        <f t="shared" si="60"/>
        <v>-14.183825485501472</v>
      </c>
      <c r="T310" s="55">
        <f t="shared" si="61"/>
        <v>-14.183825485501444</v>
      </c>
      <c r="U310" t="s">
        <v>276</v>
      </c>
      <c r="V310" t="s">
        <v>424</v>
      </c>
      <c r="W310" t="s">
        <v>231</v>
      </c>
      <c r="X310" s="38">
        <v>44349</v>
      </c>
      <c r="Y310" s="57" t="s">
        <v>485</v>
      </c>
    </row>
    <row r="311" spans="1:25" ht="15" x14ac:dyDescent="0.25">
      <c r="A311">
        <v>2</v>
      </c>
      <c r="B311">
        <v>1.88</v>
      </c>
      <c r="C311" s="43">
        <f t="shared" si="53"/>
        <v>3.1914893617021267E-2</v>
      </c>
      <c r="D311" s="44">
        <f>IF(OR($A311="",$B311=""),"",A311*'MPTO_working_2-way'!$G310)</f>
        <v>2.0638297872340425</v>
      </c>
      <c r="E311" s="46">
        <f>IF(OR($A311="",$B311=""),"",B311*'MPTO_working_2-way'!$G310)</f>
        <v>1.94</v>
      </c>
      <c r="F311" s="44">
        <f>IF(OR($A311="",$B311=""),"",'MPTO_working_2-way'!D310)</f>
        <v>2.0659340659340657</v>
      </c>
      <c r="G311" s="46">
        <f>IF(OR($A311="",$B311=""),"",'MPTO_working_2-way'!E310)</f>
        <v>1.9381443298969072</v>
      </c>
      <c r="H311" s="44">
        <f>IF(OR($A311="",$B311=""),"",'OddsRatio_working_2-way'!M310)</f>
        <v>2.0660035817780522</v>
      </c>
      <c r="I311" s="44">
        <f>IF(OR($A311="",$B311=""),"",'OddsRatio_working_2-way'!N310)</f>
        <v>1.9380831519646857</v>
      </c>
      <c r="J311" s="44">
        <f>IF('Log_working_2-way'!$D310="","",A311^('Log_working_2-way'!$D310))</f>
        <v>2.0669618454035223</v>
      </c>
      <c r="K311" s="46">
        <f>IF('Log_working_2-way'!$D310="","",B311^('Log_working_2-way'!$D310))</f>
        <v>1.9372406373367297</v>
      </c>
      <c r="L311" s="53">
        <f t="shared" si="54"/>
        <v>0.4845360824742268</v>
      </c>
      <c r="M311" s="53">
        <f t="shared" si="55"/>
        <v>0.51546391752577325</v>
      </c>
      <c r="N311" s="54">
        <v>408</v>
      </c>
      <c r="O311" s="54">
        <f t="shared" si="56"/>
        <v>204</v>
      </c>
      <c r="P311" s="54">
        <f t="shared" si="57"/>
        <v>190.97872340425531</v>
      </c>
      <c r="Q311" s="54">
        <f t="shared" si="58"/>
        <v>217.02127659574467</v>
      </c>
      <c r="R311" s="54">
        <f t="shared" si="59"/>
        <v>204</v>
      </c>
      <c r="S311" s="55">
        <f t="shared" si="60"/>
        <v>-13.021276595744666</v>
      </c>
      <c r="T311" s="55">
        <f t="shared" si="61"/>
        <v>-13.021276595744695</v>
      </c>
      <c r="U311" t="s">
        <v>233</v>
      </c>
      <c r="V311" t="s">
        <v>422</v>
      </c>
      <c r="W311" t="s">
        <v>231</v>
      </c>
      <c r="X311" s="38">
        <v>44349</v>
      </c>
      <c r="Y311" s="71" t="s">
        <v>485</v>
      </c>
    </row>
    <row r="312" spans="1:25" ht="15" x14ac:dyDescent="0.25">
      <c r="A312">
        <v>1.71</v>
      </c>
      <c r="B312">
        <v>2.25</v>
      </c>
      <c r="C312" s="43">
        <f t="shared" si="53"/>
        <v>2.9239766081871288E-2</v>
      </c>
      <c r="D312" s="44">
        <f>IF(OR($A312="",$B312=""),"",A312*'MPTO_working_2-way'!$G311)</f>
        <v>1.7599999999999998</v>
      </c>
      <c r="E312" s="46">
        <f>IF(OR($A312="",$B312=""),"",B312*'MPTO_working_2-way'!$G311)</f>
        <v>2.3157894736842106</v>
      </c>
      <c r="F312" s="44">
        <f>IF(OR($A312="",$B312=""),"",'MPTO_working_2-way'!D311)</f>
        <v>1.7538461538461536</v>
      </c>
      <c r="G312" s="46">
        <f>IF(OR($A312="",$B312=""),"",'MPTO_working_2-way'!E311)</f>
        <v>2.3265306122448979</v>
      </c>
      <c r="H312" s="44">
        <f>IF(OR($A312="",$B312=""),"",'OddsRatio_working_2-way'!M311)</f>
        <v>1.753657747256671</v>
      </c>
      <c r="I312" s="44">
        <f>IF(OR($A312="",$B312=""),"",'OddsRatio_working_2-way'!N311)</f>
        <v>2.3268622310856886</v>
      </c>
      <c r="J312" s="44">
        <f>IF('Log_working_2-way'!$D311="","",A312^('Log_working_2-way'!$D311))</f>
        <v>1.7508722508087184</v>
      </c>
      <c r="K312" s="46">
        <f>IF('Log_working_2-way'!$D311="","",B312^('Log_working_2-way'!$D311))</f>
        <v>2.331784466562643</v>
      </c>
      <c r="L312" s="53">
        <f t="shared" si="54"/>
        <v>0.56818181818181823</v>
      </c>
      <c r="M312" s="53">
        <f t="shared" si="55"/>
        <v>0.43181818181818182</v>
      </c>
      <c r="N312" s="54">
        <v>409</v>
      </c>
      <c r="O312" s="54">
        <f t="shared" si="56"/>
        <v>169.81871345029239</v>
      </c>
      <c r="P312" s="54">
        <f t="shared" si="57"/>
        <v>227.2222222222222</v>
      </c>
      <c r="Q312" s="54">
        <f t="shared" si="58"/>
        <v>181.77777777777777</v>
      </c>
      <c r="R312" s="54">
        <f t="shared" si="59"/>
        <v>239.18128654970758</v>
      </c>
      <c r="S312" s="55">
        <f t="shared" si="60"/>
        <v>-11.959064327485379</v>
      </c>
      <c r="T312" s="55">
        <f t="shared" si="61"/>
        <v>-11.959064327485379</v>
      </c>
      <c r="U312" t="s">
        <v>136</v>
      </c>
      <c r="V312" t="s">
        <v>38</v>
      </c>
      <c r="W312" t="s">
        <v>476</v>
      </c>
      <c r="X312" s="38">
        <v>44349</v>
      </c>
      <c r="Y312" s="57" t="s">
        <v>484</v>
      </c>
    </row>
    <row r="313" spans="1:25" ht="15" x14ac:dyDescent="0.25">
      <c r="A313">
        <v>2.5499999999999998</v>
      </c>
      <c r="B313">
        <v>1.57</v>
      </c>
      <c r="C313" s="43">
        <f t="shared" si="53"/>
        <v>2.9099537904333728E-2</v>
      </c>
      <c r="D313" s="44">
        <f>IF(OR($A313="",$B313=""),"",A313*'MPTO_working_2-way'!$G312)</f>
        <v>2.6242038216560508</v>
      </c>
      <c r="E313" s="46">
        <f>IF(OR($A313="",$B313=""),"",B313*'MPTO_working_2-way'!$G312)</f>
        <v>1.615686274509804</v>
      </c>
      <c r="F313" s="44">
        <f>IF(OR($A313="",$B313=""),"",'MPTO_working_2-way'!D312)</f>
        <v>2.6482553332230858</v>
      </c>
      <c r="G313" s="46">
        <f>IF(OR($A313="",$B313=""),"",'MPTO_working_2-way'!E312)</f>
        <v>1.606702116986054</v>
      </c>
      <c r="H313" s="44">
        <f>IF(OR($A313="",$B313=""),"",'OddsRatio_working_2-way'!M312)</f>
        <v>2.6490294859747152</v>
      </c>
      <c r="I313" s="44">
        <f>IF(OR($A313="",$B313=""),"",'OddsRatio_working_2-way'!N312)</f>
        <v>1.6064172948423148</v>
      </c>
      <c r="J313" s="44">
        <f>IF('Log_working_2-way'!$D312="","",A313^('Log_working_2-way'!$D312))</f>
        <v>2.6602016344536126</v>
      </c>
      <c r="K313" s="46">
        <f>IF('Log_working_2-way'!$D312="","",B313^('Log_working_2-way'!$D312))</f>
        <v>1.602336474827694</v>
      </c>
      <c r="L313" s="53">
        <f t="shared" si="54"/>
        <v>0.38106796116504854</v>
      </c>
      <c r="M313" s="53">
        <f t="shared" si="55"/>
        <v>0.6189320388349514</v>
      </c>
      <c r="N313" s="54">
        <v>410</v>
      </c>
      <c r="O313" s="54">
        <f t="shared" si="56"/>
        <v>249.21568627450984</v>
      </c>
      <c r="P313" s="54">
        <f t="shared" si="57"/>
        <v>148.85350318471339</v>
      </c>
      <c r="Q313" s="54">
        <f t="shared" si="58"/>
        <v>261.14649681528664</v>
      </c>
      <c r="R313" s="54">
        <f t="shared" si="59"/>
        <v>160.78431372549022</v>
      </c>
      <c r="S313" s="55">
        <f t="shared" si="60"/>
        <v>-11.930810540776804</v>
      </c>
      <c r="T313" s="55">
        <f t="shared" si="61"/>
        <v>-11.930810540776832</v>
      </c>
      <c r="U313" t="s">
        <v>73</v>
      </c>
      <c r="V313" t="s">
        <v>74</v>
      </c>
      <c r="W313" t="s">
        <v>476</v>
      </c>
      <c r="X313" s="38">
        <v>44349</v>
      </c>
      <c r="Y313" s="71" t="s">
        <v>495</v>
      </c>
    </row>
    <row r="314" spans="1:25" ht="15" x14ac:dyDescent="0.25">
      <c r="A314">
        <v>2.0299999999999998</v>
      </c>
      <c r="B314">
        <v>1.88</v>
      </c>
      <c r="C314" s="43">
        <f t="shared" si="53"/>
        <v>2.4525731055444977E-2</v>
      </c>
      <c r="D314" s="44">
        <f>IF(OR($A314="",$B314=""),"",A314*'MPTO_working_2-way'!$G313)</f>
        <v>2.0797872340425529</v>
      </c>
      <c r="E314" s="46">
        <f>IF(OR($A314="",$B314=""),"",B314*'MPTO_working_2-way'!$G313)</f>
        <v>1.9261083743842364</v>
      </c>
      <c r="F314" s="44">
        <f>IF(OR($A314="",$B314=""),"",'MPTO_working_2-way'!D313)</f>
        <v>2.0818241326641935</v>
      </c>
      <c r="G314" s="46">
        <f>IF(OR($A314="",$B314=""),"",'MPTO_working_2-way'!E313)</f>
        <v>1.9243646631706333</v>
      </c>
      <c r="H314" s="44">
        <f>IF(OR($A314="",$B314=""),"",'OddsRatio_working_2-way'!M313)</f>
        <v>2.081875475946537</v>
      </c>
      <c r="I314" s="44">
        <f>IF(OR($A314="",$B314=""),"",'OddsRatio_working_2-way'!N313)</f>
        <v>1.9243207949834495</v>
      </c>
      <c r="J314" s="44">
        <f>IF('Log_working_2-way'!$D313="","",A314^('Log_working_2-way'!$D313))</f>
        <v>2.0827972819225606</v>
      </c>
      <c r="K314" s="46">
        <f>IF('Log_working_2-way'!$D313="","",B314^('Log_working_2-way'!$D313))</f>
        <v>1.9235339030630429</v>
      </c>
      <c r="L314" s="53">
        <f t="shared" si="54"/>
        <v>0.4808184143222507</v>
      </c>
      <c r="M314" s="53">
        <f t="shared" si="55"/>
        <v>0.51918158567774941</v>
      </c>
      <c r="N314" s="54">
        <v>411</v>
      </c>
      <c r="O314" s="54">
        <f t="shared" si="56"/>
        <v>208.53694581280789</v>
      </c>
      <c r="P314" s="54">
        <f t="shared" si="57"/>
        <v>192.38297872340422</v>
      </c>
      <c r="Q314" s="54">
        <f t="shared" si="58"/>
        <v>218.61702127659575</v>
      </c>
      <c r="R314" s="54">
        <f t="shared" si="59"/>
        <v>202.46305418719214</v>
      </c>
      <c r="S314" s="55">
        <f t="shared" si="60"/>
        <v>-10.080075463787864</v>
      </c>
      <c r="T314" s="55">
        <f t="shared" si="61"/>
        <v>-10.080075463787921</v>
      </c>
      <c r="U314" t="s">
        <v>69</v>
      </c>
      <c r="V314" t="s">
        <v>135</v>
      </c>
      <c r="W314" t="s">
        <v>476</v>
      </c>
      <c r="X314" s="38">
        <v>44349</v>
      </c>
      <c r="Y314" s="57" t="s">
        <v>489</v>
      </c>
    </row>
    <row r="315" spans="1:25" s="50" customFormat="1" ht="15" x14ac:dyDescent="0.25">
      <c r="A315">
        <v>2.06</v>
      </c>
      <c r="B315">
        <v>1.85</v>
      </c>
      <c r="C315" s="43">
        <f t="shared" si="53"/>
        <v>2.5977433744424072E-2</v>
      </c>
      <c r="D315" s="44">
        <f>IF(OR($A315="",$B315=""),"",A315*'MPTO_working_2-way'!$G314)</f>
        <v>2.1135135135135137</v>
      </c>
      <c r="E315" s="46">
        <f>IF(OR($A315="",$B315=""),"",B315*'MPTO_working_2-way'!$G314)</f>
        <v>1.8980582524271847</v>
      </c>
      <c r="F315" s="44">
        <f>IF(OR($A315="",$B315=""),"",'MPTO_working_2-way'!D314)</f>
        <v>2.1166342682588173</v>
      </c>
      <c r="G315" s="46">
        <f>IF(OR($A315="",$B315=""),"",'MPTO_working_2-way'!E314)</f>
        <v>1.8955483710519774</v>
      </c>
      <c r="H315" s="44">
        <f>IF(OR($A315="",$B315=""),"",'OddsRatio_working_2-way'!M314)</f>
        <v>2.1167178800079327</v>
      </c>
      <c r="I315" s="44">
        <f>IF(OR($A315="",$B315=""),"",'OddsRatio_working_2-way'!N314)</f>
        <v>1.8954813188742858</v>
      </c>
      <c r="J315" s="44">
        <f>IF('Log_working_2-way'!$D314="","",A315^('Log_working_2-way'!$D314))</f>
        <v>2.1181333306010104</v>
      </c>
      <c r="K315" s="46">
        <f>IF('Log_working_2-way'!$D314="","",B315^('Log_working_2-way'!$D314))</f>
        <v>1.8943477245799318</v>
      </c>
      <c r="L315" s="53">
        <f t="shared" si="54"/>
        <v>0.47314578005115088</v>
      </c>
      <c r="M315" s="53">
        <f t="shared" si="55"/>
        <v>0.52685421994884907</v>
      </c>
      <c r="N315" s="54">
        <v>412</v>
      </c>
      <c r="O315" s="54">
        <f t="shared" si="56"/>
        <v>212.00000000000003</v>
      </c>
      <c r="P315" s="54">
        <f t="shared" si="57"/>
        <v>189.29729729729729</v>
      </c>
      <c r="Q315" s="54">
        <f t="shared" si="58"/>
        <v>222.70270270270268</v>
      </c>
      <c r="R315" s="54">
        <f t="shared" si="59"/>
        <v>200</v>
      </c>
      <c r="S315" s="55">
        <f t="shared" si="60"/>
        <v>-10.702702702702652</v>
      </c>
      <c r="T315" s="55">
        <f t="shared" si="61"/>
        <v>-10.702702702702709</v>
      </c>
      <c r="U315" t="s">
        <v>41</v>
      </c>
      <c r="V315" t="s">
        <v>72</v>
      </c>
      <c r="W315" t="s">
        <v>476</v>
      </c>
      <c r="X315" s="38">
        <v>44349</v>
      </c>
      <c r="Y315" s="57" t="s">
        <v>486</v>
      </c>
    </row>
    <row r="316" spans="1:25" ht="15" x14ac:dyDescent="0.25">
      <c r="A316">
        <v>1.71</v>
      </c>
      <c r="B316">
        <v>2.2400000000000002</v>
      </c>
      <c r="C316" s="43">
        <f t="shared" si="53"/>
        <v>3.1223893065998265E-2</v>
      </c>
      <c r="D316" s="44">
        <f>IF(OR($A316="",$B316=""),"",A316*'MPTO_working_2-way'!$G315)</f>
        <v>1.763392857142857</v>
      </c>
      <c r="E316" s="46">
        <f>IF(OR($A316="",$B316=""),"",B316*'MPTO_working_2-way'!$G315)</f>
        <v>2.3099415204678362</v>
      </c>
      <c r="F316" s="44">
        <f>IF(OR($A316="",$B316=""),"",'MPTO_working_2-way'!D315)</f>
        <v>1.7569030364186771</v>
      </c>
      <c r="G316" s="46">
        <f>IF(OR($A316="",$B316=""),"",'MPTO_working_2-way'!E315)</f>
        <v>2.3211731911283482</v>
      </c>
      <c r="H316" s="44">
        <f>IF(OR($A316="",$B316=""),"",'OddsRatio_working_2-way'!M315)</f>
        <v>1.7566905874670904</v>
      </c>
      <c r="I316" s="44">
        <f>IF(OR($A316="",$B316=""),"",'OddsRatio_working_2-way'!N315)</f>
        <v>2.3215441245904116</v>
      </c>
      <c r="J316" s="44">
        <f>IF('Log_working_2-way'!$D315="","",A316^('Log_working_2-way'!$D315))</f>
        <v>1.7537492606317167</v>
      </c>
      <c r="K316" s="46">
        <f>IF('Log_working_2-way'!$D315="","",B316^('Log_working_2-way'!$D315))</f>
        <v>2.3267011355498624</v>
      </c>
      <c r="L316" s="53">
        <f t="shared" si="54"/>
        <v>0.56708860759493673</v>
      </c>
      <c r="M316" s="53">
        <f t="shared" si="55"/>
        <v>0.43291139240506332</v>
      </c>
      <c r="N316" s="54">
        <v>413</v>
      </c>
      <c r="O316" s="54">
        <f t="shared" si="56"/>
        <v>171.4795321637427</v>
      </c>
      <c r="P316" s="54">
        <f t="shared" si="57"/>
        <v>228.62500000000003</v>
      </c>
      <c r="Q316" s="54">
        <f t="shared" si="58"/>
        <v>184.375</v>
      </c>
      <c r="R316" s="54">
        <f t="shared" si="59"/>
        <v>241.5204678362573</v>
      </c>
      <c r="S316" s="55">
        <f t="shared" si="60"/>
        <v>-12.895467836257296</v>
      </c>
      <c r="T316" s="55">
        <f t="shared" si="61"/>
        <v>-12.895467836257268</v>
      </c>
      <c r="U316" t="s">
        <v>137</v>
      </c>
      <c r="V316" t="s">
        <v>134</v>
      </c>
      <c r="W316" t="s">
        <v>476</v>
      </c>
      <c r="X316" s="38">
        <v>44349</v>
      </c>
      <c r="Y316" s="57" t="s">
        <v>508</v>
      </c>
    </row>
    <row r="317" spans="1:25" ht="15" x14ac:dyDescent="0.25">
      <c r="A317">
        <v>2.2999999999999998</v>
      </c>
      <c r="B317">
        <v>1.67</v>
      </c>
      <c r="C317" s="43">
        <f t="shared" si="53"/>
        <v>3.3585003905233002E-2</v>
      </c>
      <c r="D317" s="44">
        <f>IF(OR($A317="",$B317=""),"",A317*'MPTO_working_2-way'!$G316)</f>
        <v>2.3772455089820359</v>
      </c>
      <c r="E317" s="46">
        <f>IF(OR($A317="",$B317=""),"",B317*'MPTO_working_2-way'!$G316)</f>
        <v>1.7260869565217389</v>
      </c>
      <c r="F317" s="44">
        <f>IF(OR($A317="",$B317=""),"",'MPTO_working_2-way'!D316)</f>
        <v>2.3924011211460603</v>
      </c>
      <c r="G317" s="46">
        <f>IF(OR($A317="",$B317=""),"",'MPTO_working_2-way'!E316)</f>
        <v>1.7181838514873629</v>
      </c>
      <c r="H317" s="44">
        <f>IF(OR($A317="",$B317=""),"",'OddsRatio_working_2-way'!M316)</f>
        <v>2.3929459815307572</v>
      </c>
      <c r="I317" s="44">
        <f>IF(OR($A317="",$B317=""),"",'OddsRatio_working_2-way'!N316)</f>
        <v>1.7179029289427752</v>
      </c>
      <c r="J317" s="44">
        <f>IF('Log_working_2-way'!$D316="","",A317^('Log_working_2-way'!$D316))</f>
        <v>2.399943779582375</v>
      </c>
      <c r="K317" s="46">
        <f>IF('Log_working_2-way'!$D316="","",B317^('Log_working_2-way'!$D316))</f>
        <v>1.7143143993241288</v>
      </c>
      <c r="L317" s="53">
        <f t="shared" si="54"/>
        <v>0.42065491183879095</v>
      </c>
      <c r="M317" s="53">
        <f t="shared" si="55"/>
        <v>0.57934508816120911</v>
      </c>
      <c r="N317" s="54">
        <v>414</v>
      </c>
      <c r="O317" s="54">
        <f t="shared" si="56"/>
        <v>234</v>
      </c>
      <c r="P317" s="54">
        <f t="shared" si="57"/>
        <v>166.09580838323353</v>
      </c>
      <c r="Q317" s="54">
        <f t="shared" si="58"/>
        <v>247.9041916167665</v>
      </c>
      <c r="R317" s="54">
        <f t="shared" si="59"/>
        <v>180.00000000000003</v>
      </c>
      <c r="S317" s="55">
        <f t="shared" si="60"/>
        <v>-13.904191616766497</v>
      </c>
      <c r="T317" s="55">
        <f t="shared" si="61"/>
        <v>-13.904191616766497</v>
      </c>
      <c r="U317" t="s">
        <v>208</v>
      </c>
      <c r="V317" t="s">
        <v>36</v>
      </c>
      <c r="W317" t="s">
        <v>466</v>
      </c>
      <c r="X317" s="38">
        <v>44349</v>
      </c>
      <c r="Y317" s="57" t="s">
        <v>486</v>
      </c>
    </row>
    <row r="318" spans="1:25" ht="15" x14ac:dyDescent="0.25">
      <c r="A318">
        <v>2.38</v>
      </c>
      <c r="B318">
        <v>1.63</v>
      </c>
      <c r="C318" s="43">
        <f t="shared" si="53"/>
        <v>3.3664999742228252E-2</v>
      </c>
      <c r="D318" s="44">
        <f>IF(OR($A318="",$B318=""),"",A318*'MPTO_working_2-way'!$G317)</f>
        <v>2.4601226993865031</v>
      </c>
      <c r="E318" s="46">
        <f>IF(OR($A318="",$B318=""),"",B318*'MPTO_working_2-way'!$G317)</f>
        <v>1.6848739495798319</v>
      </c>
      <c r="F318" s="44">
        <f>IF(OR($A318="",$B318=""),"",'MPTO_working_2-way'!D317)</f>
        <v>2.4793251102447753</v>
      </c>
      <c r="G318" s="46">
        <f>IF(OR($A318="",$B318=""),"",'MPTO_working_2-way'!E317)</f>
        <v>1.6759839288028686</v>
      </c>
      <c r="H318" s="44">
        <f>IF(OR($A318="",$B318=""),"",'OddsRatio_working_2-way'!M317)</f>
        <v>2.4800257398019103</v>
      </c>
      <c r="I318" s="44">
        <f>IF(OR($A318="",$B318=""),"",'OddsRatio_working_2-way'!N317)</f>
        <v>1.6756639246921761</v>
      </c>
      <c r="J318" s="44">
        <f>IF('Log_working_2-way'!$D317="","",A318^('Log_working_2-way'!$D317))</f>
        <v>2.4889275111820632</v>
      </c>
      <c r="K318" s="46">
        <f>IF('Log_working_2-way'!$D317="","",B318^('Log_working_2-way'!$D317))</f>
        <v>1.6716243688761041</v>
      </c>
      <c r="L318" s="53">
        <f t="shared" si="54"/>
        <v>0.40648379052369077</v>
      </c>
      <c r="M318" s="53">
        <f t="shared" si="55"/>
        <v>0.59351620947630923</v>
      </c>
      <c r="N318" s="54">
        <v>415</v>
      </c>
      <c r="O318" s="54">
        <f t="shared" si="56"/>
        <v>240.63025210084032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174.36974789915968</v>
      </c>
      <c r="S318" s="55">
        <f t="shared" si="60"/>
        <v>-13.970974893024703</v>
      </c>
      <c r="T318" s="55">
        <f t="shared" si="61"/>
        <v>-13.97097489302476</v>
      </c>
      <c r="U318" t="s">
        <v>45</v>
      </c>
      <c r="V318" t="s">
        <v>79</v>
      </c>
      <c r="W318" t="s">
        <v>466</v>
      </c>
      <c r="X318" s="38">
        <v>44349</v>
      </c>
      <c r="Y318" s="57" t="s">
        <v>502</v>
      </c>
    </row>
    <row r="319" spans="1:25" ht="15" x14ac:dyDescent="0.25">
      <c r="A319">
        <v>2.1</v>
      </c>
      <c r="B319">
        <v>1.79</v>
      </c>
      <c r="C319" s="43">
        <f t="shared" si="53"/>
        <v>3.4849694067571102E-2</v>
      </c>
      <c r="D319" s="44">
        <f>IF(OR($A319="",$B319=""),"",A319*'MPTO_working_2-way'!$G318)</f>
        <v>2.1731843575418992</v>
      </c>
      <c r="E319" s="46">
        <f>IF(OR($A319="",$B319=""),"",B319*'MPTO_working_2-way'!$G318)</f>
        <v>1.8523809523809522</v>
      </c>
      <c r="F319" s="44">
        <f>IF(OR($A319="",$B319=""),"",'MPTO_working_2-way'!D318)</f>
        <v>2.1797622499275153</v>
      </c>
      <c r="G319" s="46">
        <f>IF(OR($A319="",$B319=""),"",'MPTO_working_2-way'!E318)</f>
        <v>1.8476284099287292</v>
      </c>
      <c r="H319" s="44">
        <f>IF(OR($A319="",$B319=""),"",'OddsRatio_working_2-way'!M318)</f>
        <v>2.1800021454603971</v>
      </c>
      <c r="I319" s="44">
        <f>IF(OR($A319="",$B319=""),"",'OddsRatio_working_2-way'!N318)</f>
        <v>1.8474560862851939</v>
      </c>
      <c r="J319" s="44">
        <f>IF('Log_working_2-way'!$D318="","",A319^('Log_working_2-way'!$D318))</f>
        <v>2.1830172065936067</v>
      </c>
      <c r="K319" s="46">
        <f>IF('Log_working_2-way'!$D318="","",B319^('Log_working_2-way'!$D318))</f>
        <v>1.8452962428833544</v>
      </c>
      <c r="L319" s="53">
        <f t="shared" si="54"/>
        <v>0.46015424164524427</v>
      </c>
      <c r="M319" s="53">
        <f t="shared" si="55"/>
        <v>0.53984575835475579</v>
      </c>
      <c r="N319" s="54">
        <v>416</v>
      </c>
      <c r="O319" s="54">
        <f t="shared" si="56"/>
        <v>217.9047619047619</v>
      </c>
      <c r="P319" s="54">
        <f t="shared" si="57"/>
        <v>183.59776536312847</v>
      </c>
      <c r="Q319" s="54">
        <f t="shared" si="58"/>
        <v>232.4022346368715</v>
      </c>
      <c r="R319" s="54">
        <f t="shared" si="59"/>
        <v>198.09523809523807</v>
      </c>
      <c r="S319" s="55">
        <f t="shared" si="60"/>
        <v>-14.4974727321096</v>
      </c>
      <c r="T319" s="55">
        <f t="shared" si="61"/>
        <v>-14.4974727321096</v>
      </c>
      <c r="U319" t="s">
        <v>132</v>
      </c>
      <c r="V319" t="s">
        <v>80</v>
      </c>
      <c r="W319" t="s">
        <v>466</v>
      </c>
      <c r="X319" s="38">
        <v>44349</v>
      </c>
      <c r="Y319" s="57" t="s">
        <v>489</v>
      </c>
    </row>
    <row r="320" spans="1:25" ht="15" x14ac:dyDescent="0.25">
      <c r="A320">
        <v>2.23</v>
      </c>
      <c r="B320">
        <v>1.7</v>
      </c>
      <c r="C320" s="43">
        <f t="shared" si="53"/>
        <v>3.6665787391189752E-2</v>
      </c>
      <c r="D320" s="44">
        <f>IF(OR($A320="",$B320=""),"",A320*'MPTO_working_2-way'!$G319)</f>
        <v>2.3117647058823532</v>
      </c>
      <c r="E320" s="46">
        <f>IF(OR($A320="",$B320=""),"",B320*'MPTO_working_2-way'!$G319)</f>
        <v>1.7623318385650226</v>
      </c>
      <c r="F320" s="44">
        <f>IF(OR($A320="",$B320=""),"",'MPTO_working_2-way'!D319)</f>
        <v>2.3250536645200861</v>
      </c>
      <c r="G320" s="46">
        <f>IF(OR($A320="",$B320=""),"",'MPTO_working_2-way'!E319)</f>
        <v>1.754686415181671</v>
      </c>
      <c r="H320" s="44">
        <f>IF(OR($A320="",$B320=""),"",'OddsRatio_working_2-way'!M319)</f>
        <v>2.3255726525328053</v>
      </c>
      <c r="I320" s="44">
        <f>IF(OR($A320="",$B320=""),"",'OddsRatio_working_2-way'!N319)</f>
        <v>1.7543909404658247</v>
      </c>
      <c r="J320" s="44">
        <f>IF('Log_working_2-way'!$D319="","",A320^('Log_working_2-way'!$D319))</f>
        <v>2.3317115132269501</v>
      </c>
      <c r="K320" s="46">
        <f>IF('Log_working_2-way'!$D319="","",B320^('Log_working_2-way'!$D319))</f>
        <v>1.7509133848191525</v>
      </c>
      <c r="L320" s="53">
        <f t="shared" si="54"/>
        <v>0.43256997455470736</v>
      </c>
      <c r="M320" s="53">
        <f t="shared" si="55"/>
        <v>0.56743002544529253</v>
      </c>
      <c r="N320" s="54">
        <v>417</v>
      </c>
      <c r="O320" s="54">
        <f t="shared" si="56"/>
        <v>230.00448430493273</v>
      </c>
      <c r="P320" s="54">
        <f t="shared" si="57"/>
        <v>171.70588235294116</v>
      </c>
      <c r="Q320" s="54">
        <f t="shared" si="58"/>
        <v>245.29411764705884</v>
      </c>
      <c r="R320" s="54">
        <f t="shared" si="59"/>
        <v>186.99551569506727</v>
      </c>
      <c r="S320" s="55">
        <f t="shared" si="60"/>
        <v>-15.289633342126109</v>
      </c>
      <c r="T320" s="55">
        <f t="shared" si="61"/>
        <v>-15.289633342126109</v>
      </c>
      <c r="U320" t="s">
        <v>82</v>
      </c>
      <c r="V320" t="s">
        <v>48</v>
      </c>
      <c r="W320" t="s">
        <v>466</v>
      </c>
      <c r="X320" s="38">
        <v>44349</v>
      </c>
      <c r="Y320" s="57" t="s">
        <v>498</v>
      </c>
    </row>
    <row r="321" spans="1:25" s="50" customFormat="1" ht="15" x14ac:dyDescent="0.25">
      <c r="A321">
        <v>2.2799999999999998</v>
      </c>
      <c r="B321">
        <v>1.68</v>
      </c>
      <c r="C321" s="43">
        <f t="shared" si="53"/>
        <v>3.383458646616555E-2</v>
      </c>
      <c r="D321" s="44">
        <f>IF(OR($A321="",$B321=""),"",A321*'MPTO_working_2-way'!$G320)</f>
        <v>2.3571428571428572</v>
      </c>
      <c r="E321" s="46">
        <f>IF(OR($A321="",$B321=""),"",B321*'MPTO_working_2-way'!$G320)</f>
        <v>1.736842105263158</v>
      </c>
      <c r="F321" s="44">
        <f>IF(OR($A321="",$B321=""),"",'MPTO_working_2-way'!D320)</f>
        <v>2.3714710252600297</v>
      </c>
      <c r="G321" s="46">
        <f>IF(OR($A321="",$B321=""),"",'MPTO_working_2-way'!E320)</f>
        <v>1.7291440953412784</v>
      </c>
      <c r="H321" s="44">
        <f>IF(OR($A321="",$B321=""),"",'OddsRatio_working_2-way'!M320)</f>
        <v>2.3719886811400706</v>
      </c>
      <c r="I321" s="44">
        <f>IF(OR($A321="",$B321=""),"",'OddsRatio_working_2-way'!N320)</f>
        <v>1.728868986855663</v>
      </c>
      <c r="J321" s="44">
        <f>IF('Log_working_2-way'!$D320="","",A321^('Log_working_2-way'!$D320))</f>
        <v>2.3786002597874161</v>
      </c>
      <c r="K321" s="46">
        <f>IF('Log_working_2-way'!$D320="","",B321^('Log_working_2-way'!$D320))</f>
        <v>1.7253734306956654</v>
      </c>
      <c r="L321" s="53">
        <f t="shared" si="54"/>
        <v>0.42424242424242425</v>
      </c>
      <c r="M321" s="53">
        <f t="shared" si="55"/>
        <v>0.57575757575757569</v>
      </c>
      <c r="N321" s="54">
        <v>418</v>
      </c>
      <c r="O321" s="54">
        <f t="shared" si="56"/>
        <v>234.66666666666666</v>
      </c>
      <c r="P321" s="54">
        <f t="shared" si="57"/>
        <v>169.1904761904762</v>
      </c>
      <c r="Q321" s="54">
        <f t="shared" si="58"/>
        <v>248.8095238095238</v>
      </c>
      <c r="R321" s="54">
        <f t="shared" si="59"/>
        <v>183.33333333333334</v>
      </c>
      <c r="S321" s="55">
        <f t="shared" si="60"/>
        <v>-14.142857142857139</v>
      </c>
      <c r="T321" s="55">
        <f t="shared" si="61"/>
        <v>-14.142857142857139</v>
      </c>
      <c r="U321" t="s">
        <v>44</v>
      </c>
      <c r="V321" t="s">
        <v>47</v>
      </c>
      <c r="W321" t="s">
        <v>466</v>
      </c>
      <c r="X321" s="38">
        <v>44349</v>
      </c>
      <c r="Y321" s="67" t="s">
        <v>495</v>
      </c>
    </row>
    <row r="322" spans="1:25" ht="15" x14ac:dyDescent="0.25">
      <c r="A322">
        <v>2.2799999999999998</v>
      </c>
      <c r="B322">
        <v>1.68</v>
      </c>
      <c r="C322" s="43">
        <f t="shared" si="53"/>
        <v>3.383458646616555E-2</v>
      </c>
      <c r="D322" s="44">
        <f>IF(OR($A322="",$B322=""),"",A322*'MPTO_working_2-way'!$G321)</f>
        <v>2.3571428571428572</v>
      </c>
      <c r="E322" s="46">
        <f>IF(OR($A322="",$B322=""),"",B322*'MPTO_working_2-way'!$G321)</f>
        <v>1.736842105263158</v>
      </c>
      <c r="F322" s="44">
        <f>IF(OR($A322="",$B322=""),"",'MPTO_working_2-way'!D321)</f>
        <v>2.3714710252600297</v>
      </c>
      <c r="G322" s="46">
        <f>IF(OR($A322="",$B322=""),"",'MPTO_working_2-way'!E321)</f>
        <v>1.7291440953412784</v>
      </c>
      <c r="H322" s="44">
        <f>IF(OR($A322="",$B322=""),"",'OddsRatio_working_2-way'!M321)</f>
        <v>2.3719886811400706</v>
      </c>
      <c r="I322" s="44">
        <f>IF(OR($A322="",$B322=""),"",'OddsRatio_working_2-way'!N321)</f>
        <v>1.728868986855663</v>
      </c>
      <c r="J322" s="44">
        <f>IF('Log_working_2-way'!$D321="","",A322^('Log_working_2-way'!$D321))</f>
        <v>2.3786002597874161</v>
      </c>
      <c r="K322" s="46">
        <f>IF('Log_working_2-way'!$D321="","",B322^('Log_working_2-way'!$D321))</f>
        <v>1.7253734306956654</v>
      </c>
      <c r="L322" s="53">
        <f t="shared" si="54"/>
        <v>0.42424242424242425</v>
      </c>
      <c r="M322" s="53">
        <f t="shared" si="55"/>
        <v>0.57575757575757569</v>
      </c>
      <c r="N322" s="54">
        <v>419</v>
      </c>
      <c r="O322" s="54">
        <f t="shared" si="56"/>
        <v>235.22807017543857</v>
      </c>
      <c r="P322" s="54">
        <f t="shared" si="57"/>
        <v>169.59523809523807</v>
      </c>
      <c r="Q322" s="54">
        <f t="shared" si="58"/>
        <v>249.4047619047619</v>
      </c>
      <c r="R322" s="54">
        <f t="shared" si="59"/>
        <v>183.77192982456143</v>
      </c>
      <c r="S322" s="55">
        <f t="shared" si="60"/>
        <v>-14.176691729323323</v>
      </c>
      <c r="T322" s="55">
        <f t="shared" si="61"/>
        <v>-14.176691729323352</v>
      </c>
      <c r="U322" t="s">
        <v>77</v>
      </c>
      <c r="V322" t="s">
        <v>42</v>
      </c>
      <c r="W322" t="s">
        <v>466</v>
      </c>
      <c r="X322" s="38">
        <v>44349</v>
      </c>
      <c r="Y322" s="67" t="s">
        <v>505</v>
      </c>
    </row>
    <row r="323" spans="1:25" ht="15" x14ac:dyDescent="0.25">
      <c r="A323">
        <v>2.59</v>
      </c>
      <c r="B323">
        <v>1.54</v>
      </c>
      <c r="C323" s="43">
        <f t="shared" si="53"/>
        <v>3.5451035451035562E-2</v>
      </c>
      <c r="D323" s="44">
        <f>IF(OR($A323="",$B323=""),"",A323*'MPTO_working_2-way'!$G322)</f>
        <v>2.6818181818181821</v>
      </c>
      <c r="E323" s="46">
        <f>IF(OR($A323="",$B323=""),"",B323*'MPTO_working_2-way'!$G322)</f>
        <v>1.5945945945945947</v>
      </c>
      <c r="F323" s="44">
        <f>IF(OR($A323="",$B323=""),"",'MPTO_working_2-way'!D322)</f>
        <v>2.7146260123868511</v>
      </c>
      <c r="G323" s="46">
        <f>IF(OR($A323="",$B323=""),"",'MPTO_working_2-way'!E322)</f>
        <v>1.583217560433454</v>
      </c>
      <c r="H323" s="44">
        <f>IF(OR($A323="",$B323=""),"",'OddsRatio_working_2-way'!M322)</f>
        <v>2.7159383568311668</v>
      </c>
      <c r="I323" s="44">
        <f>IF(OR($A323="",$B323=""),"",'OddsRatio_working_2-way'!N322)</f>
        <v>1.5827715174143586</v>
      </c>
      <c r="J323" s="44">
        <f>IF('Log_working_2-way'!$D322="","",A323^('Log_working_2-way'!$D322))</f>
        <v>2.7313566491877532</v>
      </c>
      <c r="K323" s="46">
        <f>IF('Log_working_2-way'!$D322="","",B323^('Log_working_2-way'!$D322))</f>
        <v>1.5775817480869365</v>
      </c>
      <c r="L323" s="53">
        <f t="shared" si="54"/>
        <v>0.37288135593220334</v>
      </c>
      <c r="M323" s="53">
        <f t="shared" si="55"/>
        <v>0.6271186440677966</v>
      </c>
      <c r="N323" s="54">
        <v>420</v>
      </c>
      <c r="O323" s="54">
        <f t="shared" si="56"/>
        <v>257.83783783783781</v>
      </c>
      <c r="P323" s="54">
        <f t="shared" si="57"/>
        <v>147.27272727272731</v>
      </c>
      <c r="Q323" s="54">
        <f t="shared" si="58"/>
        <v>272.72727272727275</v>
      </c>
      <c r="R323" s="54">
        <f t="shared" si="59"/>
        <v>162.16216216216216</v>
      </c>
      <c r="S323" s="55">
        <f t="shared" si="60"/>
        <v>-14.889434889434938</v>
      </c>
      <c r="T323" s="55">
        <f t="shared" si="61"/>
        <v>-14.889434889434852</v>
      </c>
      <c r="U323" t="s">
        <v>76</v>
      </c>
      <c r="V323" t="s">
        <v>86</v>
      </c>
      <c r="W323" t="s">
        <v>466</v>
      </c>
      <c r="X323" s="38">
        <v>44349</v>
      </c>
      <c r="Y323" s="57" t="s">
        <v>497</v>
      </c>
    </row>
    <row r="324" spans="1:25" ht="15" x14ac:dyDescent="0.25">
      <c r="A324">
        <v>2.27</v>
      </c>
      <c r="B324">
        <v>1.68</v>
      </c>
      <c r="C324" s="43">
        <f t="shared" si="53"/>
        <v>3.5766729599328695E-2</v>
      </c>
      <c r="D324" s="44">
        <f>IF(OR($A324="",$B324=""),"",A324*'MPTO_working_2-way'!$G323)</f>
        <v>2.3511904761904763</v>
      </c>
      <c r="E324" s="46">
        <f>IF(OR($A324="",$B324=""),"",B324*'MPTO_working_2-way'!$G323)</f>
        <v>1.7400881057268722</v>
      </c>
      <c r="F324" s="44">
        <f>IF(OR($A324="",$B324=""),"",'MPTO_working_2-way'!D323)</f>
        <v>2.3660503784588656</v>
      </c>
      <c r="G324" s="46">
        <f>IF(OR($A324="",$B324=""),"",'MPTO_working_2-way'!E323)</f>
        <v>1.7320374239258789</v>
      </c>
      <c r="H324" s="44">
        <f>IF(OR($A324="",$B324=""),"",'OddsRatio_working_2-way'!M323)</f>
        <v>2.3666188418222287</v>
      </c>
      <c r="I324" s="44">
        <f>IF(OR($A324="",$B324=""),"",'OddsRatio_working_2-way'!N323)</f>
        <v>1.7317329231804059</v>
      </c>
      <c r="J324" s="44">
        <f>IF('Log_working_2-way'!$D323="","",A324^('Log_working_2-way'!$D323))</f>
        <v>2.37348902776783</v>
      </c>
      <c r="K324" s="46">
        <f>IF('Log_working_2-way'!$D323="","",B324^('Log_working_2-way'!$D323))</f>
        <v>1.72807279838637</v>
      </c>
      <c r="L324" s="53">
        <f t="shared" si="54"/>
        <v>0.42531645569620252</v>
      </c>
      <c r="M324" s="53">
        <f t="shared" si="55"/>
        <v>0.57468354430379742</v>
      </c>
      <c r="N324" s="54">
        <v>421</v>
      </c>
      <c r="O324" s="54">
        <f t="shared" si="56"/>
        <v>235.53744493392068</v>
      </c>
      <c r="P324" s="54">
        <f t="shared" si="57"/>
        <v>170.4047619047619</v>
      </c>
      <c r="Q324" s="54">
        <f t="shared" si="58"/>
        <v>250.5952380952381</v>
      </c>
      <c r="R324" s="54">
        <f t="shared" si="59"/>
        <v>185.46255506607929</v>
      </c>
      <c r="S324" s="55">
        <f t="shared" si="60"/>
        <v>-15.05779316131742</v>
      </c>
      <c r="T324" s="55">
        <f t="shared" si="61"/>
        <v>-15.057793161317392</v>
      </c>
      <c r="U324" t="s">
        <v>87</v>
      </c>
      <c r="V324" t="s">
        <v>279</v>
      </c>
      <c r="W324" t="s">
        <v>466</v>
      </c>
      <c r="X324" s="38">
        <v>44349</v>
      </c>
      <c r="Y324" s="57" t="s">
        <v>485</v>
      </c>
    </row>
    <row r="325" spans="1:25" ht="15" x14ac:dyDescent="0.25">
      <c r="A325">
        <v>1.94</v>
      </c>
      <c r="B325">
        <v>1.94</v>
      </c>
      <c r="C325" s="43">
        <f t="shared" si="53"/>
        <v>3.0927835051546504E-2</v>
      </c>
      <c r="D325" s="44">
        <f>IF(OR($A325="",$B325=""),"",A325*'MPTO_working_2-way'!$G324)</f>
        <v>2</v>
      </c>
      <c r="E325" s="46">
        <f>IF(OR($A325="",$B325=""),"",B325*'MPTO_working_2-way'!$G324)</f>
        <v>2</v>
      </c>
      <c r="F325" s="44">
        <f>IF(OR($A325="",$B325=""),"",'MPTO_working_2-way'!D324)</f>
        <v>2.0000000000000004</v>
      </c>
      <c r="G325" s="46">
        <f>IF(OR($A325="",$B325=""),"",'MPTO_working_2-way'!E324)</f>
        <v>2.0000000000000004</v>
      </c>
      <c r="H325" s="44">
        <f>IF(OR($A325="",$B325=""),"",'OddsRatio_working_2-way'!M324)</f>
        <v>2.0000000000000004</v>
      </c>
      <c r="I325" s="44">
        <f>IF(OR($A325="",$B325=""),"",'OddsRatio_working_2-way'!N324)</f>
        <v>2.0000000000000004</v>
      </c>
      <c r="J325" s="44">
        <f>IF('Log_working_2-way'!$D324="","",A325^('Log_working_2-way'!$D324))</f>
        <v>1.9999999999999891</v>
      </c>
      <c r="K325" s="46">
        <f>IF('Log_working_2-way'!$D324="","",B325^('Log_working_2-way'!$D324))</f>
        <v>1.9999999999999891</v>
      </c>
      <c r="L325" s="53">
        <f t="shared" si="54"/>
        <v>0.5</v>
      </c>
      <c r="M325" s="53">
        <f t="shared" si="55"/>
        <v>0.5</v>
      </c>
      <c r="N325" s="54">
        <v>422</v>
      </c>
      <c r="O325" s="54">
        <f t="shared" si="56"/>
        <v>204.4742268041237</v>
      </c>
      <c r="P325" s="54">
        <f t="shared" si="57"/>
        <v>204.4742268041237</v>
      </c>
      <c r="Q325" s="54">
        <f t="shared" si="58"/>
        <v>217.52577319587633</v>
      </c>
      <c r="R325" s="54">
        <f t="shared" si="59"/>
        <v>217.52577319587633</v>
      </c>
      <c r="S325" s="55">
        <f t="shared" si="60"/>
        <v>-13.051546391752623</v>
      </c>
      <c r="T325" s="55">
        <f t="shared" si="61"/>
        <v>-13.051546391752623</v>
      </c>
      <c r="U325" t="s">
        <v>85</v>
      </c>
      <c r="V325" t="s">
        <v>49</v>
      </c>
      <c r="W325" t="s">
        <v>466</v>
      </c>
      <c r="X325" s="38">
        <v>44349</v>
      </c>
      <c r="Y325" s="57" t="s">
        <v>484</v>
      </c>
    </row>
    <row r="326" spans="1:25" ht="15" x14ac:dyDescent="0.25">
      <c r="A326">
        <v>2.5099999999999998</v>
      </c>
      <c r="B326">
        <v>1.57</v>
      </c>
      <c r="C326" s="43">
        <f t="shared" si="53"/>
        <v>3.5349049661227649E-2</v>
      </c>
      <c r="D326" s="44">
        <f>IF(OR($A326="",$B326=""),"",A326*'MPTO_working_2-way'!$G325)</f>
        <v>2.5987261146496814</v>
      </c>
      <c r="E326" s="46">
        <f>IF(OR($A326="",$B326=""),"",B326*'MPTO_working_2-way'!$G325)</f>
        <v>1.6254980079681274</v>
      </c>
      <c r="F326" s="44">
        <f>IF(OR($A326="",$B326=""),"",'MPTO_working_2-way'!D325)</f>
        <v>2.6265204785550034</v>
      </c>
      <c r="G326" s="46">
        <f>IF(OR($A326="",$B326=""),"",'MPTO_working_2-way'!E325)</f>
        <v>1.6148093511176675</v>
      </c>
      <c r="H326" s="44">
        <f>IF(OR($A326="",$B326=""),"",'OddsRatio_working_2-way'!M325)</f>
        <v>2.6276126096272243</v>
      </c>
      <c r="I326" s="44">
        <f>IF(OR($A326="",$B326=""),"",'OddsRatio_working_2-way'!N325)</f>
        <v>1.6143968129056414</v>
      </c>
      <c r="J326" s="44">
        <f>IF('Log_working_2-way'!$D325="","",A326^('Log_working_2-way'!$D325))</f>
        <v>2.6406155837309813</v>
      </c>
      <c r="K326" s="46">
        <f>IF('Log_working_2-way'!$D325="","",B326^('Log_working_2-way'!$D325))</f>
        <v>1.6095273078692256</v>
      </c>
      <c r="L326" s="53">
        <f t="shared" si="54"/>
        <v>0.38480392156862747</v>
      </c>
      <c r="M326" s="53">
        <f t="shared" si="55"/>
        <v>0.61519607843137258</v>
      </c>
      <c r="N326" s="54">
        <v>423</v>
      </c>
      <c r="O326" s="54">
        <f t="shared" si="56"/>
        <v>254.47410358565739</v>
      </c>
      <c r="P326" s="54">
        <f t="shared" si="57"/>
        <v>153.57324840764332</v>
      </c>
      <c r="Q326" s="54">
        <f t="shared" si="58"/>
        <v>269.42675159235665</v>
      </c>
      <c r="R326" s="54">
        <f t="shared" si="59"/>
        <v>168.52589641434264</v>
      </c>
      <c r="S326" s="55">
        <f t="shared" si="60"/>
        <v>-14.952648006699263</v>
      </c>
      <c r="T326" s="55">
        <f t="shared" si="61"/>
        <v>-14.95264800669932</v>
      </c>
      <c r="U326" t="s">
        <v>139</v>
      </c>
      <c r="V326" t="s">
        <v>46</v>
      </c>
      <c r="W326" t="s">
        <v>466</v>
      </c>
      <c r="X326" s="38">
        <v>44349</v>
      </c>
      <c r="Y326" s="57" t="s">
        <v>486</v>
      </c>
    </row>
    <row r="327" spans="1:25" ht="15" x14ac:dyDescent="0.25">
      <c r="A327">
        <v>2.23</v>
      </c>
      <c r="B327">
        <v>1.7</v>
      </c>
      <c r="C327" s="43">
        <f t="shared" si="53"/>
        <v>3.6665787391189752E-2</v>
      </c>
      <c r="D327" s="44">
        <f>IF(OR($A327="",$B327=""),"",A327*'MPTO_working_2-way'!$G326)</f>
        <v>2.3117647058823532</v>
      </c>
      <c r="E327" s="46">
        <f>IF(OR($A327="",$B327=""),"",B327*'MPTO_working_2-way'!$G326)</f>
        <v>1.7623318385650226</v>
      </c>
      <c r="F327" s="44">
        <f>IF(OR($A327="",$B327=""),"",'MPTO_working_2-way'!D326)</f>
        <v>2.3250536645200861</v>
      </c>
      <c r="G327" s="46">
        <f>IF(OR($A327="",$B327=""),"",'MPTO_working_2-way'!E326)</f>
        <v>1.754686415181671</v>
      </c>
      <c r="H327" s="44">
        <f>IF(OR($A327="",$B327=""),"",'OddsRatio_working_2-way'!M326)</f>
        <v>2.3255726525328053</v>
      </c>
      <c r="I327" s="44">
        <f>IF(OR($A327="",$B327=""),"",'OddsRatio_working_2-way'!N326)</f>
        <v>1.7543909404658247</v>
      </c>
      <c r="J327" s="44">
        <f>IF('Log_working_2-way'!$D326="","",A327^('Log_working_2-way'!$D326))</f>
        <v>2.3317115132269501</v>
      </c>
      <c r="K327" s="46">
        <f>IF('Log_working_2-way'!$D326="","",B327^('Log_working_2-way'!$D326))</f>
        <v>1.7509133848191525</v>
      </c>
      <c r="L327" s="53">
        <f t="shared" si="54"/>
        <v>0.43256997455470736</v>
      </c>
      <c r="M327" s="53">
        <f t="shared" si="55"/>
        <v>0.56743002544529253</v>
      </c>
      <c r="N327" s="54">
        <v>424</v>
      </c>
      <c r="O327" s="54">
        <f t="shared" si="56"/>
        <v>233.86547085201795</v>
      </c>
      <c r="P327" s="54">
        <f t="shared" si="57"/>
        <v>174.58823529411762</v>
      </c>
      <c r="Q327" s="54">
        <f t="shared" si="58"/>
        <v>249.41176470588235</v>
      </c>
      <c r="R327" s="54">
        <f t="shared" si="59"/>
        <v>190.13452914798208</v>
      </c>
      <c r="S327" s="55">
        <f t="shared" si="60"/>
        <v>-15.546293853864398</v>
      </c>
      <c r="T327" s="55">
        <f t="shared" si="61"/>
        <v>-15.546293853864455</v>
      </c>
      <c r="U327" t="s">
        <v>277</v>
      </c>
      <c r="V327" t="s">
        <v>278</v>
      </c>
      <c r="W327" t="s">
        <v>466</v>
      </c>
      <c r="X327" s="38">
        <v>44349</v>
      </c>
      <c r="Y327" s="57" t="s">
        <v>513</v>
      </c>
    </row>
    <row r="328" spans="1:25" ht="15" x14ac:dyDescent="0.25">
      <c r="A328">
        <v>1.81</v>
      </c>
      <c r="B328">
        <v>2.0499999999999998</v>
      </c>
      <c r="C328" s="43">
        <f t="shared" si="53"/>
        <v>4.0291065894084488E-2</v>
      </c>
      <c r="D328" s="44">
        <f>IF(OR($A328="",$B328=""),"",A328*'MPTO_working_2-way'!$G327)</f>
        <v>1.882926829268293</v>
      </c>
      <c r="E328" s="46">
        <f>IF(OR($A328="",$B328=""),"",B328*'MPTO_working_2-way'!$G327)</f>
        <v>2.132596685082873</v>
      </c>
      <c r="F328" s="44">
        <f>IF(OR($A328="",$B328=""),"",'MPTO_working_2-way'!D327)</f>
        <v>1.8784963928616634</v>
      </c>
      <c r="G328" s="46">
        <f>IF(OR($A328="",$B328=""),"",'MPTO_working_2-way'!E327)</f>
        <v>2.1383086010661287</v>
      </c>
      <c r="H328" s="44">
        <f>IF(OR($A328="",$B328=""),"",'OddsRatio_working_2-way'!M327)</f>
        <v>1.8783100656536802</v>
      </c>
      <c r="I328" s="44">
        <f>IF(OR($A328="",$B328=""),"",'OddsRatio_working_2-way'!N327)</f>
        <v>2.1385500851066221</v>
      </c>
      <c r="J328" s="44">
        <f>IF('Log_working_2-way'!$D327="","",A328^('Log_working_2-way'!$D327))</f>
        <v>1.8762874687184776</v>
      </c>
      <c r="K328" s="46">
        <f>IF('Log_working_2-way'!$D327="","",B328^('Log_working_2-way'!$D327))</f>
        <v>2.1411780217081708</v>
      </c>
      <c r="L328" s="53">
        <f t="shared" si="54"/>
        <v>0.53108808290155429</v>
      </c>
      <c r="M328" s="53">
        <f t="shared" si="55"/>
        <v>0.4689119170984456</v>
      </c>
      <c r="N328" s="54">
        <v>425</v>
      </c>
      <c r="O328" s="54">
        <f t="shared" si="56"/>
        <v>190.19337016574588</v>
      </c>
      <c r="P328" s="54">
        <f t="shared" si="57"/>
        <v>217.68292682926827</v>
      </c>
      <c r="Q328" s="54">
        <f t="shared" si="58"/>
        <v>207.31707317073173</v>
      </c>
      <c r="R328" s="54">
        <f t="shared" si="59"/>
        <v>234.80662983425415</v>
      </c>
      <c r="S328" s="55">
        <f t="shared" si="60"/>
        <v>-17.123703004985856</v>
      </c>
      <c r="T328" s="55">
        <f t="shared" si="61"/>
        <v>-17.123703004985884</v>
      </c>
      <c r="U328" t="s">
        <v>296</v>
      </c>
      <c r="V328" t="s">
        <v>292</v>
      </c>
      <c r="W328" t="s">
        <v>477</v>
      </c>
      <c r="X328" s="38">
        <v>44349</v>
      </c>
      <c r="Y328" s="57" t="s">
        <v>486</v>
      </c>
    </row>
    <row r="329" spans="1:25" ht="15" x14ac:dyDescent="0.25">
      <c r="A329">
        <v>1.75</v>
      </c>
      <c r="B329">
        <v>2.14</v>
      </c>
      <c r="C329" s="43">
        <f t="shared" si="53"/>
        <v>3.8718291054739673E-2</v>
      </c>
      <c r="D329" s="44">
        <f>IF(OR($A329="",$B329=""),"",A329*'MPTO_working_2-way'!$G328)</f>
        <v>1.8177570093457944</v>
      </c>
      <c r="E329" s="46">
        <f>IF(OR($A329="",$B329=""),"",B329*'MPTO_working_2-way'!$G328)</f>
        <v>2.2228571428571429</v>
      </c>
      <c r="F329" s="44">
        <f>IF(OR($A329="",$B329=""),"",'MPTO_working_2-way'!D328)</f>
        <v>1.81136638452237</v>
      </c>
      <c r="G329" s="46">
        <f>IF(OR($A329="",$B329=""),"",'MPTO_working_2-way'!E328)</f>
        <v>2.2324888226527575</v>
      </c>
      <c r="H329" s="44">
        <f>IF(OR($A329="",$B329=""),"",'OddsRatio_working_2-way'!M328)</f>
        <v>1.8111071056538131</v>
      </c>
      <c r="I329" s="44">
        <f>IF(OR($A329="",$B329=""),"",'OddsRatio_working_2-way'!N328)</f>
        <v>2.2328828005937953</v>
      </c>
      <c r="J329" s="44">
        <f>IF('Log_working_2-way'!$D328="","",A329^('Log_working_2-way'!$D328))</f>
        <v>1.8081956651086979</v>
      </c>
      <c r="K329" s="46">
        <f>IF('Log_working_2-way'!$D328="","",B329^('Log_working_2-way'!$D328))</f>
        <v>2.2373241322265098</v>
      </c>
      <c r="L329" s="53">
        <f t="shared" si="54"/>
        <v>0.55012853470437018</v>
      </c>
      <c r="M329" s="53">
        <f t="shared" si="55"/>
        <v>0.44987146529562982</v>
      </c>
      <c r="N329" s="54">
        <v>426</v>
      </c>
      <c r="O329" s="54">
        <f t="shared" si="56"/>
        <v>182.57142857142856</v>
      </c>
      <c r="P329" s="54">
        <f t="shared" si="57"/>
        <v>226.93457943925239</v>
      </c>
      <c r="Q329" s="54">
        <f t="shared" si="58"/>
        <v>199.06542056074767</v>
      </c>
      <c r="R329" s="54">
        <f t="shared" si="59"/>
        <v>243.42857142857142</v>
      </c>
      <c r="S329" s="55">
        <f t="shared" si="60"/>
        <v>-16.493991989319113</v>
      </c>
      <c r="T329" s="55">
        <f t="shared" si="61"/>
        <v>-16.493991989319028</v>
      </c>
      <c r="U329" t="s">
        <v>522</v>
      </c>
      <c r="V329" t="s">
        <v>83</v>
      </c>
      <c r="W329" t="s">
        <v>477</v>
      </c>
      <c r="X329" s="38">
        <v>44349</v>
      </c>
      <c r="Y329" s="57" t="s">
        <v>484</v>
      </c>
    </row>
    <row r="330" spans="1:25" ht="15" x14ac:dyDescent="0.25">
      <c r="A330">
        <v>2.02</v>
      </c>
      <c r="B330">
        <v>1.86</v>
      </c>
      <c r="C330" s="43">
        <f t="shared" si="53"/>
        <v>3.2683913552645549E-2</v>
      </c>
      <c r="D330" s="44">
        <f>IF(OR($A330="",$B330=""),"",A330*'MPTO_working_2-way'!$G329)</f>
        <v>2.086021505376344</v>
      </c>
      <c r="E330" s="46">
        <f>IF(OR($A330="",$B330=""),"",B330*'MPTO_working_2-way'!$G329)</f>
        <v>1.9207920792079207</v>
      </c>
      <c r="F330" s="44">
        <f>IF(OR($A330="",$B330=""),"",'MPTO_working_2-way'!D329)</f>
        <v>2.0889580785055042</v>
      </c>
      <c r="G330" s="46">
        <f>IF(OR($A330="",$B330=""),"",'MPTO_working_2-way'!E329)</f>
        <v>1.918308996221791</v>
      </c>
      <c r="H330" s="44">
        <f>IF(OR($A330="",$B330=""),"",'OddsRatio_working_2-way'!M329)</f>
        <v>2.0890576254854043</v>
      </c>
      <c r="I330" s="44">
        <f>IF(OR($A330="",$B330=""),"",'OddsRatio_working_2-way'!N329)</f>
        <v>1.9182250567818113</v>
      </c>
      <c r="J330" s="44">
        <f>IF('Log_working_2-way'!$D329="","",A330^('Log_working_2-way'!$D329))</f>
        <v>2.0903967480076013</v>
      </c>
      <c r="K330" s="46">
        <f>IF('Log_working_2-way'!$D329="","",B330^('Log_working_2-way'!$D329))</f>
        <v>1.9170973793045412</v>
      </c>
      <c r="L330" s="53">
        <f t="shared" si="54"/>
        <v>0.47938144329896909</v>
      </c>
      <c r="M330" s="53">
        <f t="shared" si="55"/>
        <v>0.52061855670103097</v>
      </c>
      <c r="N330" s="54">
        <v>427</v>
      </c>
      <c r="O330" s="54">
        <f t="shared" si="56"/>
        <v>215.61386138613858</v>
      </c>
      <c r="P330" s="54">
        <f t="shared" si="57"/>
        <v>197.43010752688173</v>
      </c>
      <c r="Q330" s="54">
        <f t="shared" si="58"/>
        <v>229.56989247311827</v>
      </c>
      <c r="R330" s="54">
        <f t="shared" si="59"/>
        <v>211.38613861386139</v>
      </c>
      <c r="S330" s="55">
        <f t="shared" si="60"/>
        <v>-13.956031086979692</v>
      </c>
      <c r="T330" s="55">
        <f t="shared" si="61"/>
        <v>-13.956031086979664</v>
      </c>
      <c r="U330" t="s">
        <v>291</v>
      </c>
      <c r="V330" t="s">
        <v>293</v>
      </c>
      <c r="W330" t="s">
        <v>477</v>
      </c>
      <c r="X330" s="38">
        <v>44349</v>
      </c>
      <c r="Y330" s="57" t="s">
        <v>489</v>
      </c>
    </row>
    <row r="331" spans="1:25" ht="15" x14ac:dyDescent="0.25">
      <c r="A331">
        <v>1.99</v>
      </c>
      <c r="B331">
        <v>1.88</v>
      </c>
      <c r="C331" s="43">
        <f t="shared" si="53"/>
        <v>3.4427456431091574E-2</v>
      </c>
      <c r="D331" s="44">
        <f>IF(OR($A331="",$B331=""),"",A331*'MPTO_working_2-way'!$G330)</f>
        <v>2.0585106382978724</v>
      </c>
      <c r="E331" s="46">
        <f>IF(OR($A331="",$B331=""),"",B331*'MPTO_working_2-way'!$G330)</f>
        <v>1.9447236180904521</v>
      </c>
      <c r="F331" s="44">
        <f>IF(OR($A331="",$B331=""),"",'MPTO_working_2-way'!D330)</f>
        <v>2.0605860321656753</v>
      </c>
      <c r="G331" s="46">
        <f>IF(OR($A331="",$B331=""),"",'MPTO_working_2-way'!E330)</f>
        <v>1.9428749480681344</v>
      </c>
      <c r="H331" s="44">
        <f>IF(OR($A331="",$B331=""),"",'OddsRatio_working_2-way'!M330)</f>
        <v>2.0606601717798219</v>
      </c>
      <c r="I331" s="44">
        <f>IF(OR($A331="",$B331=""),"",'OddsRatio_working_2-way'!N330)</f>
        <v>1.9428090415820634</v>
      </c>
      <c r="J331" s="44">
        <f>IF('Log_working_2-way'!$D330="","",A331^('Log_working_2-way'!$D330))</f>
        <v>2.0616072733158419</v>
      </c>
      <c r="K331" s="46">
        <f>IF('Log_working_2-way'!$D330="","",B331^('Log_working_2-way'!$D330))</f>
        <v>1.9419679246135251</v>
      </c>
      <c r="L331" s="53">
        <f t="shared" si="54"/>
        <v>0.48578811369509045</v>
      </c>
      <c r="M331" s="53">
        <f t="shared" si="55"/>
        <v>0.51421188630490955</v>
      </c>
      <c r="N331" s="54">
        <v>428</v>
      </c>
      <c r="O331" s="54">
        <f t="shared" si="56"/>
        <v>212.92462311557787</v>
      </c>
      <c r="P331" s="54">
        <f t="shared" si="57"/>
        <v>200.34042553191489</v>
      </c>
      <c r="Q331" s="54">
        <f t="shared" si="58"/>
        <v>227.65957446808511</v>
      </c>
      <c r="R331" s="54">
        <f t="shared" si="59"/>
        <v>215.0753768844221</v>
      </c>
      <c r="S331" s="55">
        <f t="shared" si="60"/>
        <v>-14.734951352507238</v>
      </c>
      <c r="T331" s="55">
        <f t="shared" si="61"/>
        <v>-14.73495135250721</v>
      </c>
      <c r="U331" t="s">
        <v>294</v>
      </c>
      <c r="V331" t="s">
        <v>284</v>
      </c>
      <c r="W331" t="s">
        <v>477</v>
      </c>
      <c r="X331" s="38">
        <v>44349</v>
      </c>
      <c r="Y331" s="57" t="s">
        <v>486</v>
      </c>
    </row>
    <row r="332" spans="1:25" ht="15" x14ac:dyDescent="0.25">
      <c r="A332">
        <v>2.25</v>
      </c>
      <c r="B332">
        <v>1.68</v>
      </c>
      <c r="C332" s="43">
        <f t="shared" si="53"/>
        <v>3.9682539682539542E-2</v>
      </c>
      <c r="D332" s="44">
        <f>IF(OR($A332="",$B332=""),"",A332*'MPTO_working_2-way'!$G331)</f>
        <v>2.339285714285714</v>
      </c>
      <c r="E332" s="46">
        <f>IF(OR($A332="",$B332=""),"",B332*'MPTO_working_2-way'!$G331)</f>
        <v>1.7466666666666664</v>
      </c>
      <c r="F332" s="44">
        <f>IF(OR($A332="",$B332=""),"",'MPTO_working_2-way'!D331)</f>
        <v>2.3551401869158877</v>
      </c>
      <c r="G332" s="46">
        <f>IF(OR($A332="",$B332=""),"",'MPTO_working_2-way'!E331)</f>
        <v>1.7379310344827583</v>
      </c>
      <c r="H332" s="44">
        <f>IF(OR($A332="",$B332=""),"",'OddsRatio_working_2-way'!M331)</f>
        <v>2.3558153613666013</v>
      </c>
      <c r="I332" s="44">
        <f>IF(OR($A332="",$B332=""),"",'OddsRatio_working_2-way'!N331)</f>
        <v>1.7375635565834309</v>
      </c>
      <c r="J332" s="44">
        <f>IF('Log_working_2-way'!$D331="","",A332^('Log_working_2-way'!$D331))</f>
        <v>2.3631739395308338</v>
      </c>
      <c r="K332" s="46">
        <f>IF('Log_working_2-way'!$D331="","",B332^('Log_working_2-way'!$D331))</f>
        <v>1.733582099100242</v>
      </c>
      <c r="L332" s="53">
        <f t="shared" si="54"/>
        <v>0.4274809160305344</v>
      </c>
      <c r="M332" s="53">
        <f t="shared" si="55"/>
        <v>0.57251908396946571</v>
      </c>
      <c r="N332" s="54">
        <v>429</v>
      </c>
      <c r="O332" s="54">
        <f t="shared" si="56"/>
        <v>238.33333333333331</v>
      </c>
      <c r="P332" s="54">
        <f t="shared" si="57"/>
        <v>173.64285714285717</v>
      </c>
      <c r="Q332" s="54">
        <f t="shared" si="58"/>
        <v>255.35714285714286</v>
      </c>
      <c r="R332" s="54">
        <f t="shared" si="59"/>
        <v>190.66666666666666</v>
      </c>
      <c r="S332" s="55">
        <f t="shared" si="60"/>
        <v>-17.023809523809547</v>
      </c>
      <c r="T332" s="55">
        <f t="shared" si="61"/>
        <v>-17.02380952380949</v>
      </c>
      <c r="U332" t="s">
        <v>288</v>
      </c>
      <c r="V332" t="s">
        <v>514</v>
      </c>
      <c r="W332" t="s">
        <v>477</v>
      </c>
      <c r="X332" s="38">
        <v>44349</v>
      </c>
      <c r="Y332" s="57" t="s">
        <v>487</v>
      </c>
    </row>
    <row r="333" spans="1:25" ht="15" x14ac:dyDescent="0.25">
      <c r="A333">
        <v>2.2000000000000002</v>
      </c>
      <c r="B333">
        <v>1.71</v>
      </c>
      <c r="C333" s="43">
        <f t="shared" si="53"/>
        <v>3.9340776182881454E-2</v>
      </c>
      <c r="D333" s="44">
        <f>IF(OR($A333="",$B333=""),"",A333*'MPTO_working_2-way'!$G332)</f>
        <v>2.2865497076023393</v>
      </c>
      <c r="E333" s="46">
        <f>IF(OR($A333="",$B333=""),"",B333*'MPTO_working_2-way'!$G332)</f>
        <v>1.7772727272727273</v>
      </c>
      <c r="F333" s="44">
        <f>IF(OR($A333="",$B333=""),"",'MPTO_working_2-way'!D332)</f>
        <v>2.2995110024449881</v>
      </c>
      <c r="G333" s="46">
        <f>IF(OR($A333="",$B333=""),"",'MPTO_working_2-way'!E332)</f>
        <v>1.7695202257761053</v>
      </c>
      <c r="H333" s="44">
        <f>IF(OR($A333="",$B333=""),"",'OddsRatio_working_2-way'!M332)</f>
        <v>2.3000541700523187</v>
      </c>
      <c r="I333" s="44">
        <f>IF(OR($A333="",$B333=""),"",'OddsRatio_working_2-way'!N332)</f>
        <v>1.7691987172809549</v>
      </c>
      <c r="J333" s="44">
        <f>IF('Log_working_2-way'!$D332="","",A333^('Log_working_2-way'!$D332))</f>
        <v>2.3060522808335469</v>
      </c>
      <c r="K333" s="46">
        <f>IF('Log_working_2-way'!$D332="","",B333^('Log_working_2-way'!$D332))</f>
        <v>1.7656661334886148</v>
      </c>
      <c r="L333" s="53">
        <f t="shared" si="54"/>
        <v>0.4373401534526854</v>
      </c>
      <c r="M333" s="53">
        <f t="shared" si="55"/>
        <v>0.5626598465473146</v>
      </c>
      <c r="N333" s="54">
        <v>430</v>
      </c>
      <c r="O333" s="54">
        <f t="shared" si="56"/>
        <v>234.54545454545459</v>
      </c>
      <c r="P333" s="54">
        <f t="shared" si="57"/>
        <v>178.53801169590639</v>
      </c>
      <c r="Q333" s="54">
        <f t="shared" si="58"/>
        <v>251.46198830409355</v>
      </c>
      <c r="R333" s="54">
        <f t="shared" si="59"/>
        <v>195.45454545454544</v>
      </c>
      <c r="S333" s="55">
        <f t="shared" si="60"/>
        <v>-16.916533758638963</v>
      </c>
      <c r="T333" s="55">
        <f t="shared" si="61"/>
        <v>-16.916533758639048</v>
      </c>
      <c r="U333" t="s">
        <v>283</v>
      </c>
      <c r="V333" t="s">
        <v>280</v>
      </c>
      <c r="W333" t="s">
        <v>477</v>
      </c>
      <c r="X333" s="38">
        <v>44349</v>
      </c>
      <c r="Y333" s="57" t="s">
        <v>499</v>
      </c>
    </row>
    <row r="334" spans="1:25" ht="15" x14ac:dyDescent="0.25">
      <c r="A334">
        <v>1.79</v>
      </c>
      <c r="B334">
        <v>2.08</v>
      </c>
      <c r="C334" s="43">
        <f t="shared" si="53"/>
        <v>3.9428448646325664E-2</v>
      </c>
      <c r="D334" s="44">
        <f>IF(OR($A334="",$B334=""),"",A334*'MPTO_working_2-way'!$G333)</f>
        <v>1.8605769230769229</v>
      </c>
      <c r="E334" s="46">
        <f>IF(OR($A334="",$B334=""),"",B334*'MPTO_working_2-way'!$G333)</f>
        <v>2.1620111731843576</v>
      </c>
      <c r="F334" s="44">
        <f>IF(OR($A334="",$B334=""),"",'MPTO_working_2-way'!D333)</f>
        <v>1.8554769261437256</v>
      </c>
      <c r="G334" s="46">
        <f>IF(OR($A334="",$B334=""),"",'MPTO_working_2-way'!E333)</f>
        <v>2.1689385995572641</v>
      </c>
      <c r="H334" s="44">
        <f>IF(OR($A334="",$B334=""),"",'OddsRatio_working_2-way'!M333)</f>
        <v>1.8552669065744805</v>
      </c>
      <c r="I334" s="44">
        <f>IF(OR($A334="",$B334=""),"",'OddsRatio_working_2-way'!N333)</f>
        <v>2.1692256444309357</v>
      </c>
      <c r="J334" s="44">
        <f>IF('Log_working_2-way'!$D333="","",A334^('Log_working_2-way'!$D333))</f>
        <v>1.8529410467292624</v>
      </c>
      <c r="K334" s="46">
        <f>IF('Log_working_2-way'!$D333="","",B334^('Log_working_2-way'!$D333))</f>
        <v>2.1724139714397546</v>
      </c>
      <c r="L334" s="53">
        <f t="shared" si="54"/>
        <v>0.53746770025839796</v>
      </c>
      <c r="M334" s="53">
        <f t="shared" si="55"/>
        <v>0.46253229974160204</v>
      </c>
      <c r="N334" s="54">
        <v>431</v>
      </c>
      <c r="O334" s="54">
        <f t="shared" si="56"/>
        <v>190.21787709497207</v>
      </c>
      <c r="P334" s="54">
        <f t="shared" si="57"/>
        <v>223.78846153846152</v>
      </c>
      <c r="Q334" s="54">
        <f t="shared" si="58"/>
        <v>207.21153846153845</v>
      </c>
      <c r="R334" s="54">
        <f t="shared" si="59"/>
        <v>240.7821229050279</v>
      </c>
      <c r="S334" s="55">
        <f t="shared" si="60"/>
        <v>-16.993661366566386</v>
      </c>
      <c r="T334" s="55">
        <f t="shared" si="61"/>
        <v>-16.993661366566386</v>
      </c>
      <c r="U334" t="s">
        <v>298</v>
      </c>
      <c r="V334" t="s">
        <v>287</v>
      </c>
      <c r="W334" t="s">
        <v>477</v>
      </c>
      <c r="X334" s="38">
        <v>44349</v>
      </c>
      <c r="Y334" s="57" t="s">
        <v>487</v>
      </c>
    </row>
    <row r="335" spans="1:25" ht="15" x14ac:dyDescent="0.25">
      <c r="A335">
        <v>1.75</v>
      </c>
      <c r="B335">
        <v>2.14</v>
      </c>
      <c r="C335" s="43">
        <f t="shared" si="53"/>
        <v>3.8718291054739673E-2</v>
      </c>
      <c r="D335" s="44">
        <f>IF(OR($A335="",$B335=""),"",A335*'MPTO_working_2-way'!$G334)</f>
        <v>1.8177570093457944</v>
      </c>
      <c r="E335" s="46">
        <f>IF(OR($A335="",$B335=""),"",B335*'MPTO_working_2-way'!$G334)</f>
        <v>2.2228571428571429</v>
      </c>
      <c r="F335" s="44">
        <f>IF(OR($A335="",$B335=""),"",'MPTO_working_2-way'!D334)</f>
        <v>1.81136638452237</v>
      </c>
      <c r="G335" s="46">
        <f>IF(OR($A335="",$B335=""),"",'MPTO_working_2-way'!E334)</f>
        <v>2.2324888226527575</v>
      </c>
      <c r="H335" s="44">
        <f>IF(OR($A335="",$B335=""),"",'OddsRatio_working_2-way'!M334)</f>
        <v>1.8111071056538131</v>
      </c>
      <c r="I335" s="44">
        <f>IF(OR($A335="",$B335=""),"",'OddsRatio_working_2-way'!N334)</f>
        <v>2.2328828005937953</v>
      </c>
      <c r="J335" s="44">
        <f>IF('Log_working_2-way'!$D334="","",A335^('Log_working_2-way'!$D334))</f>
        <v>1.8081956651086979</v>
      </c>
      <c r="K335" s="46">
        <f>IF('Log_working_2-way'!$D334="","",B335^('Log_working_2-way'!$D334))</f>
        <v>2.2373241322265098</v>
      </c>
      <c r="L335" s="53">
        <f t="shared" si="54"/>
        <v>0.55012853470437018</v>
      </c>
      <c r="M335" s="53">
        <f t="shared" si="55"/>
        <v>0.44987146529562982</v>
      </c>
      <c r="N335" s="54">
        <v>432</v>
      </c>
      <c r="O335" s="54">
        <f t="shared" si="56"/>
        <v>185.14285714285714</v>
      </c>
      <c r="P335" s="54">
        <f t="shared" si="57"/>
        <v>230.13084112149534</v>
      </c>
      <c r="Q335" s="54">
        <f t="shared" si="58"/>
        <v>201.86915887850466</v>
      </c>
      <c r="R335" s="54">
        <f t="shared" si="59"/>
        <v>246.85714285714283</v>
      </c>
      <c r="S335" s="55">
        <f t="shared" si="60"/>
        <v>-16.726301735647525</v>
      </c>
      <c r="T335" s="55">
        <f t="shared" si="61"/>
        <v>-16.726301735647496</v>
      </c>
      <c r="U335" t="s">
        <v>286</v>
      </c>
      <c r="V335" t="s">
        <v>295</v>
      </c>
      <c r="W335" t="s">
        <v>477</v>
      </c>
      <c r="X335" s="38">
        <v>44349</v>
      </c>
      <c r="Y335" s="57" t="s">
        <v>499</v>
      </c>
    </row>
    <row r="336" spans="1:25" ht="15" x14ac:dyDescent="0.25">
      <c r="A336">
        <v>1.72</v>
      </c>
      <c r="B336">
        <v>2.19</v>
      </c>
      <c r="C336" s="43">
        <f t="shared" si="53"/>
        <v>3.8016353403419467E-2</v>
      </c>
      <c r="D336" s="44">
        <f>IF(OR($A336="",$B336=""),"",A336*'MPTO_working_2-way'!$G335)</f>
        <v>1.7853881278538815</v>
      </c>
      <c r="E336" s="46">
        <f>IF(OR($A336="",$B336=""),"",B336*'MPTO_working_2-way'!$G335)</f>
        <v>2.2732558139534884</v>
      </c>
      <c r="F336" s="44">
        <f>IF(OR($A336="",$B336=""),"",'MPTO_working_2-way'!D335)</f>
        <v>1.7781344410876134</v>
      </c>
      <c r="G336" s="46">
        <f>IF(OR($A336="",$B336=""),"",'MPTO_working_2-way'!E335)</f>
        <v>2.2851249696675566</v>
      </c>
      <c r="H336" s="44">
        <f>IF(OR($A336="",$B336=""),"",'OddsRatio_working_2-way'!M335)</f>
        <v>1.7778444682625973</v>
      </c>
      <c r="I336" s="44">
        <f>IF(OR($A336="",$B336=""),"",'OddsRatio_working_2-way'!N335)</f>
        <v>2.2856040517117928</v>
      </c>
      <c r="J336" s="44">
        <f>IF('Log_working_2-way'!$D335="","",A336^('Log_working_2-way'!$D335))</f>
        <v>1.7745420732419892</v>
      </c>
      <c r="K336" s="46">
        <f>IF('Log_working_2-way'!$D335="","",B336^('Log_working_2-way'!$D335))</f>
        <v>2.291085448482058</v>
      </c>
      <c r="L336" s="53">
        <f t="shared" si="54"/>
        <v>0.56010230179028131</v>
      </c>
      <c r="M336" s="53">
        <f t="shared" si="55"/>
        <v>0.43989769820971864</v>
      </c>
      <c r="N336" s="54">
        <v>433</v>
      </c>
      <c r="O336" s="54">
        <f t="shared" si="56"/>
        <v>181.25581395348837</v>
      </c>
      <c r="P336" s="54">
        <f t="shared" si="57"/>
        <v>235.28310502283105</v>
      </c>
      <c r="Q336" s="54">
        <f t="shared" si="58"/>
        <v>197.71689497716898</v>
      </c>
      <c r="R336" s="54">
        <f t="shared" si="59"/>
        <v>251.74418604651163</v>
      </c>
      <c r="S336" s="55">
        <f t="shared" si="60"/>
        <v>-16.461081023680606</v>
      </c>
      <c r="T336" s="55">
        <f t="shared" si="61"/>
        <v>-16.461081023680578</v>
      </c>
      <c r="U336" t="s">
        <v>285</v>
      </c>
      <c r="V336" t="s">
        <v>43</v>
      </c>
      <c r="W336" t="s">
        <v>477</v>
      </c>
      <c r="X336" s="38">
        <v>44349</v>
      </c>
      <c r="Y336" s="57" t="s">
        <v>498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54"/>
        <v>0.46649484536082475</v>
      </c>
      <c r="M337" s="53">
        <f t="shared" si="55"/>
        <v>0.53350515463917525</v>
      </c>
      <c r="N337" s="54">
        <v>434</v>
      </c>
      <c r="O337" s="54">
        <f t="shared" si="56"/>
        <v>224.3381642512077</v>
      </c>
      <c r="P337" s="54">
        <f t="shared" si="57"/>
        <v>194.22099447513818</v>
      </c>
      <c r="Q337" s="54">
        <f t="shared" si="58"/>
        <v>239.7790055248619</v>
      </c>
      <c r="R337" s="54">
        <f t="shared" si="59"/>
        <v>209.6618357487923</v>
      </c>
      <c r="S337" s="55">
        <f t="shared" si="60"/>
        <v>-15.4408412736542</v>
      </c>
      <c r="T337" s="55">
        <f t="shared" si="61"/>
        <v>-15.440841273654115</v>
      </c>
      <c r="U337" t="s">
        <v>289</v>
      </c>
      <c r="V337" t="s">
        <v>297</v>
      </c>
      <c r="W337" t="s">
        <v>477</v>
      </c>
      <c r="X337" s="38">
        <v>44349</v>
      </c>
      <c r="Y337" s="57" t="s">
        <v>494</v>
      </c>
    </row>
    <row r="338" spans="1:25" ht="15" x14ac:dyDescent="0.25">
      <c r="A338">
        <v>1.94</v>
      </c>
      <c r="B338">
        <v>1.93</v>
      </c>
      <c r="C338" s="43">
        <f t="shared" ref="C338:C401" si="62">IF(OR($A338="",$B338=""),"",(1/A338)+(1/B338)-1)</f>
        <v>3.3598632551679941E-2</v>
      </c>
      <c r="D338" s="44">
        <f>IF(OR($A338="",$B338=""),"",A338*'MPTO_working_2-way'!$G337)</f>
        <v>2.0051813471502591</v>
      </c>
      <c r="E338" s="46">
        <f>IF(OR($A338="",$B338=""),"",B338*'MPTO_working_2-way'!$G337)</f>
        <v>1.9948453608247423</v>
      </c>
      <c r="F338" s="44">
        <f>IF(OR($A338="",$B338=""),"",'MPTO_working_2-way'!D337)</f>
        <v>2.0053558995233249</v>
      </c>
      <c r="G338" s="46">
        <f>IF(OR($A338="",$B338=""),"",'MPTO_working_2-way'!E337)</f>
        <v>1.9946726333173512</v>
      </c>
      <c r="H338" s="44">
        <f>IF(OR($A338="",$B338=""),"",'OddsRatio_working_2-way'!M337)</f>
        <v>2.0053619687316817</v>
      </c>
      <c r="I338" s="44">
        <f>IF(OR($A338="",$B338=""),"",'OddsRatio_working_2-way'!N337)</f>
        <v>1.9946666286387909</v>
      </c>
      <c r="J338" s="44">
        <f>IF('Log_working_2-way'!$D337="","",A338^('Log_working_2-way'!$D337))</f>
        <v>2.0054414461156225</v>
      </c>
      <c r="K338" s="46">
        <f>IF('Log_working_2-way'!$D337="","",B338^('Log_working_2-way'!$D337))</f>
        <v>1.9945880029745278</v>
      </c>
      <c r="L338" s="53">
        <f t="shared" ref="L338:L401" si="63">(1/D338)</f>
        <v>0.49870801033591733</v>
      </c>
      <c r="M338" s="53">
        <f t="shared" ref="M338:M401" si="64">(1/E338)</f>
        <v>0.50129198966408273</v>
      </c>
      <c r="N338" s="54">
        <v>435</v>
      </c>
      <c r="O338" s="54">
        <f t="shared" ref="O338:O401" si="65">(1/A338)*((N338*A338)-N338)</f>
        <v>210.77319587628867</v>
      </c>
      <c r="P338" s="54">
        <f t="shared" ref="P338:P401" si="66">(1/B338)*((N338*B338)-N338)</f>
        <v>209.61139896373058</v>
      </c>
      <c r="Q338" s="54">
        <f t="shared" ref="Q338:Q401" si="67">(1/B338)*N338</f>
        <v>225.38860103626945</v>
      </c>
      <c r="R338" s="54">
        <f t="shared" ref="R338:R401" si="68">(1/A338)*N338</f>
        <v>224.22680412371136</v>
      </c>
      <c r="S338" s="55">
        <f t="shared" ref="S338:S401" si="69">O338-Q338</f>
        <v>-14.615405159980781</v>
      </c>
      <c r="T338" s="55">
        <f t="shared" ref="T338:T401" si="70">P338-R338</f>
        <v>-14.615405159980781</v>
      </c>
      <c r="U338" t="s">
        <v>84</v>
      </c>
      <c r="V338" t="s">
        <v>282</v>
      </c>
      <c r="W338" t="s">
        <v>477</v>
      </c>
      <c r="X338" s="38">
        <v>44349</v>
      </c>
      <c r="Y338" s="57" t="s">
        <v>504</v>
      </c>
    </row>
    <row r="339" spans="1:25" ht="15" x14ac:dyDescent="0.25">
      <c r="A339">
        <v>1.8</v>
      </c>
      <c r="B339">
        <v>2.0699999999999998</v>
      </c>
      <c r="C339" s="43">
        <f t="shared" si="62"/>
        <v>3.8647342995169254E-2</v>
      </c>
      <c r="D339" s="44">
        <f>IF(OR($A339="",$B339=""),"",A339*'MPTO_working_2-way'!$G338)</f>
        <v>1.8695652173913047</v>
      </c>
      <c r="E339" s="46">
        <f>IF(OR($A339="",$B339=""),"",B339*'MPTO_working_2-way'!$G338)</f>
        <v>2.1500000000000004</v>
      </c>
      <c r="F339" s="44">
        <f>IF(OR($A339="",$B339=""),"",'MPTO_working_2-way'!D338)</f>
        <v>1.8648648648648651</v>
      </c>
      <c r="G339" s="46">
        <f>IF(OR($A339="",$B339=""),"",'MPTO_working_2-way'!E338)</f>
        <v>2.15625</v>
      </c>
      <c r="H339" s="44">
        <f>IF(OR($A339="",$B339=""),"",'OddsRatio_working_2-way'!M338)</f>
        <v>1.8646754023342345</v>
      </c>
      <c r="I339" s="44">
        <f>IF(OR($A339="",$B339=""),"",'OddsRatio_working_2-way'!N338)</f>
        <v>2.1565033506220384</v>
      </c>
      <c r="J339" s="44">
        <f>IF('Log_working_2-way'!$D338="","",A339^('Log_working_2-way'!$D338))</f>
        <v>1.8625327535713179</v>
      </c>
      <c r="K339" s="46">
        <f>IF('Log_working_2-way'!$D338="","",B339^('Log_working_2-way'!$D338))</f>
        <v>2.1593762623614712</v>
      </c>
      <c r="L339" s="53">
        <f t="shared" si="63"/>
        <v>0.53488372093023251</v>
      </c>
      <c r="M339" s="53">
        <f t="shared" si="64"/>
        <v>0.46511627906976738</v>
      </c>
      <c r="N339" s="54">
        <v>436</v>
      </c>
      <c r="O339" s="54">
        <f t="shared" si="65"/>
        <v>193.77777777777783</v>
      </c>
      <c r="P339" s="54">
        <f t="shared" si="66"/>
        <v>225.37198067632852</v>
      </c>
      <c r="Q339" s="54">
        <f t="shared" si="67"/>
        <v>210.62801932367151</v>
      </c>
      <c r="R339" s="54">
        <f t="shared" si="68"/>
        <v>242.22222222222223</v>
      </c>
      <c r="S339" s="55">
        <f t="shared" si="69"/>
        <v>-16.850241545893681</v>
      </c>
      <c r="T339" s="55">
        <f t="shared" si="70"/>
        <v>-16.850241545893709</v>
      </c>
      <c r="U339" t="s">
        <v>300</v>
      </c>
      <c r="V339" t="s">
        <v>303</v>
      </c>
      <c r="W339" t="s">
        <v>472</v>
      </c>
      <c r="X339" s="38">
        <v>44349</v>
      </c>
      <c r="Y339" s="57" t="s">
        <v>489</v>
      </c>
    </row>
    <row r="340" spans="1:25" ht="15" x14ac:dyDescent="0.25">
      <c r="A340">
        <v>2.14</v>
      </c>
      <c r="B340">
        <v>1.75</v>
      </c>
      <c r="C340" s="43">
        <f t="shared" si="62"/>
        <v>3.8718291054739673E-2</v>
      </c>
      <c r="D340" s="44">
        <f>IF(OR($A340="",$B340=""),"",A340*'MPTO_working_2-way'!$G339)</f>
        <v>2.2228571428571429</v>
      </c>
      <c r="E340" s="46">
        <f>IF(OR($A340="",$B340=""),"",B340*'MPTO_working_2-way'!$G339)</f>
        <v>1.8177570093457944</v>
      </c>
      <c r="F340" s="44">
        <f>IF(OR($A340="",$B340=""),"",'MPTO_working_2-way'!D339)</f>
        <v>2.2324888226527575</v>
      </c>
      <c r="G340" s="46">
        <f>IF(OR($A340="",$B340=""),"",'MPTO_working_2-way'!E339)</f>
        <v>1.81136638452237</v>
      </c>
      <c r="H340" s="44">
        <f>IF(OR($A340="",$B340=""),"",'OddsRatio_working_2-way'!M339)</f>
        <v>2.2328828005937953</v>
      </c>
      <c r="I340" s="44">
        <f>IF(OR($A340="",$B340=""),"",'OddsRatio_working_2-way'!N339)</f>
        <v>1.8111071056538131</v>
      </c>
      <c r="J340" s="44">
        <f>IF('Log_working_2-way'!$D339="","",A340^('Log_working_2-way'!$D339))</f>
        <v>2.2373241322265098</v>
      </c>
      <c r="K340" s="46">
        <f>IF('Log_working_2-way'!$D339="","",B340^('Log_working_2-way'!$D339))</f>
        <v>1.8081956651086979</v>
      </c>
      <c r="L340" s="53">
        <f t="shared" si="63"/>
        <v>0.44987146529562982</v>
      </c>
      <c r="M340" s="53">
        <f t="shared" si="64"/>
        <v>0.55012853470437018</v>
      </c>
      <c r="N340" s="54">
        <v>437</v>
      </c>
      <c r="O340" s="54">
        <f t="shared" si="65"/>
        <v>232.79439252336451</v>
      </c>
      <c r="P340" s="54">
        <f t="shared" si="66"/>
        <v>187.28571428571428</v>
      </c>
      <c r="Q340" s="54">
        <f t="shared" si="67"/>
        <v>249.71428571428569</v>
      </c>
      <c r="R340" s="54">
        <f t="shared" si="68"/>
        <v>204.20560747663552</v>
      </c>
      <c r="S340" s="55">
        <f t="shared" si="69"/>
        <v>-16.919893190921186</v>
      </c>
      <c r="T340" s="55">
        <f t="shared" si="70"/>
        <v>-16.919893190921243</v>
      </c>
      <c r="U340" t="s">
        <v>304</v>
      </c>
      <c r="V340" t="s">
        <v>305</v>
      </c>
      <c r="W340" t="s">
        <v>472</v>
      </c>
      <c r="X340" s="38">
        <v>44349</v>
      </c>
      <c r="Y340" s="57" t="s">
        <v>498</v>
      </c>
    </row>
    <row r="341" spans="1:25" ht="15" x14ac:dyDescent="0.25">
      <c r="A341">
        <v>2.04</v>
      </c>
      <c r="B341">
        <v>1.84</v>
      </c>
      <c r="C341" s="43">
        <f t="shared" si="62"/>
        <v>3.3674339300937772E-2</v>
      </c>
      <c r="D341" s="44">
        <f>IF(OR($A341="",$B341=""),"",A341*'MPTO_working_2-way'!$G340)</f>
        <v>2.1086956521739131</v>
      </c>
      <c r="E341" s="46">
        <f>IF(OR($A341="",$B341=""),"",B341*'MPTO_working_2-way'!$G340)</f>
        <v>1.9019607843137256</v>
      </c>
      <c r="F341" s="44">
        <f>IF(OR($A341="",$B341=""),"",'MPTO_working_2-way'!D340)</f>
        <v>2.1125619090499774</v>
      </c>
      <c r="G341" s="46">
        <f>IF(OR($A341="",$B341=""),"",'MPTO_working_2-way'!E340)</f>
        <v>1.8988263860785108</v>
      </c>
      <c r="H341" s="44">
        <f>IF(OR($A341="",$B341=""),"",'OddsRatio_working_2-way'!M340)</f>
        <v>2.1126972805283741</v>
      </c>
      <c r="I341" s="44">
        <f>IF(OR($A341="",$B341=""),"",'OddsRatio_working_2-way'!N340)</f>
        <v>1.8987170342729172</v>
      </c>
      <c r="J341" s="44">
        <f>IF('Log_working_2-way'!$D340="","",A341^('Log_working_2-way'!$D340))</f>
        <v>2.1144632865880677</v>
      </c>
      <c r="K341" s="46">
        <f>IF('Log_working_2-way'!$D340="","",B341^('Log_working_2-way'!$D340))</f>
        <v>1.8972929050551837</v>
      </c>
      <c r="L341" s="53">
        <f t="shared" si="63"/>
        <v>0.47422680412371132</v>
      </c>
      <c r="M341" s="53">
        <f t="shared" si="64"/>
        <v>0.52577319587628868</v>
      </c>
      <c r="N341" s="54">
        <v>438</v>
      </c>
      <c r="O341" s="54">
        <f t="shared" si="65"/>
        <v>223.29411764705881</v>
      </c>
      <c r="P341" s="54">
        <f t="shared" si="66"/>
        <v>199.95652173913047</v>
      </c>
      <c r="Q341" s="54">
        <f t="shared" si="67"/>
        <v>238.04347826086956</v>
      </c>
      <c r="R341" s="54">
        <f t="shared" si="68"/>
        <v>214.70588235294116</v>
      </c>
      <c r="S341" s="55">
        <f t="shared" si="69"/>
        <v>-14.749360613810751</v>
      </c>
      <c r="T341" s="55">
        <f t="shared" si="70"/>
        <v>-14.749360613810694</v>
      </c>
      <c r="U341" t="s">
        <v>306</v>
      </c>
      <c r="V341" t="s">
        <v>311</v>
      </c>
      <c r="W341" t="s">
        <v>472</v>
      </c>
      <c r="X341" s="38">
        <v>44349</v>
      </c>
      <c r="Y341" s="57" t="s">
        <v>496</v>
      </c>
    </row>
    <row r="342" spans="1:25" ht="15" x14ac:dyDescent="0.25">
      <c r="A342">
        <v>1.94</v>
      </c>
      <c r="B342">
        <v>1.93</v>
      </c>
      <c r="C342" s="43">
        <f t="shared" si="62"/>
        <v>3.3598632551679941E-2</v>
      </c>
      <c r="D342" s="44">
        <f>IF(OR($A342="",$B342=""),"",A342*'MPTO_working_2-way'!$G341)</f>
        <v>2.0051813471502591</v>
      </c>
      <c r="E342" s="46">
        <f>IF(OR($A342="",$B342=""),"",B342*'MPTO_working_2-way'!$G341)</f>
        <v>1.9948453608247423</v>
      </c>
      <c r="F342" s="44">
        <f>IF(OR($A342="",$B342=""),"",'MPTO_working_2-way'!D341)</f>
        <v>2.0053558995233249</v>
      </c>
      <c r="G342" s="46">
        <f>IF(OR($A342="",$B342=""),"",'MPTO_working_2-way'!E341)</f>
        <v>1.9946726333173512</v>
      </c>
      <c r="H342" s="44">
        <f>IF(OR($A342="",$B342=""),"",'OddsRatio_working_2-way'!M341)</f>
        <v>2.0053619687316817</v>
      </c>
      <c r="I342" s="44">
        <f>IF(OR($A342="",$B342=""),"",'OddsRatio_working_2-way'!N341)</f>
        <v>1.9946666286387909</v>
      </c>
      <c r="J342" s="44">
        <f>IF('Log_working_2-way'!$D341="","",A342^('Log_working_2-way'!$D341))</f>
        <v>2.0054414461156225</v>
      </c>
      <c r="K342" s="46">
        <f>IF('Log_working_2-way'!$D341="","",B342^('Log_working_2-way'!$D341))</f>
        <v>1.9945880029745278</v>
      </c>
      <c r="L342" s="53">
        <f t="shared" si="63"/>
        <v>0.49870801033591733</v>
      </c>
      <c r="M342" s="53">
        <f t="shared" si="64"/>
        <v>0.50129198966408273</v>
      </c>
      <c r="N342" s="54">
        <v>439</v>
      </c>
      <c r="O342" s="54">
        <f t="shared" si="65"/>
        <v>212.71134020618558</v>
      </c>
      <c r="P342" s="54">
        <f t="shared" si="66"/>
        <v>211.53886010362697</v>
      </c>
      <c r="Q342" s="54">
        <f t="shared" si="67"/>
        <v>227.46113989637308</v>
      </c>
      <c r="R342" s="54">
        <f t="shared" si="68"/>
        <v>226.28865979381445</v>
      </c>
      <c r="S342" s="55">
        <f t="shared" si="69"/>
        <v>-14.749799690187501</v>
      </c>
      <c r="T342" s="55">
        <f t="shared" si="70"/>
        <v>-14.749799690187473</v>
      </c>
      <c r="U342" t="s">
        <v>302</v>
      </c>
      <c r="V342" t="s">
        <v>245</v>
      </c>
      <c r="W342" t="s">
        <v>472</v>
      </c>
      <c r="X342" s="38">
        <v>44349</v>
      </c>
      <c r="Y342" s="57" t="s">
        <v>486</v>
      </c>
    </row>
    <row r="343" spans="1:25" ht="15" x14ac:dyDescent="0.25">
      <c r="A343">
        <v>2.04</v>
      </c>
      <c r="B343">
        <v>1.84</v>
      </c>
      <c r="C343" s="43">
        <f t="shared" si="62"/>
        <v>3.3674339300937772E-2</v>
      </c>
      <c r="D343" s="44">
        <f>IF(OR($A343="",$B343=""),"",A343*'MPTO_working_2-way'!$G342)</f>
        <v>2.1086956521739131</v>
      </c>
      <c r="E343" s="46">
        <f>IF(OR($A343="",$B343=""),"",B343*'MPTO_working_2-way'!$G342)</f>
        <v>1.9019607843137256</v>
      </c>
      <c r="F343" s="44">
        <f>IF(OR($A343="",$B343=""),"",'MPTO_working_2-way'!D342)</f>
        <v>2.1125619090499774</v>
      </c>
      <c r="G343" s="46">
        <f>IF(OR($A343="",$B343=""),"",'MPTO_working_2-way'!E342)</f>
        <v>1.8988263860785108</v>
      </c>
      <c r="H343" s="44">
        <f>IF(OR($A343="",$B343=""),"",'OddsRatio_working_2-way'!M342)</f>
        <v>2.1126972805283741</v>
      </c>
      <c r="I343" s="44">
        <f>IF(OR($A343="",$B343=""),"",'OddsRatio_working_2-way'!N342)</f>
        <v>1.8987170342729172</v>
      </c>
      <c r="J343" s="44">
        <f>IF('Log_working_2-way'!$D342="","",A343^('Log_working_2-way'!$D342))</f>
        <v>2.1144632865880677</v>
      </c>
      <c r="K343" s="46">
        <f>IF('Log_working_2-way'!$D342="","",B343^('Log_working_2-way'!$D342))</f>
        <v>1.8972929050551837</v>
      </c>
      <c r="L343" s="53">
        <f t="shared" si="63"/>
        <v>0.47422680412371132</v>
      </c>
      <c r="M343" s="53">
        <f t="shared" si="64"/>
        <v>0.52577319587628868</v>
      </c>
      <c r="N343" s="54">
        <v>440</v>
      </c>
      <c r="O343" s="54">
        <f t="shared" si="65"/>
        <v>224.31372549019608</v>
      </c>
      <c r="P343" s="54">
        <f t="shared" si="66"/>
        <v>200.86956521739131</v>
      </c>
      <c r="Q343" s="54">
        <f t="shared" si="67"/>
        <v>239.13043478260869</v>
      </c>
      <c r="R343" s="54">
        <f t="shared" si="68"/>
        <v>215.68627450980392</v>
      </c>
      <c r="S343" s="55">
        <f t="shared" si="69"/>
        <v>-14.816709292412611</v>
      </c>
      <c r="T343" s="55">
        <f t="shared" si="70"/>
        <v>-14.816709292412611</v>
      </c>
      <c r="U343" t="s">
        <v>320</v>
      </c>
      <c r="V343" t="s">
        <v>307</v>
      </c>
      <c r="W343" t="s">
        <v>472</v>
      </c>
      <c r="X343" s="38">
        <v>44349</v>
      </c>
      <c r="Y343" s="57" t="s">
        <v>502</v>
      </c>
    </row>
    <row r="344" spans="1:25" ht="15" x14ac:dyDescent="0.25">
      <c r="A344">
        <v>2.14</v>
      </c>
      <c r="B344">
        <v>1.75</v>
      </c>
      <c r="C344" s="43">
        <f t="shared" si="62"/>
        <v>3.8718291054739673E-2</v>
      </c>
      <c r="D344" s="44">
        <f>IF(OR($A344="",$B344=""),"",A344*'MPTO_working_2-way'!$G343)</f>
        <v>2.2228571428571429</v>
      </c>
      <c r="E344" s="46">
        <f>IF(OR($A344="",$B344=""),"",B344*'MPTO_working_2-way'!$G343)</f>
        <v>1.8177570093457944</v>
      </c>
      <c r="F344" s="44">
        <f>IF(OR($A344="",$B344=""),"",'MPTO_working_2-way'!D343)</f>
        <v>2.2324888226527575</v>
      </c>
      <c r="G344" s="46">
        <f>IF(OR($A344="",$B344=""),"",'MPTO_working_2-way'!E343)</f>
        <v>1.81136638452237</v>
      </c>
      <c r="H344" s="44">
        <f>IF(OR($A344="",$B344=""),"",'OddsRatio_working_2-way'!M343)</f>
        <v>2.2328828005937953</v>
      </c>
      <c r="I344" s="44">
        <f>IF(OR($A344="",$B344=""),"",'OddsRatio_working_2-way'!N343)</f>
        <v>1.8111071056538131</v>
      </c>
      <c r="J344" s="44">
        <f>IF('Log_working_2-way'!$D343="","",A344^('Log_working_2-way'!$D343))</f>
        <v>2.2373241322265098</v>
      </c>
      <c r="K344" s="46">
        <f>IF('Log_working_2-way'!$D343="","",B344^('Log_working_2-way'!$D343))</f>
        <v>1.8081956651086979</v>
      </c>
      <c r="L344" s="53">
        <f t="shared" si="63"/>
        <v>0.44987146529562982</v>
      </c>
      <c r="M344" s="53">
        <f t="shared" si="64"/>
        <v>0.55012853470437018</v>
      </c>
      <c r="N344" s="54">
        <v>441</v>
      </c>
      <c r="O344" s="54">
        <f t="shared" si="65"/>
        <v>234.92523364485982</v>
      </c>
      <c r="P344" s="54">
        <f t="shared" si="66"/>
        <v>189</v>
      </c>
      <c r="Q344" s="54">
        <f t="shared" si="67"/>
        <v>252</v>
      </c>
      <c r="R344" s="54">
        <f t="shared" si="68"/>
        <v>206.07476635514018</v>
      </c>
      <c r="S344" s="55">
        <f t="shared" si="69"/>
        <v>-17.074766355140184</v>
      </c>
      <c r="T344" s="55">
        <f t="shared" si="70"/>
        <v>-17.074766355140184</v>
      </c>
      <c r="U344" t="s">
        <v>312</v>
      </c>
      <c r="V344" t="s">
        <v>309</v>
      </c>
      <c r="W344" t="s">
        <v>472</v>
      </c>
      <c r="X344" s="38">
        <v>44349</v>
      </c>
      <c r="Y344" s="57" t="s">
        <v>484</v>
      </c>
    </row>
    <row r="345" spans="1:25" ht="15" x14ac:dyDescent="0.25">
      <c r="A345">
        <v>2</v>
      </c>
      <c r="B345">
        <v>1.87</v>
      </c>
      <c r="C345" s="43">
        <f t="shared" si="62"/>
        <v>3.475935828876997E-2</v>
      </c>
      <c r="D345" s="44">
        <f>IF(OR($A345="",$B345=""),"",A345*'MPTO_working_2-way'!$G344)</f>
        <v>2.0695187165775399</v>
      </c>
      <c r="E345" s="46">
        <f>IF(OR($A345="",$B345=""),"",B345*'MPTO_working_2-way'!$G344)</f>
        <v>1.9350000000000001</v>
      </c>
      <c r="F345" s="44">
        <f>IF(OR($A345="",$B345=""),"",'MPTO_working_2-way'!D344)</f>
        <v>2.0720221606648197</v>
      </c>
      <c r="G345" s="46">
        <f>IF(OR($A345="",$B345=""),"",'MPTO_working_2-way'!E344)</f>
        <v>1.9328165374677002</v>
      </c>
      <c r="H345" s="44">
        <f>IF(OR($A345="",$B345=""),"",'OddsRatio_working_2-way'!M344)</f>
        <v>2.0721125348377947</v>
      </c>
      <c r="I345" s="44">
        <f>IF(OR($A345="",$B345=""),"",'OddsRatio_working_2-way'!N344)</f>
        <v>1.9327379053088816</v>
      </c>
      <c r="J345" s="44">
        <f>IF('Log_working_2-way'!$D344="","",A345^('Log_working_2-way'!$D344))</f>
        <v>2.0732557161055905</v>
      </c>
      <c r="K345" s="46">
        <f>IF('Log_working_2-way'!$D344="","",B345^('Log_working_2-way'!$D344))</f>
        <v>1.9317443969723613</v>
      </c>
      <c r="L345" s="53">
        <f t="shared" si="63"/>
        <v>0.48320413436692511</v>
      </c>
      <c r="M345" s="53">
        <f t="shared" si="64"/>
        <v>0.51679586563307489</v>
      </c>
      <c r="N345" s="54">
        <v>442</v>
      </c>
      <c r="O345" s="54">
        <f t="shared" si="65"/>
        <v>221</v>
      </c>
      <c r="P345" s="54">
        <f t="shared" si="66"/>
        <v>205.63636363636365</v>
      </c>
      <c r="Q345" s="54">
        <f t="shared" si="67"/>
        <v>236.36363636363632</v>
      </c>
      <c r="R345" s="54">
        <f t="shared" si="68"/>
        <v>221</v>
      </c>
      <c r="S345" s="55">
        <f t="shared" si="69"/>
        <v>-15.363636363636317</v>
      </c>
      <c r="T345" s="55">
        <f t="shared" si="70"/>
        <v>-15.363636363636346</v>
      </c>
      <c r="U345" t="s">
        <v>316</v>
      </c>
      <c r="V345" t="s">
        <v>301</v>
      </c>
      <c r="W345" t="s">
        <v>472</v>
      </c>
      <c r="X345" s="38">
        <v>44349</v>
      </c>
      <c r="Y345" s="67" t="s">
        <v>502</v>
      </c>
    </row>
    <row r="346" spans="1:25" ht="15" x14ac:dyDescent="0.25">
      <c r="A346">
        <v>1.92</v>
      </c>
      <c r="B346">
        <v>1.95</v>
      </c>
      <c r="C346" s="43">
        <f t="shared" si="62"/>
        <v>3.3653846153846256E-2</v>
      </c>
      <c r="D346" s="44">
        <f>IF(OR($A346="",$B346=""),"",A346*'MPTO_working_2-way'!$G345)</f>
        <v>1.9846153846153847</v>
      </c>
      <c r="E346" s="46">
        <f>IF(OR($A346="",$B346=""),"",B346*'MPTO_working_2-way'!$G345)</f>
        <v>2.015625</v>
      </c>
      <c r="F346" s="44">
        <f>IF(OR($A346="",$B346=""),"",'MPTO_working_2-way'!D345)</f>
        <v>1.9841017488076311</v>
      </c>
      <c r="G346" s="46">
        <f>IF(OR($A346="",$B346=""),"",'MPTO_working_2-way'!E345)</f>
        <v>2.0161550888529889</v>
      </c>
      <c r="H346" s="44">
        <f>IF(OR($A346="",$B346=""),"",'OddsRatio_working_2-way'!M345)</f>
        <v>1.9840838646332837</v>
      </c>
      <c r="I346" s="44">
        <f>IF(OR($A346="",$B346=""),"",'OddsRatio_working_2-way'!N345)</f>
        <v>2.0161735558713256</v>
      </c>
      <c r="J346" s="44">
        <f>IF('Log_working_2-way'!$D345="","",A346^('Log_working_2-way'!$D345))</f>
        <v>1.9838501055423525</v>
      </c>
      <c r="K346" s="46">
        <f>IF('Log_working_2-way'!$D345="","",B346^('Log_working_2-way'!$D345))</f>
        <v>2.0164149948926431</v>
      </c>
      <c r="L346" s="53">
        <f t="shared" si="63"/>
        <v>0.50387596899224807</v>
      </c>
      <c r="M346" s="53">
        <f t="shared" si="64"/>
        <v>0.49612403100775193</v>
      </c>
      <c r="N346" s="54">
        <v>443</v>
      </c>
      <c r="O346" s="54">
        <f t="shared" si="65"/>
        <v>212.27083333333331</v>
      </c>
      <c r="P346" s="54">
        <f t="shared" si="66"/>
        <v>215.82051282051285</v>
      </c>
      <c r="Q346" s="54">
        <f t="shared" si="67"/>
        <v>227.17948717948721</v>
      </c>
      <c r="R346" s="54">
        <f t="shared" si="68"/>
        <v>230.72916666666669</v>
      </c>
      <c r="S346" s="55">
        <f t="shared" si="69"/>
        <v>-14.908653846153896</v>
      </c>
      <c r="T346" s="55">
        <f t="shared" si="70"/>
        <v>-14.90865384615384</v>
      </c>
      <c r="U346" t="s">
        <v>246</v>
      </c>
      <c r="V346" t="s">
        <v>315</v>
      </c>
      <c r="W346" t="s">
        <v>472</v>
      </c>
      <c r="X346" s="38">
        <v>44349</v>
      </c>
      <c r="Y346" s="57" t="s">
        <v>502</v>
      </c>
    </row>
    <row r="347" spans="1:25" ht="15" x14ac:dyDescent="0.25">
      <c r="A347">
        <v>1.93</v>
      </c>
      <c r="B347">
        <v>1.93</v>
      </c>
      <c r="C347" s="43">
        <f t="shared" si="62"/>
        <v>3.62694300518136E-2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</v>
      </c>
      <c r="I347" s="44">
        <f>IF(OR($A347="",$B347=""),"",'OddsRatio_working_2-way'!N346)</f>
        <v>2</v>
      </c>
      <c r="J347" s="44">
        <f>IF('Log_working_2-way'!$D346="","",A347^('Log_working_2-way'!$D346))</f>
        <v>1.9999999999999618</v>
      </c>
      <c r="K347" s="46">
        <f>IF('Log_working_2-way'!$D346="","",B347^('Log_working_2-way'!$D346))</f>
        <v>1.9999999999999618</v>
      </c>
      <c r="L347" s="53">
        <f t="shared" si="63"/>
        <v>0.5</v>
      </c>
      <c r="M347" s="53">
        <f t="shared" si="64"/>
        <v>0.5</v>
      </c>
      <c r="N347" s="54">
        <v>444</v>
      </c>
      <c r="O347" s="54">
        <f t="shared" si="65"/>
        <v>213.94818652849742</v>
      </c>
      <c r="P347" s="54">
        <f t="shared" si="66"/>
        <v>213.94818652849742</v>
      </c>
      <c r="Q347" s="54">
        <f t="shared" si="67"/>
        <v>230.05181347150261</v>
      </c>
      <c r="R347" s="54">
        <f t="shared" si="68"/>
        <v>230.05181347150261</v>
      </c>
      <c r="S347" s="55">
        <f t="shared" si="69"/>
        <v>-16.103626943005196</v>
      </c>
      <c r="T347" s="55">
        <f t="shared" si="70"/>
        <v>-16.103626943005196</v>
      </c>
      <c r="U347" t="s">
        <v>318</v>
      </c>
      <c r="V347" t="s">
        <v>319</v>
      </c>
      <c r="W347" t="s">
        <v>472</v>
      </c>
      <c r="X347" s="38">
        <v>44349</v>
      </c>
      <c r="Y347" s="57" t="s">
        <v>502</v>
      </c>
    </row>
    <row r="348" spans="1:25" ht="15" x14ac:dyDescent="0.25">
      <c r="A348">
        <v>2.1800000000000002</v>
      </c>
      <c r="B348">
        <v>1.72</v>
      </c>
      <c r="C348" s="43">
        <f t="shared" si="62"/>
        <v>4.0110945167484591E-2</v>
      </c>
      <c r="D348" s="44">
        <f>IF(OR($A348="",$B348=""),"",A348*'MPTO_working_2-way'!$G347)</f>
        <v>2.2674418604651168</v>
      </c>
      <c r="E348" s="46">
        <f>IF(OR($A348="",$B348=""),"",B348*'MPTO_working_2-way'!$G347)</f>
        <v>1.7889908256880735</v>
      </c>
      <c r="F348" s="44">
        <f>IF(OR($A348="",$B348=""),"",'MPTO_working_2-way'!D347)</f>
        <v>2.2796692607003894</v>
      </c>
      <c r="G348" s="46">
        <f>IF(OR($A348="",$B348=""),"",'MPTO_working_2-way'!E347)</f>
        <v>1.7814519194222731</v>
      </c>
      <c r="H348" s="44">
        <f>IF(OR($A348="",$B348=""),"",'OddsRatio_working_2-way'!M347)</f>
        <v>2.2801909579781015</v>
      </c>
      <c r="I348" s="44">
        <f>IF(OR($A348="",$B348=""),"",'OddsRatio_working_2-way'!N347)</f>
        <v>1.7811334658849434</v>
      </c>
      <c r="J348" s="44">
        <f>IF('Log_working_2-way'!$D347="","",A348^('Log_working_2-way'!$D347))</f>
        <v>2.2858490727693308</v>
      </c>
      <c r="K348" s="46">
        <f>IF('Log_working_2-way'!$D347="","",B348^('Log_working_2-way'!$D347))</f>
        <v>1.7776962484765699</v>
      </c>
      <c r="L348" s="53">
        <f t="shared" si="63"/>
        <v>0.44102564102564096</v>
      </c>
      <c r="M348" s="53">
        <f t="shared" si="64"/>
        <v>0.55897435897435888</v>
      </c>
      <c r="N348" s="54">
        <v>445</v>
      </c>
      <c r="O348" s="54">
        <f t="shared" si="65"/>
        <v>240.87155963302752</v>
      </c>
      <c r="P348" s="54">
        <f t="shared" si="66"/>
        <v>186.27906976744185</v>
      </c>
      <c r="Q348" s="54">
        <f t="shared" si="67"/>
        <v>258.72093023255815</v>
      </c>
      <c r="R348" s="54">
        <f t="shared" si="68"/>
        <v>204.12844036697246</v>
      </c>
      <c r="S348" s="55">
        <f t="shared" si="69"/>
        <v>-17.84937059953063</v>
      </c>
      <c r="T348" s="55">
        <f t="shared" si="70"/>
        <v>-17.849370599530602</v>
      </c>
      <c r="U348" t="s">
        <v>310</v>
      </c>
      <c r="V348" t="s">
        <v>313</v>
      </c>
      <c r="W348" t="s">
        <v>472</v>
      </c>
      <c r="X348" s="38">
        <v>44349</v>
      </c>
      <c r="Y348" s="57" t="s">
        <v>499</v>
      </c>
    </row>
    <row r="349" spans="1:25" ht="15" x14ac:dyDescent="0.25">
      <c r="A349">
        <v>1.93</v>
      </c>
      <c r="B349">
        <v>1.93</v>
      </c>
      <c r="C349" s="43">
        <f t="shared" si="62"/>
        <v>3.62694300518136E-2</v>
      </c>
      <c r="D349" s="44">
        <f>IF(OR($A349="",$B349=""),"",A349*'MPTO_working_2-way'!$G348)</f>
        <v>2</v>
      </c>
      <c r="E349" s="46">
        <f>IF(OR($A349="",$B349=""),"",B349*'MPTO_working_2-way'!$G348)</f>
        <v>2</v>
      </c>
      <c r="F349" s="44">
        <f>IF(OR($A349="",$B349=""),"",'MPTO_working_2-way'!D348)</f>
        <v>2.0000000000000004</v>
      </c>
      <c r="G349" s="46">
        <f>IF(OR($A349="",$B349=""),"",'MPTO_working_2-way'!E348)</f>
        <v>2.0000000000000004</v>
      </c>
      <c r="H349" s="44">
        <f>IF(OR($A349="",$B349=""),"",'OddsRatio_working_2-way'!M348)</f>
        <v>2</v>
      </c>
      <c r="I349" s="44">
        <f>IF(OR($A349="",$B349=""),"",'OddsRatio_working_2-way'!N348)</f>
        <v>2</v>
      </c>
      <c r="J349" s="44">
        <f>IF('Log_working_2-way'!$D348="","",A349^('Log_working_2-way'!$D348))</f>
        <v>1.9999999999999618</v>
      </c>
      <c r="K349" s="46">
        <f>IF('Log_working_2-way'!$D348="","",B349^('Log_working_2-way'!$D348))</f>
        <v>1.9999999999999618</v>
      </c>
      <c r="L349" s="53">
        <f t="shared" si="63"/>
        <v>0.5</v>
      </c>
      <c r="M349" s="53">
        <f t="shared" si="64"/>
        <v>0.5</v>
      </c>
      <c r="N349" s="54">
        <v>446</v>
      </c>
      <c r="O349" s="54">
        <f t="shared" si="65"/>
        <v>214.9119170984456</v>
      </c>
      <c r="P349" s="54">
        <f t="shared" si="66"/>
        <v>214.9119170984456</v>
      </c>
      <c r="Q349" s="54">
        <f t="shared" si="67"/>
        <v>231.08808290155443</v>
      </c>
      <c r="R349" s="54">
        <f t="shared" si="68"/>
        <v>231.08808290155443</v>
      </c>
      <c r="S349" s="55">
        <f t="shared" si="69"/>
        <v>-16.17616580310883</v>
      </c>
      <c r="T349" s="55">
        <f t="shared" si="70"/>
        <v>-16.17616580310883</v>
      </c>
      <c r="U349" t="s">
        <v>314</v>
      </c>
      <c r="V349" t="s">
        <v>317</v>
      </c>
      <c r="W349" t="s">
        <v>472</v>
      </c>
      <c r="X349" s="38">
        <v>44349</v>
      </c>
      <c r="Y349" s="57" t="s">
        <v>493</v>
      </c>
    </row>
    <row r="350" spans="1:25" ht="15" x14ac:dyDescent="0.25">
      <c r="A350">
        <v>1.72</v>
      </c>
      <c r="B350">
        <v>2.13</v>
      </c>
      <c r="C350" s="43">
        <f t="shared" si="62"/>
        <v>5.087891691232671E-2</v>
      </c>
      <c r="D350" s="44">
        <f>IF(OR($A350="",$B350=""),"",A350*'MPTO_working_2-way'!$G349)</f>
        <v>1.807511737089202</v>
      </c>
      <c r="E350" s="46">
        <f>IF(OR($A350="",$B350=""),"",B350*'MPTO_working_2-way'!$G349)</f>
        <v>2.2383720930232558</v>
      </c>
      <c r="F350" s="44">
        <f>IF(OR($A350="",$B350=""),"",'MPTO_working_2-way'!D349)</f>
        <v>1.7987038491751768</v>
      </c>
      <c r="G350" s="46">
        <f>IF(OR($A350="",$B350=""),"",'MPTO_working_2-way'!E349)</f>
        <v>2.2520285222522745</v>
      </c>
      <c r="H350" s="44">
        <f>IF(OR($A350="",$B350=""),"",'OddsRatio_working_2-way'!M349)</f>
        <v>1.7982281262852871</v>
      </c>
      <c r="I350" s="44">
        <f>IF(OR($A350="",$B350=""),"",'OddsRatio_working_2-way'!N349)</f>
        <v>2.2527746981977419</v>
      </c>
      <c r="J350" s="44">
        <f>IF('Log_working_2-way'!$D349="","",A350^('Log_working_2-way'!$D349))</f>
        <v>1.7941812063116489</v>
      </c>
      <c r="K350" s="46">
        <f>IF('Log_working_2-way'!$D349="","",B350^('Log_working_2-way'!$D349))</f>
        <v>2.2591584792630677</v>
      </c>
      <c r="L350" s="53">
        <f t="shared" si="63"/>
        <v>0.55324675324675321</v>
      </c>
      <c r="M350" s="53">
        <f t="shared" si="64"/>
        <v>0.44675324675324674</v>
      </c>
      <c r="N350" s="54">
        <v>447</v>
      </c>
      <c r="O350" s="54">
        <f t="shared" si="65"/>
        <v>187.11627906976747</v>
      </c>
      <c r="P350" s="54">
        <f t="shared" si="66"/>
        <v>237.1408450704225</v>
      </c>
      <c r="Q350" s="54">
        <f t="shared" si="67"/>
        <v>209.85915492957747</v>
      </c>
      <c r="R350" s="54">
        <f t="shared" si="68"/>
        <v>259.88372093023258</v>
      </c>
      <c r="S350" s="55">
        <f t="shared" si="69"/>
        <v>-22.742875859809999</v>
      </c>
      <c r="T350" s="55">
        <f t="shared" si="70"/>
        <v>-22.742875859810084</v>
      </c>
      <c r="U350" t="s">
        <v>340</v>
      </c>
      <c r="V350" t="s">
        <v>329</v>
      </c>
      <c r="W350" t="s">
        <v>478</v>
      </c>
      <c r="X350" s="38">
        <v>44349</v>
      </c>
      <c r="Y350" s="57" t="s">
        <v>502</v>
      </c>
    </row>
    <row r="351" spans="1:25" ht="15" x14ac:dyDescent="0.25">
      <c r="A351">
        <v>1.96</v>
      </c>
      <c r="B351">
        <v>1.86</v>
      </c>
      <c r="C351" s="43">
        <f t="shared" si="62"/>
        <v>4.7838490234803466E-2</v>
      </c>
      <c r="D351" s="44">
        <f>IF(OR($A351="",$B351=""),"",A351*'MPTO_working_2-way'!$G350)</f>
        <v>2.0537634408602146</v>
      </c>
      <c r="E351" s="46">
        <f>IF(OR($A351="",$B351=""),"",B351*'MPTO_working_2-way'!$G350)</f>
        <v>1.9489795918367345</v>
      </c>
      <c r="F351" s="44">
        <f>IF(OR($A351="",$B351=""),"",'MPTO_working_2-way'!D350)</f>
        <v>2.0564079422382671</v>
      </c>
      <c r="G351" s="46">
        <f>IF(OR($A351="",$B351=""),"",'MPTO_working_2-way'!E350)</f>
        <v>1.9466040153780435</v>
      </c>
      <c r="H351" s="44">
        <f>IF(OR($A351="",$B351=""),"",'OddsRatio_working_2-way'!M350)</f>
        <v>2.0565410875907482</v>
      </c>
      <c r="I351" s="44">
        <f>IF(OR($A351="",$B351=""),"",'OddsRatio_working_2-way'!N350)</f>
        <v>1.9464847243000454</v>
      </c>
      <c r="J351" s="44">
        <f>IF('Log_working_2-way'!$D350="","",A351^('Log_working_2-way'!$D350))</f>
        <v>2.0577624854299059</v>
      </c>
      <c r="K351" s="46">
        <f>IF('Log_working_2-way'!$D350="","",B351^('Log_working_2-way'!$D350))</f>
        <v>1.9453918188381349</v>
      </c>
      <c r="L351" s="53">
        <f t="shared" si="63"/>
        <v>0.48691099476439803</v>
      </c>
      <c r="M351" s="53">
        <f t="shared" si="64"/>
        <v>0.51308900523560219</v>
      </c>
      <c r="N351" s="54">
        <v>448</v>
      </c>
      <c r="O351" s="54">
        <f t="shared" si="65"/>
        <v>219.42857142857139</v>
      </c>
      <c r="P351" s="54">
        <f t="shared" si="66"/>
        <v>207.1397849462366</v>
      </c>
      <c r="Q351" s="54">
        <f t="shared" si="67"/>
        <v>240.86021505376343</v>
      </c>
      <c r="R351" s="54">
        <f t="shared" si="68"/>
        <v>228.57142857142858</v>
      </c>
      <c r="S351" s="55">
        <f t="shared" si="69"/>
        <v>-21.431643625192038</v>
      </c>
      <c r="T351" s="55">
        <f t="shared" si="70"/>
        <v>-21.431643625191981</v>
      </c>
      <c r="U351" t="s">
        <v>324</v>
      </c>
      <c r="V351" t="s">
        <v>333</v>
      </c>
      <c r="W351" t="s">
        <v>478</v>
      </c>
      <c r="X351" s="38">
        <v>44349</v>
      </c>
      <c r="Y351" s="57" t="s">
        <v>495</v>
      </c>
    </row>
    <row r="352" spans="1:25" ht="15" x14ac:dyDescent="0.25">
      <c r="A352">
        <v>1.9</v>
      </c>
      <c r="B352">
        <v>1.92</v>
      </c>
      <c r="C352" s="43">
        <f t="shared" si="62"/>
        <v>4.7149122807017552E-2</v>
      </c>
      <c r="D352" s="44">
        <f>IF(OR($A352="",$B352=""),"",A352*'MPTO_working_2-way'!$G351)</f>
        <v>1.9895833333333333</v>
      </c>
      <c r="E352" s="46">
        <f>IF(OR($A352="",$B352=""),"",B352*'MPTO_working_2-way'!$G351)</f>
        <v>2.0105263157894737</v>
      </c>
      <c r="F352" s="44">
        <f>IF(OR($A352="",$B352=""),"",'MPTO_working_2-way'!D351)</f>
        <v>1.9890948745910577</v>
      </c>
      <c r="G352" s="46">
        <f>IF(OR($A352="",$B352=""),"",'MPTO_working_2-way'!E351)</f>
        <v>2.0110253583241455</v>
      </c>
      <c r="H352" s="44">
        <f>IF(OR($A352="",$B352=""),"",'OddsRatio_working_2-way'!M351)</f>
        <v>1.9890707100936806</v>
      </c>
      <c r="I352" s="44">
        <f>IF(OR($A352="",$B352=""),"",'OddsRatio_working_2-way'!N351)</f>
        <v>2.0110500592068727</v>
      </c>
      <c r="J352" s="44">
        <f>IF('Log_working_2-way'!$D351="","",A352^('Log_working_2-way'!$D351))</f>
        <v>1.9888458084128613</v>
      </c>
      <c r="K352" s="46">
        <f>IF('Log_working_2-way'!$D351="","",B352^('Log_working_2-way'!$D351))</f>
        <v>2.0112800109902316</v>
      </c>
      <c r="L352" s="53">
        <f t="shared" si="63"/>
        <v>0.50261780104712039</v>
      </c>
      <c r="M352" s="53">
        <f t="shared" si="64"/>
        <v>0.49738219895287955</v>
      </c>
      <c r="N352" s="54">
        <v>449</v>
      </c>
      <c r="O352" s="54">
        <f t="shared" si="65"/>
        <v>212.68421052631572</v>
      </c>
      <c r="P352" s="54">
        <f t="shared" si="66"/>
        <v>215.14583333333331</v>
      </c>
      <c r="Q352" s="54">
        <f t="shared" si="67"/>
        <v>233.85416666666669</v>
      </c>
      <c r="R352" s="54">
        <f t="shared" si="68"/>
        <v>236.31578947368419</v>
      </c>
      <c r="S352" s="55">
        <f t="shared" si="69"/>
        <v>-21.169956140350962</v>
      </c>
      <c r="T352" s="55">
        <f t="shared" si="70"/>
        <v>-21.169956140350877</v>
      </c>
      <c r="U352" t="s">
        <v>328</v>
      </c>
      <c r="V352" t="s">
        <v>323</v>
      </c>
      <c r="W352" t="s">
        <v>478</v>
      </c>
      <c r="X352" s="38">
        <v>44349</v>
      </c>
      <c r="Y352" s="67" t="s">
        <v>494</v>
      </c>
    </row>
    <row r="353" spans="1:25" ht="15" x14ac:dyDescent="0.25">
      <c r="A353">
        <v>1.7</v>
      </c>
      <c r="B353">
        <v>2.11</v>
      </c>
      <c r="C353" s="43">
        <f t="shared" si="62"/>
        <v>6.2168943406746724E-2</v>
      </c>
      <c r="D353" s="44">
        <f>IF(OR($A353="",$B353=""),"",A353*'MPTO_working_2-way'!$G352)</f>
        <v>1.8056872037914693</v>
      </c>
      <c r="E353" s="46">
        <f>IF(OR($A353="",$B353=""),"",B353*'MPTO_working_2-way'!$G352)</f>
        <v>2.2411764705882353</v>
      </c>
      <c r="F353" s="44">
        <f>IF(OR($A353="",$B353=""),"",'MPTO_working_2-way'!D352)</f>
        <v>1.7948461346009508</v>
      </c>
      <c r="G353" s="46">
        <f>IF(OR($A353="",$B353=""),"",'MPTO_working_2-way'!E352)</f>
        <v>2.2581051306263773</v>
      </c>
      <c r="H353" s="44">
        <f>IF(OR($A353="",$B353=""),"",'OddsRatio_working_2-way'!M352)</f>
        <v>1.7941225539113159</v>
      </c>
      <c r="I353" s="44">
        <f>IF(OR($A353="",$B353=""),"",'OddsRatio_working_2-way'!N352)</f>
        <v>2.2592514783450866</v>
      </c>
      <c r="J353" s="44">
        <f>IF('Log_working_2-way'!$D352="","",A353^('Log_working_2-way'!$D352))</f>
        <v>1.7891014094345024</v>
      </c>
      <c r="K353" s="46">
        <f>IF('Log_working_2-way'!$D352="","",B353^('Log_working_2-way'!$D352))</f>
        <v>2.2672642426407514</v>
      </c>
      <c r="L353" s="53">
        <f t="shared" si="63"/>
        <v>0.5538057742782152</v>
      </c>
      <c r="M353" s="53">
        <f t="shared" si="64"/>
        <v>0.44619422572178474</v>
      </c>
      <c r="N353" s="54">
        <v>450</v>
      </c>
      <c r="O353" s="54">
        <f t="shared" si="65"/>
        <v>185.29411764705884</v>
      </c>
      <c r="P353" s="54">
        <f t="shared" si="66"/>
        <v>236.72985781990522</v>
      </c>
      <c r="Q353" s="54">
        <f t="shared" si="67"/>
        <v>213.27014218009478</v>
      </c>
      <c r="R353" s="54">
        <f t="shared" si="68"/>
        <v>264.70588235294116</v>
      </c>
      <c r="S353" s="55">
        <f t="shared" si="69"/>
        <v>-27.97602453303594</v>
      </c>
      <c r="T353" s="55">
        <f t="shared" si="70"/>
        <v>-27.97602453303594</v>
      </c>
      <c r="U353" t="s">
        <v>335</v>
      </c>
      <c r="V353" t="s">
        <v>341</v>
      </c>
      <c r="W353" t="s">
        <v>478</v>
      </c>
      <c r="X353" s="38">
        <v>44349</v>
      </c>
      <c r="Y353" s="57" t="s">
        <v>492</v>
      </c>
    </row>
    <row r="354" spans="1:25" ht="15" x14ac:dyDescent="0.25">
      <c r="A354">
        <v>2.04</v>
      </c>
      <c r="B354">
        <v>1.79</v>
      </c>
      <c r="C354" s="43">
        <f t="shared" si="62"/>
        <v>4.8855296308467411E-2</v>
      </c>
      <c r="D354" s="44">
        <f>IF(OR($A354="",$B354=""),"",A354*'MPTO_working_2-way'!$G353)</f>
        <v>2.1396648044692737</v>
      </c>
      <c r="E354" s="46">
        <f>IF(OR($A354="",$B354=""),"",B354*'MPTO_working_2-way'!$G353)</f>
        <v>1.8774509803921566</v>
      </c>
      <c r="F354" s="44">
        <f>IF(OR($A354="",$B354=""),"",'MPTO_working_2-way'!D353)</f>
        <v>2.1469896519285041</v>
      </c>
      <c r="G354" s="46">
        <f>IF(OR($A354="",$B354=""),"",'MPTO_working_2-way'!E353)</f>
        <v>1.8718474472011479</v>
      </c>
      <c r="H354" s="44">
        <f>IF(OR($A354="",$B354=""),"",'OddsRatio_working_2-way'!M353)</f>
        <v>2.1473690322657886</v>
      </c>
      <c r="I354" s="44">
        <f>IF(OR($A354="",$B354=""),"",'OddsRatio_working_2-way'!N353)</f>
        <v>1.8715591687403583</v>
      </c>
      <c r="J354" s="44">
        <f>IF('Log_working_2-way'!$D353="","",A354^('Log_working_2-way'!$D353))</f>
        <v>2.1507685196988517</v>
      </c>
      <c r="K354" s="46">
        <f>IF('Log_working_2-way'!$D353="","",B354^('Log_working_2-way'!$D353))</f>
        <v>1.8689844941716391</v>
      </c>
      <c r="L354" s="53">
        <f t="shared" si="63"/>
        <v>0.46736292428198434</v>
      </c>
      <c r="M354" s="53">
        <f t="shared" si="64"/>
        <v>0.53263707571801577</v>
      </c>
      <c r="N354" s="54">
        <v>451</v>
      </c>
      <c r="O354" s="54">
        <f t="shared" si="65"/>
        <v>229.92156862745097</v>
      </c>
      <c r="P354" s="54">
        <f t="shared" si="66"/>
        <v>199.04469273743013</v>
      </c>
      <c r="Q354" s="54">
        <f t="shared" si="67"/>
        <v>251.95530726256982</v>
      </c>
      <c r="R354" s="54">
        <f t="shared" si="68"/>
        <v>221.07843137254901</v>
      </c>
      <c r="S354" s="55">
        <f t="shared" si="69"/>
        <v>-22.033738635118851</v>
      </c>
      <c r="T354" s="55">
        <f t="shared" si="70"/>
        <v>-22.03373863511888</v>
      </c>
      <c r="U354" t="s">
        <v>332</v>
      </c>
      <c r="V354" t="s">
        <v>325</v>
      </c>
      <c r="W354" t="s">
        <v>478</v>
      </c>
      <c r="X354" s="38">
        <v>44349</v>
      </c>
      <c r="Y354" s="67" t="s">
        <v>499</v>
      </c>
    </row>
    <row r="355" spans="1:25" ht="15" x14ac:dyDescent="0.25">
      <c r="A355">
        <v>1.62</v>
      </c>
      <c r="B355">
        <v>2.2999999999999998</v>
      </c>
      <c r="C355" s="43">
        <f t="shared" si="62"/>
        <v>5.2066559312936134E-2</v>
      </c>
      <c r="D355" s="44">
        <f>IF(OR($A355="",$B355=""),"",A355*'MPTO_working_2-way'!$G354)</f>
        <v>1.7043478260869567</v>
      </c>
      <c r="E355" s="46">
        <f>IF(OR($A355="",$B355=""),"",B355*'MPTO_working_2-way'!$G354)</f>
        <v>2.4197530864197527</v>
      </c>
      <c r="F355" s="44">
        <f>IF(OR($A355="",$B355=""),"",'MPTO_working_2-way'!D354)</f>
        <v>1.6913300045392647</v>
      </c>
      <c r="G355" s="46">
        <f>IF(OR($A355="",$B355=""),"",'MPTO_working_2-way'!E354)</f>
        <v>2.4464871963230466</v>
      </c>
      <c r="H355" s="44">
        <f>IF(OR($A355="",$B355=""),"",'OddsRatio_working_2-way'!M354)</f>
        <v>1.6905961749988752</v>
      </c>
      <c r="I355" s="44">
        <f>IF(OR($A355="",$B355=""),"",'OddsRatio_working_2-way'!N354)</f>
        <v>2.4480242379008672</v>
      </c>
      <c r="J355" s="44">
        <f>IF('Log_working_2-way'!$D354="","",A355^('Log_working_2-way'!$D354))</f>
        <v>1.6846158288692634</v>
      </c>
      <c r="K355" s="46">
        <f>IF('Log_working_2-way'!$D354="","",B355^('Log_working_2-way'!$D354))</f>
        <v>2.4606732094544723</v>
      </c>
      <c r="L355" s="53">
        <f t="shared" si="63"/>
        <v>0.58673469387755095</v>
      </c>
      <c r="M355" s="53">
        <f t="shared" si="64"/>
        <v>0.41326530612244905</v>
      </c>
      <c r="N355" s="54">
        <v>452</v>
      </c>
      <c r="O355" s="54">
        <f t="shared" si="65"/>
        <v>172.98765432098764</v>
      </c>
      <c r="P355" s="54">
        <f t="shared" si="66"/>
        <v>255.47826086956519</v>
      </c>
      <c r="Q355" s="54">
        <f t="shared" si="67"/>
        <v>196.52173913043481</v>
      </c>
      <c r="R355" s="54">
        <f t="shared" si="68"/>
        <v>279.01234567901236</v>
      </c>
      <c r="S355" s="55">
        <f t="shared" si="69"/>
        <v>-23.534084809447165</v>
      </c>
      <c r="T355" s="55">
        <f t="shared" si="70"/>
        <v>-23.534084809447165</v>
      </c>
      <c r="U355" t="s">
        <v>338</v>
      </c>
      <c r="V355" t="s">
        <v>339</v>
      </c>
      <c r="W355" t="s">
        <v>478</v>
      </c>
      <c r="X355" s="38">
        <v>44349</v>
      </c>
      <c r="Y355" s="57" t="s">
        <v>484</v>
      </c>
    </row>
    <row r="356" spans="1:25" ht="15" x14ac:dyDescent="0.25">
      <c r="A356">
        <v>2.34</v>
      </c>
      <c r="B356">
        <v>1.66</v>
      </c>
      <c r="C356" s="43">
        <f t="shared" si="62"/>
        <v>2.9760065904644417E-2</v>
      </c>
      <c r="D356" s="44">
        <f>IF(OR($A356="",$B356=""),"",A356*'MPTO_working_2-way'!$G355)</f>
        <v>2.4096385542168677</v>
      </c>
      <c r="E356" s="46">
        <f>IF(OR($A356="",$B356=""),"",B356*'MPTO_working_2-way'!$G355)</f>
        <v>1.7094017094017095</v>
      </c>
      <c r="F356" s="44">
        <f>IF(OR($A356="",$B356=""),"",'MPTO_working_2-way'!D355)</f>
        <v>2.4244164274123086</v>
      </c>
      <c r="G356" s="46">
        <f>IF(OR($A356="",$B356=""),"",'MPTO_working_2-way'!E355)</f>
        <v>1.7020418894049603</v>
      </c>
      <c r="H356" s="44">
        <f>IF(OR($A356="",$B356=""),"",'OddsRatio_working_2-way'!M355)</f>
        <v>2.4248870236980302</v>
      </c>
      <c r="I356" s="44">
        <f>IF(OR($A356="",$B356=""),"",'OddsRatio_working_2-way'!N355)</f>
        <v>1.7018100265975373</v>
      </c>
      <c r="J356" s="44">
        <f>IF('Log_working_2-way'!$D355="","",A356^('Log_working_2-way'!$D355))</f>
        <v>2.4316899199135542</v>
      </c>
      <c r="K356" s="46">
        <f>IF('Log_working_2-way'!$D355="","",B356^('Log_working_2-way'!$D355))</f>
        <v>1.6984752676475883</v>
      </c>
      <c r="L356" s="53">
        <f t="shared" si="63"/>
        <v>0.41499999999999998</v>
      </c>
      <c r="M356" s="53">
        <f t="shared" si="64"/>
        <v>0.58499999999999996</v>
      </c>
      <c r="N356" s="54">
        <v>453</v>
      </c>
      <c r="O356" s="54">
        <f t="shared" si="65"/>
        <v>259.41025641025641</v>
      </c>
      <c r="P356" s="54">
        <f t="shared" si="66"/>
        <v>180.10843373493978</v>
      </c>
      <c r="Q356" s="54">
        <f t="shared" si="67"/>
        <v>272.89156626506025</v>
      </c>
      <c r="R356" s="54">
        <f t="shared" si="68"/>
        <v>193.58974358974362</v>
      </c>
      <c r="S356" s="55">
        <f t="shared" si="69"/>
        <v>-13.48130985480384</v>
      </c>
      <c r="T356" s="55">
        <f t="shared" si="70"/>
        <v>-13.48130985480384</v>
      </c>
      <c r="U356" t="s">
        <v>431</v>
      </c>
      <c r="V356" t="s">
        <v>434</v>
      </c>
      <c r="W356" t="s">
        <v>473</v>
      </c>
      <c r="X356" s="38">
        <v>44349</v>
      </c>
      <c r="Y356" s="57" t="s">
        <v>484</v>
      </c>
    </row>
    <row r="357" spans="1:25" ht="15" x14ac:dyDescent="0.25">
      <c r="A357">
        <v>1.6</v>
      </c>
      <c r="B357">
        <v>2.48</v>
      </c>
      <c r="C357" s="43">
        <f t="shared" si="62"/>
        <v>2.8225806451612989E-2</v>
      </c>
      <c r="D357" s="44">
        <f>IF(OR($A357="",$B357=""),"",A357*'MPTO_working_2-way'!$G356)</f>
        <v>1.645161290322581</v>
      </c>
      <c r="E357" s="46">
        <f>IF(OR($A357="",$B357=""),"",B357*'MPTO_working_2-way'!$G356)</f>
        <v>2.5500000000000003</v>
      </c>
      <c r="F357" s="44">
        <f>IF(OR($A357="",$B357=""),"",'MPTO_working_2-way'!D356)</f>
        <v>1.6369636963696372</v>
      </c>
      <c r="G357" s="46">
        <f>IF(OR($A357="",$B357=""),"",'MPTO_working_2-way'!E356)</f>
        <v>2.5699481865284977</v>
      </c>
      <c r="H357" s="44">
        <f>IF(OR($A357="",$B357=""),"",'OddsRatio_working_2-way'!M356)</f>
        <v>1.6367145399670135</v>
      </c>
      <c r="I357" s="44">
        <f>IF(OR($A357="",$B357=""),"",'OddsRatio_working_2-way'!N356)</f>
        <v>2.5705625319186329</v>
      </c>
      <c r="J357" s="44">
        <f>IF('Log_working_2-way'!$D356="","",A357^('Log_working_2-way'!$D356))</f>
        <v>1.6329971102948844</v>
      </c>
      <c r="K357" s="46">
        <f>IF('Log_working_2-way'!$D356="","",B357^('Log_working_2-way'!$D356))</f>
        <v>2.5797860428369455</v>
      </c>
      <c r="L357" s="53">
        <f t="shared" si="63"/>
        <v>0.6078431372549018</v>
      </c>
      <c r="M357" s="53">
        <f t="shared" si="64"/>
        <v>0.39215686274509798</v>
      </c>
      <c r="N357" s="54">
        <v>454</v>
      </c>
      <c r="O357" s="54">
        <f t="shared" si="65"/>
        <v>170.25000000000006</v>
      </c>
      <c r="P357" s="54">
        <f t="shared" si="66"/>
        <v>270.9354838709678</v>
      </c>
      <c r="Q357" s="54">
        <f t="shared" si="67"/>
        <v>183.06451612903228</v>
      </c>
      <c r="R357" s="54">
        <f t="shared" si="68"/>
        <v>283.75</v>
      </c>
      <c r="S357" s="55">
        <f t="shared" si="69"/>
        <v>-12.814516129032228</v>
      </c>
      <c r="T357" s="55">
        <f t="shared" si="70"/>
        <v>-12.814516129032199</v>
      </c>
      <c r="U357" t="s">
        <v>247</v>
      </c>
      <c r="V357" t="s">
        <v>433</v>
      </c>
      <c r="W357" t="s">
        <v>473</v>
      </c>
      <c r="X357" s="38">
        <v>44349</v>
      </c>
      <c r="Y357" s="57" t="s">
        <v>491</v>
      </c>
    </row>
    <row r="358" spans="1:25" ht="15" x14ac:dyDescent="0.25">
      <c r="A358">
        <v>2.39</v>
      </c>
      <c r="B358">
        <v>1.64</v>
      </c>
      <c r="C358" s="43">
        <f t="shared" si="62"/>
        <v>2.8166139401979873E-2</v>
      </c>
      <c r="D358" s="44">
        <f>IF(OR($A358="",$B358=""),"",A358*'MPTO_working_2-way'!$G357)</f>
        <v>2.4573170731707319</v>
      </c>
      <c r="E358" s="46">
        <f>IF(OR($A358="",$B358=""),"",B358*'MPTO_working_2-way'!$G357)</f>
        <v>1.6861924686192469</v>
      </c>
      <c r="F358" s="44">
        <f>IF(OR($A358="",$B358=""),"",'MPTO_working_2-way'!D357)</f>
        <v>2.4732458354366487</v>
      </c>
      <c r="G358" s="46">
        <f>IF(OR($A358="",$B358=""),"",'MPTO_working_2-way'!E357)</f>
        <v>1.6787733424704472</v>
      </c>
      <c r="H358" s="44">
        <f>IF(OR($A358="",$B358=""),"",'OddsRatio_working_2-way'!M357)</f>
        <v>2.4737282653189494</v>
      </c>
      <c r="I358" s="44">
        <f>IF(OR($A358="",$B358=""),"",'OddsRatio_working_2-way'!N357)</f>
        <v>1.6785511437439771</v>
      </c>
      <c r="J358" s="44">
        <f>IF('Log_working_2-way'!$D357="","",A358^('Log_working_2-way'!$D357))</f>
        <v>2.4810623159062106</v>
      </c>
      <c r="K358" s="46">
        <f>IF('Log_working_2-way'!$D357="","",B358^('Log_working_2-way'!$D357))</f>
        <v>1.6751910363664311</v>
      </c>
      <c r="L358" s="53">
        <f t="shared" si="63"/>
        <v>0.40694789081885852</v>
      </c>
      <c r="M358" s="53">
        <f t="shared" si="64"/>
        <v>0.59305210918114148</v>
      </c>
      <c r="N358" s="54">
        <v>455</v>
      </c>
      <c r="O358" s="54">
        <f t="shared" si="65"/>
        <v>264.62343096234309</v>
      </c>
      <c r="P358" s="54">
        <f t="shared" si="66"/>
        <v>177.56097560975604</v>
      </c>
      <c r="Q358" s="54">
        <f t="shared" si="67"/>
        <v>277.4390243902439</v>
      </c>
      <c r="R358" s="54">
        <f t="shared" si="68"/>
        <v>190.37656903765691</v>
      </c>
      <c r="S358" s="55">
        <f t="shared" si="69"/>
        <v>-12.815593427900808</v>
      </c>
      <c r="T358" s="55">
        <f t="shared" si="70"/>
        <v>-12.815593427900865</v>
      </c>
      <c r="U358" t="s">
        <v>344</v>
      </c>
      <c r="V358" t="s">
        <v>346</v>
      </c>
      <c r="W358" t="s">
        <v>473</v>
      </c>
      <c r="X358" s="38">
        <v>44349</v>
      </c>
      <c r="Y358" s="57" t="s">
        <v>486</v>
      </c>
    </row>
    <row r="359" spans="1:25" ht="15" x14ac:dyDescent="0.25">
      <c r="A359">
        <v>2.2000000000000002</v>
      </c>
      <c r="B359">
        <v>1.69</v>
      </c>
      <c r="C359" s="43">
        <f t="shared" si="62"/>
        <v>4.6261430876815446E-2</v>
      </c>
      <c r="D359" s="44">
        <f>IF(OR($A359="",$B359=""),"",A359*'MPTO_working_2-way'!$G358)</f>
        <v>2.3017751479289941</v>
      </c>
      <c r="E359" s="46">
        <f>IF(OR($A359="",$B359=""),"",B359*'MPTO_working_2-way'!$G358)</f>
        <v>1.7681818181818181</v>
      </c>
      <c r="F359" s="44">
        <f>IF(OR($A359="",$B359=""),"",'MPTO_working_2-way'!D358)</f>
        <v>2.3179551122194515</v>
      </c>
      <c r="G359" s="46">
        <f>IF(OR($A359="",$B359=""),"",'MPTO_working_2-way'!E358)</f>
        <v>1.7587511825922422</v>
      </c>
      <c r="H359" s="44">
        <f>IF(OR($A359="",$B359=""),"",'OddsRatio_working_2-way'!M358)</f>
        <v>2.3187609467915737</v>
      </c>
      <c r="I359" s="44">
        <f>IF(OR($A359="",$B359=""),"",'OddsRatio_working_2-way'!N358)</f>
        <v>1.7582875444051547</v>
      </c>
      <c r="J359" s="44">
        <f>IF('Log_working_2-way'!$D358="","",A359^('Log_working_2-way'!$D358))</f>
        <v>2.3263120420260779</v>
      </c>
      <c r="K359" s="46">
        <f>IF('Log_working_2-way'!$D358="","",B359^('Log_working_2-way'!$D358))</f>
        <v>1.7539703842782741</v>
      </c>
      <c r="L359" s="53">
        <f t="shared" si="63"/>
        <v>0.43444730077120824</v>
      </c>
      <c r="M359" s="53">
        <f t="shared" si="64"/>
        <v>0.56555269922879181</v>
      </c>
      <c r="N359" s="54">
        <v>456</v>
      </c>
      <c r="O359" s="54">
        <f t="shared" si="65"/>
        <v>248.72727272727275</v>
      </c>
      <c r="P359" s="54">
        <f t="shared" si="66"/>
        <v>186.17751479289942</v>
      </c>
      <c r="Q359" s="54">
        <f t="shared" si="67"/>
        <v>269.82248520710061</v>
      </c>
      <c r="R359" s="54">
        <f t="shared" si="68"/>
        <v>207.27272727272725</v>
      </c>
      <c r="S359" s="55">
        <f t="shared" si="69"/>
        <v>-21.095212479827865</v>
      </c>
      <c r="T359" s="55">
        <f t="shared" si="70"/>
        <v>-21.095212479827836</v>
      </c>
      <c r="U359" t="s">
        <v>362</v>
      </c>
      <c r="V359" t="s">
        <v>360</v>
      </c>
      <c r="W359" t="s">
        <v>479</v>
      </c>
      <c r="X359" s="38">
        <v>44349</v>
      </c>
      <c r="Y359" s="57" t="s">
        <v>484</v>
      </c>
    </row>
    <row r="360" spans="1:25" ht="15" x14ac:dyDescent="0.25">
      <c r="A360">
        <v>1.93</v>
      </c>
      <c r="B360">
        <v>1.93</v>
      </c>
      <c r="C360" s="43">
        <f t="shared" si="62"/>
        <v>3.62694300518136E-2</v>
      </c>
      <c r="D360" s="44">
        <f>IF(OR($A360="",$B360=""),"",A360*'MPTO_working_2-way'!$G359)</f>
        <v>2</v>
      </c>
      <c r="E360" s="46">
        <f>IF(OR($A360="",$B360=""),"",B360*'MPTO_working_2-way'!$G359)</f>
        <v>2</v>
      </c>
      <c r="F360" s="44">
        <f>IF(OR($A360="",$B360=""),"",'MPTO_working_2-way'!D359)</f>
        <v>2.0000000000000004</v>
      </c>
      <c r="G360" s="46">
        <f>IF(OR($A360="",$B360=""),"",'MPTO_working_2-way'!E359)</f>
        <v>2.0000000000000004</v>
      </c>
      <c r="H360" s="44">
        <f>IF(OR($A360="",$B360=""),"",'OddsRatio_working_2-way'!M359)</f>
        <v>2</v>
      </c>
      <c r="I360" s="44">
        <f>IF(OR($A360="",$B360=""),"",'OddsRatio_working_2-way'!N359)</f>
        <v>2</v>
      </c>
      <c r="J360" s="44">
        <f>IF('Log_working_2-way'!$D359="","",A360^('Log_working_2-way'!$D359))</f>
        <v>1.9999999999999618</v>
      </c>
      <c r="K360" s="46">
        <f>IF('Log_working_2-way'!$D359="","",B360^('Log_working_2-way'!$D359))</f>
        <v>1.9999999999999618</v>
      </c>
      <c r="L360" s="53">
        <f t="shared" si="63"/>
        <v>0.5</v>
      </c>
      <c r="M360" s="53">
        <f t="shared" si="64"/>
        <v>0.5</v>
      </c>
      <c r="N360" s="54">
        <v>457</v>
      </c>
      <c r="O360" s="54">
        <f t="shared" si="65"/>
        <v>220.21243523316065</v>
      </c>
      <c r="P360" s="54">
        <f t="shared" si="66"/>
        <v>220.21243523316065</v>
      </c>
      <c r="Q360" s="54">
        <f t="shared" si="67"/>
        <v>236.78756476683941</v>
      </c>
      <c r="R360" s="54">
        <f t="shared" si="68"/>
        <v>236.78756476683941</v>
      </c>
      <c r="S360" s="55">
        <f t="shared" si="69"/>
        <v>-16.575129533678762</v>
      </c>
      <c r="T360" s="55">
        <f t="shared" si="70"/>
        <v>-16.575129533678762</v>
      </c>
      <c r="U360" t="s">
        <v>349</v>
      </c>
      <c r="V360" t="s">
        <v>347</v>
      </c>
      <c r="W360" t="s">
        <v>479</v>
      </c>
      <c r="X360" s="38">
        <v>44349</v>
      </c>
      <c r="Y360" s="71" t="s">
        <v>495</v>
      </c>
    </row>
    <row r="361" spans="1:25" ht="15" x14ac:dyDescent="0.25">
      <c r="A361">
        <v>2.73</v>
      </c>
      <c r="B361">
        <v>1.46</v>
      </c>
      <c r="C361" s="43">
        <f t="shared" si="62"/>
        <v>5.1231873149681251E-2</v>
      </c>
      <c r="D361" s="44">
        <f>IF(OR($A361="",$B361=""),"",A361*'MPTO_working_2-way'!$G360)</f>
        <v>2.8698630136986298</v>
      </c>
      <c r="E361" s="46">
        <f>IF(OR($A361="",$B361=""),"",B361*'MPTO_working_2-way'!$G360)</f>
        <v>1.5347985347985347</v>
      </c>
      <c r="F361" s="44">
        <f>IF(OR($A361="",$B361=""),"",'MPTO_working_2-way'!D360)</f>
        <v>2.9352676927608803</v>
      </c>
      <c r="G361" s="46">
        <f>IF(OR($A361="",$B361=""),"",'MPTO_working_2-way'!E360)</f>
        <v>1.5167243806841963</v>
      </c>
      <c r="H361" s="44">
        <f>IF(OR($A361="",$B361=""),"",'OddsRatio_working_2-way'!M360)</f>
        <v>2.9392961520142795</v>
      </c>
      <c r="I361" s="44">
        <f>IF(OR($A361="",$B361=""),"",'OddsRatio_working_2-way'!N360)</f>
        <v>1.515650999957554</v>
      </c>
      <c r="J361" s="44">
        <f>IF('Log_working_2-way'!$D360="","",A361^('Log_working_2-way'!$D360))</f>
        <v>2.9711467624239605</v>
      </c>
      <c r="K361" s="46">
        <f>IF('Log_working_2-way'!$D360="","",B361^('Log_working_2-way'!$D360))</f>
        <v>1.5073188963181916</v>
      </c>
      <c r="L361" s="53">
        <f t="shared" si="63"/>
        <v>0.34844868735083534</v>
      </c>
      <c r="M361" s="53">
        <f t="shared" si="64"/>
        <v>0.65155131264916477</v>
      </c>
      <c r="N361" s="54">
        <v>458</v>
      </c>
      <c r="O361" s="54">
        <f t="shared" si="65"/>
        <v>290.23443223443218</v>
      </c>
      <c r="P361" s="54">
        <f t="shared" si="66"/>
        <v>144.30136986301366</v>
      </c>
      <c r="Q361" s="54">
        <f t="shared" si="67"/>
        <v>313.69863013698631</v>
      </c>
      <c r="R361" s="54">
        <f t="shared" si="68"/>
        <v>167.76556776556777</v>
      </c>
      <c r="S361" s="55">
        <f t="shared" si="69"/>
        <v>-23.464197902554133</v>
      </c>
      <c r="T361" s="55">
        <f t="shared" si="70"/>
        <v>-23.464197902554105</v>
      </c>
      <c r="U361" t="s">
        <v>370</v>
      </c>
      <c r="V361" t="s">
        <v>367</v>
      </c>
      <c r="W361" t="s">
        <v>480</v>
      </c>
      <c r="X361" s="38">
        <v>44349</v>
      </c>
      <c r="Y361" s="57" t="s">
        <v>502</v>
      </c>
    </row>
    <row r="362" spans="1:25" ht="15" x14ac:dyDescent="0.25">
      <c r="A362">
        <v>2.36</v>
      </c>
      <c r="B362">
        <v>1.59</v>
      </c>
      <c r="C362" s="43">
        <f t="shared" si="62"/>
        <v>5.2659631169384991E-2</v>
      </c>
      <c r="D362" s="44">
        <f>IF(OR($A362="",$B362=""),"",A362*'MPTO_working_2-way'!$G361)</f>
        <v>2.4842767295597485</v>
      </c>
      <c r="E362" s="46">
        <f>IF(OR($A362="",$B362=""),"",B362*'MPTO_working_2-way'!$G361)</f>
        <v>1.6737288135593222</v>
      </c>
      <c r="F362" s="44">
        <f>IF(OR($A362="",$B362=""),"",'MPTO_working_2-way'!D361)</f>
        <v>2.516362660944206</v>
      </c>
      <c r="G362" s="46">
        <f>IF(OR($A362="",$B362=""),"",'MPTO_working_2-way'!E361)</f>
        <v>1.6594728462763138</v>
      </c>
      <c r="H362" s="44">
        <f>IF(OR($A362="",$B362=""),"",'OddsRatio_working_2-way'!M361)</f>
        <v>2.5182505543429619</v>
      </c>
      <c r="I362" s="44">
        <f>IF(OR($A362="",$B362=""),"",'OddsRatio_working_2-way'!N361)</f>
        <v>1.6586528140164323</v>
      </c>
      <c r="J362" s="44">
        <f>IF('Log_working_2-way'!$D361="","",A362^('Log_working_2-way'!$D361))</f>
        <v>2.5335056714191588</v>
      </c>
      <c r="K362" s="46">
        <f>IF('Log_working_2-way'!$D361="","",B362^('Log_working_2-way'!$D361))</f>
        <v>1.6521006205812045</v>
      </c>
      <c r="L362" s="53">
        <f t="shared" si="63"/>
        <v>0.40253164556962023</v>
      </c>
      <c r="M362" s="53">
        <f t="shared" si="64"/>
        <v>0.59746835443037971</v>
      </c>
      <c r="N362" s="54">
        <v>459</v>
      </c>
      <c r="O362" s="54">
        <f t="shared" si="65"/>
        <v>264.50847457627123</v>
      </c>
      <c r="P362" s="54">
        <f t="shared" si="66"/>
        <v>170.32075471698116</v>
      </c>
      <c r="Q362" s="54">
        <f t="shared" si="67"/>
        <v>288.67924528301887</v>
      </c>
      <c r="R362" s="54">
        <f t="shared" si="68"/>
        <v>194.49152542372883</v>
      </c>
      <c r="S362" s="55">
        <f t="shared" si="69"/>
        <v>-24.170770706747646</v>
      </c>
      <c r="T362" s="55">
        <f t="shared" si="70"/>
        <v>-24.170770706747675</v>
      </c>
      <c r="U362" t="s">
        <v>440</v>
      </c>
      <c r="V362" t="s">
        <v>91</v>
      </c>
      <c r="W362" t="s">
        <v>480</v>
      </c>
      <c r="X362" s="38">
        <v>44349</v>
      </c>
      <c r="Y362" s="57" t="s">
        <v>504</v>
      </c>
    </row>
    <row r="363" spans="1:25" ht="15" x14ac:dyDescent="0.25">
      <c r="A363">
        <v>1.54</v>
      </c>
      <c r="B363">
        <v>2.63</v>
      </c>
      <c r="C363" s="43">
        <f t="shared" si="62"/>
        <v>2.9578786232778764E-2</v>
      </c>
      <c r="D363" s="44">
        <f>IF(OR($A363="",$B363=""),"",A363*'MPTO_working_2-way'!$G362)</f>
        <v>1.5855513307984794</v>
      </c>
      <c r="E363" s="46">
        <f>IF(OR($A363="",$B363=""),"",B363*'MPTO_working_2-way'!$G362)</f>
        <v>2.7077922077922079</v>
      </c>
      <c r="F363" s="44">
        <f>IF(OR($A363="",$B363=""),"",'MPTO_working_2-way'!D362)</f>
        <v>1.5758919886385747</v>
      </c>
      <c r="G363" s="46">
        <f>IF(OR($A363="",$B363=""),"",'MPTO_working_2-way'!E362)</f>
        <v>2.7364367272481593</v>
      </c>
      <c r="H363" s="44">
        <f>IF(OR($A363="",$B363=""),"",'OddsRatio_working_2-way'!M362)</f>
        <v>1.5755765314519714</v>
      </c>
      <c r="I363" s="44">
        <f>IF(OR($A363="",$B363=""),"",'OddsRatio_working_2-way'!N362)</f>
        <v>2.7373884190124329</v>
      </c>
      <c r="J363" s="44">
        <f>IF('Log_working_2-way'!$D362="","",A363^('Log_working_2-way'!$D362))</f>
        <v>1.5711815546212307</v>
      </c>
      <c r="K363" s="46">
        <f>IF('Log_working_2-way'!$D362="","",B363^('Log_working_2-way'!$D362))</f>
        <v>2.7507568161284262</v>
      </c>
      <c r="L363" s="53">
        <f t="shared" si="63"/>
        <v>0.63069544364508379</v>
      </c>
      <c r="M363" s="53">
        <f t="shared" si="64"/>
        <v>0.36930455635491605</v>
      </c>
      <c r="N363" s="54">
        <v>460</v>
      </c>
      <c r="O363" s="54">
        <f t="shared" si="65"/>
        <v>161.29870129870127</v>
      </c>
      <c r="P363" s="54">
        <f t="shared" si="66"/>
        <v>285.09505703422053</v>
      </c>
      <c r="Q363" s="54">
        <f t="shared" si="67"/>
        <v>174.90494296577947</v>
      </c>
      <c r="R363" s="54">
        <f t="shared" si="68"/>
        <v>298.7012987012987</v>
      </c>
      <c r="S363" s="55">
        <f t="shared" si="69"/>
        <v>-13.606241667078194</v>
      </c>
      <c r="T363" s="55">
        <f t="shared" si="70"/>
        <v>-13.606241667078166</v>
      </c>
      <c r="U363" t="s">
        <v>98</v>
      </c>
      <c r="V363" t="s">
        <v>104</v>
      </c>
      <c r="W363" t="s">
        <v>474</v>
      </c>
      <c r="X363" s="38">
        <v>44349</v>
      </c>
      <c r="Y363" s="57" t="s">
        <v>508</v>
      </c>
    </row>
    <row r="364" spans="1:25" ht="15" x14ac:dyDescent="0.25">
      <c r="A364">
        <v>1.62</v>
      </c>
      <c r="B364">
        <v>2.42</v>
      </c>
      <c r="C364" s="43">
        <f t="shared" si="62"/>
        <v>3.0507091113151752E-2</v>
      </c>
      <c r="D364" s="44">
        <f>IF(OR($A364="",$B364=""),"",A364*'MPTO_working_2-way'!$G363)</f>
        <v>1.669421487603306</v>
      </c>
      <c r="E364" s="46">
        <f>IF(OR($A364="",$B364=""),"",B364*'MPTO_working_2-way'!$G363)</f>
        <v>2.4938271604938271</v>
      </c>
      <c r="F364" s="44">
        <f>IF(OR($A364="",$B364=""),"",'MPTO_working_2-way'!D363)</f>
        <v>1.6610456740954158</v>
      </c>
      <c r="G364" s="46">
        <f>IF(OR($A364="",$B364=""),"",'MPTO_working_2-way'!E363)</f>
        <v>2.5127547750288426</v>
      </c>
      <c r="H364" s="44">
        <f>IF(OR($A364="",$B364=""),"",'OddsRatio_working_2-way'!M363)</f>
        <v>1.6607720622952058</v>
      </c>
      <c r="I364" s="44">
        <f>IF(OR($A364="",$B364=""),"",'OddsRatio_working_2-way'!N363)</f>
        <v>2.5133811749341808</v>
      </c>
      <c r="J364" s="44">
        <f>IF('Log_working_2-way'!$D363="","",A364^('Log_working_2-way'!$D363))</f>
        <v>1.6569717885147401</v>
      </c>
      <c r="K364" s="46">
        <f>IF('Log_working_2-way'!$D363="","",B364^('Log_working_2-way'!$D363))</f>
        <v>2.5221353754941713</v>
      </c>
      <c r="L364" s="53">
        <f t="shared" si="63"/>
        <v>0.59900990099009899</v>
      </c>
      <c r="M364" s="53">
        <f t="shared" si="64"/>
        <v>0.40099009900990101</v>
      </c>
      <c r="N364" s="54">
        <v>461</v>
      </c>
      <c r="O364" s="54">
        <f t="shared" si="65"/>
        <v>176.43209876543213</v>
      </c>
      <c r="P364" s="54">
        <f t="shared" si="66"/>
        <v>270.50413223140492</v>
      </c>
      <c r="Q364" s="54">
        <f t="shared" si="67"/>
        <v>190.49586776859505</v>
      </c>
      <c r="R364" s="54">
        <f t="shared" si="68"/>
        <v>284.5679012345679</v>
      </c>
      <c r="S364" s="55">
        <f t="shared" si="69"/>
        <v>-14.063769003162918</v>
      </c>
      <c r="T364" s="55">
        <f t="shared" si="70"/>
        <v>-14.063769003162975</v>
      </c>
      <c r="U364" t="s">
        <v>101</v>
      </c>
      <c r="V364" t="s">
        <v>443</v>
      </c>
      <c r="W364" t="s">
        <v>474</v>
      </c>
      <c r="X364" s="38">
        <v>44349</v>
      </c>
      <c r="Y364" s="57" t="s">
        <v>485</v>
      </c>
    </row>
    <row r="365" spans="1:25" ht="15" x14ac:dyDescent="0.25">
      <c r="A365">
        <v>1.59</v>
      </c>
      <c r="B365">
        <v>2.5</v>
      </c>
      <c r="C365" s="43">
        <f t="shared" si="62"/>
        <v>2.8930817610062887E-2</v>
      </c>
      <c r="D365" s="44">
        <f>IF(OR($A365="",$B365=""),"",A365*'MPTO_working_2-way'!$G364)</f>
        <v>1.6360000000000001</v>
      </c>
      <c r="E365" s="46">
        <f>IF(OR($A365="",$B365=""),"",B365*'MPTO_working_2-way'!$G364)</f>
        <v>2.5723270440251573</v>
      </c>
      <c r="F365" s="44">
        <f>IF(OR($A365="",$B365=""),"",'MPTO_working_2-way'!D364)</f>
        <v>1.6274309109518936</v>
      </c>
      <c r="G365" s="46">
        <f>IF(OR($A365="",$B365=""),"",'MPTO_working_2-way'!E364)</f>
        <v>2.5938009787928222</v>
      </c>
      <c r="H365" s="44">
        <f>IF(OR($A365="",$B365=""),"",'OddsRatio_working_2-way'!M364)</f>
        <v>1.6271629240742262</v>
      </c>
      <c r="I365" s="44">
        <f>IF(OR($A365="",$B365=""),"",'OddsRatio_working_2-way'!N364)</f>
        <v>2.594482010358202</v>
      </c>
      <c r="J365" s="44">
        <f>IF('Log_working_2-way'!$D364="","",A365^('Log_working_2-way'!$D364))</f>
        <v>1.6232742032249983</v>
      </c>
      <c r="K365" s="46">
        <f>IF('Log_working_2-way'!$D364="","",B365^('Log_working_2-way'!$D364))</f>
        <v>2.6044302729451743</v>
      </c>
      <c r="L365" s="53">
        <f t="shared" si="63"/>
        <v>0.6112469437652811</v>
      </c>
      <c r="M365" s="53">
        <f t="shared" si="64"/>
        <v>0.38875305623471879</v>
      </c>
      <c r="N365" s="54">
        <v>462</v>
      </c>
      <c r="O365" s="54">
        <f t="shared" si="65"/>
        <v>171.43396226415095</v>
      </c>
      <c r="P365" s="54">
        <f t="shared" si="66"/>
        <v>277.2</v>
      </c>
      <c r="Q365" s="54">
        <f t="shared" si="67"/>
        <v>184.8</v>
      </c>
      <c r="R365" s="54">
        <f t="shared" si="68"/>
        <v>290.56603773584902</v>
      </c>
      <c r="S365" s="55">
        <f t="shared" si="69"/>
        <v>-13.366037735849062</v>
      </c>
      <c r="T365" s="55">
        <f t="shared" si="70"/>
        <v>-13.366037735849034</v>
      </c>
      <c r="U365" t="s">
        <v>53</v>
      </c>
      <c r="V365" t="s">
        <v>102</v>
      </c>
      <c r="W365" t="s">
        <v>474</v>
      </c>
      <c r="X365" s="38">
        <v>44349</v>
      </c>
      <c r="Y365" s="57" t="s">
        <v>487</v>
      </c>
    </row>
    <row r="366" spans="1:25" ht="15" x14ac:dyDescent="0.25">
      <c r="A366">
        <v>1.79</v>
      </c>
      <c r="B366">
        <v>2.12</v>
      </c>
      <c r="C366" s="43">
        <f t="shared" si="62"/>
        <v>3.0357331084642114E-2</v>
      </c>
      <c r="D366" s="44">
        <f>IF(OR($A366="",$B366=""),"",A366*'MPTO_working_2-way'!$G365)</f>
        <v>1.8443396226415094</v>
      </c>
      <c r="E366" s="46">
        <f>IF(OR($A366="",$B366=""),"",B366*'MPTO_working_2-way'!$G365)</f>
        <v>2.1843575418994412</v>
      </c>
      <c r="F366" s="44">
        <f>IF(OR($A366="",$B366=""),"",'MPTO_working_2-way'!D365)</f>
        <v>1.8399922420480992</v>
      </c>
      <c r="G366" s="46">
        <f>IF(OR($A366="",$B366=""),"",'MPTO_working_2-way'!E365)</f>
        <v>2.1904871854075272</v>
      </c>
      <c r="H366" s="44">
        <f>IF(OR($A366="",$B366=""),"",'OddsRatio_working_2-way'!M365)</f>
        <v>1.8398554297360612</v>
      </c>
      <c r="I366" s="44">
        <f>IF(OR($A366="",$B366=""),"",'OddsRatio_working_2-way'!N365)</f>
        <v>2.1906811155751749</v>
      </c>
      <c r="J366" s="44">
        <f>IF('Log_working_2-way'!$D365="","",A366^('Log_working_2-way'!$D365))</f>
        <v>1.8378863083703576</v>
      </c>
      <c r="K366" s="46">
        <f>IF('Log_working_2-way'!$D365="","",B366^('Log_working_2-way'!$D365))</f>
        <v>2.1934793420182777</v>
      </c>
      <c r="L366" s="53">
        <f t="shared" si="63"/>
        <v>0.5421994884910486</v>
      </c>
      <c r="M366" s="53">
        <f t="shared" si="64"/>
        <v>0.45780051150895146</v>
      </c>
      <c r="N366" s="54">
        <v>463</v>
      </c>
      <c r="O366" s="54">
        <f t="shared" si="65"/>
        <v>204.34078212290501</v>
      </c>
      <c r="P366" s="54">
        <f t="shared" si="66"/>
        <v>244.60377358490567</v>
      </c>
      <c r="Q366" s="54">
        <f t="shared" si="67"/>
        <v>218.3962264150943</v>
      </c>
      <c r="R366" s="54">
        <f t="shared" si="68"/>
        <v>258.65921787709493</v>
      </c>
      <c r="S366" s="55">
        <f t="shared" si="69"/>
        <v>-14.055444292189293</v>
      </c>
      <c r="T366" s="55">
        <f t="shared" si="70"/>
        <v>-14.055444292189264</v>
      </c>
      <c r="U366" t="s">
        <v>96</v>
      </c>
      <c r="V366" t="s">
        <v>97</v>
      </c>
      <c r="W366" t="s">
        <v>474</v>
      </c>
      <c r="X366" s="38">
        <v>44349</v>
      </c>
      <c r="Y366" s="57" t="s">
        <v>492</v>
      </c>
    </row>
    <row r="367" spans="1:25" ht="15" x14ac:dyDescent="0.25">
      <c r="A367">
        <v>2.04</v>
      </c>
      <c r="B367">
        <v>1.85</v>
      </c>
      <c r="C367" s="43">
        <f t="shared" si="62"/>
        <v>3.0736618971912932E-2</v>
      </c>
      <c r="D367" s="44">
        <f>IF(OR($A367="",$B367=""),"",A367*'MPTO_working_2-way'!$G366)</f>
        <v>2.1027027027027025</v>
      </c>
      <c r="E367" s="46">
        <f>IF(OR($A367="",$B367=""),"",B367*'MPTO_working_2-way'!$G366)</f>
        <v>1.9068627450980391</v>
      </c>
      <c r="F367" s="44">
        <f>IF(OR($A367="",$B367=""),"",'MPTO_working_2-way'!D366)</f>
        <v>2.1060267857142851</v>
      </c>
      <c r="G367" s="46">
        <f>IF(OR($A367="",$B367=""),"",'MPTO_working_2-way'!E366)</f>
        <v>1.9041372351160444</v>
      </c>
      <c r="H367" s="44">
        <f>IF(OR($A367="",$B367=""),"",'OddsRatio_working_2-way'!M366)</f>
        <v>2.1061326375099441</v>
      </c>
      <c r="I367" s="44">
        <f>IF(OR($A367="",$B367=""),"",'OddsRatio_working_2-way'!N366)</f>
        <v>1.904050713349474</v>
      </c>
      <c r="J367" s="44">
        <f>IF('Log_working_2-way'!$D366="","",A367^('Log_working_2-way'!$D366))</f>
        <v>2.1076465292124213</v>
      </c>
      <c r="K367" s="46">
        <f>IF('Log_working_2-way'!$D366="","",B367^('Log_working_2-way'!$D366))</f>
        <v>1.9028150891340896</v>
      </c>
      <c r="L367" s="53">
        <f t="shared" si="63"/>
        <v>0.47557840616966585</v>
      </c>
      <c r="M367" s="53">
        <f t="shared" si="64"/>
        <v>0.52442159383033427</v>
      </c>
      <c r="N367" s="54">
        <v>464</v>
      </c>
      <c r="O367" s="54">
        <f t="shared" si="65"/>
        <v>236.54901960784315</v>
      </c>
      <c r="P367" s="54">
        <f t="shared" si="66"/>
        <v>213.18918918918919</v>
      </c>
      <c r="Q367" s="54">
        <f t="shared" si="67"/>
        <v>250.81081081081078</v>
      </c>
      <c r="R367" s="54">
        <f t="shared" si="68"/>
        <v>227.45098039215685</v>
      </c>
      <c r="S367" s="55">
        <f t="shared" si="69"/>
        <v>-14.261791202967629</v>
      </c>
      <c r="T367" s="55">
        <f t="shared" si="70"/>
        <v>-14.261791202967657</v>
      </c>
      <c r="U367" t="s">
        <v>105</v>
      </c>
      <c r="V367" t="s">
        <v>448</v>
      </c>
      <c r="W367" t="s">
        <v>467</v>
      </c>
      <c r="X367" s="38">
        <v>44349</v>
      </c>
      <c r="Y367" s="57" t="s">
        <v>508</v>
      </c>
    </row>
    <row r="368" spans="1:25" ht="15" x14ac:dyDescent="0.25">
      <c r="A368">
        <v>2.17</v>
      </c>
      <c r="B368">
        <v>1.75</v>
      </c>
      <c r="C368" s="43">
        <f t="shared" si="62"/>
        <v>3.2258064516129004E-2</v>
      </c>
      <c r="D368" s="44">
        <f>IF(OR($A368="",$B368=""),"",A368*'MPTO_working_2-way'!$G367)</f>
        <v>2.2399999999999998</v>
      </c>
      <c r="E368" s="46">
        <f>IF(OR($A368="",$B368=""),"",B368*'MPTO_working_2-way'!$G367)</f>
        <v>1.8064516129032258</v>
      </c>
      <c r="F368" s="44">
        <f>IF(OR($A368="",$B368=""),"",'MPTO_working_2-way'!D367)</f>
        <v>2.2487046632124348</v>
      </c>
      <c r="G368" s="46">
        <f>IF(OR($A368="",$B368=""),"",'MPTO_working_2-way'!E367)</f>
        <v>1.8008298755186722</v>
      </c>
      <c r="H368" s="44">
        <f>IF(OR($A368="",$B368=""),"",'OddsRatio_working_2-way'!M367)</f>
        <v>2.2489995996796797</v>
      </c>
      <c r="I368" s="44">
        <f>IF(OR($A368="",$B368=""),"",'OddsRatio_working_2-way'!N367)</f>
        <v>1.8006407690254356</v>
      </c>
      <c r="J368" s="44">
        <f>IF('Log_working_2-way'!$D367="","",A368^('Log_working_2-way'!$D367))</f>
        <v>2.2529893897006406</v>
      </c>
      <c r="K368" s="46">
        <f>IF('Log_working_2-way'!$D367="","",B368^('Log_working_2-way'!$D367))</f>
        <v>1.798091355138193</v>
      </c>
      <c r="L368" s="53">
        <f t="shared" si="63"/>
        <v>0.44642857142857145</v>
      </c>
      <c r="M368" s="53">
        <f t="shared" si="64"/>
        <v>0.5535714285714286</v>
      </c>
      <c r="N368" s="54">
        <v>465</v>
      </c>
      <c r="O368" s="54">
        <f t="shared" si="65"/>
        <v>250.71428571428569</v>
      </c>
      <c r="P368" s="54">
        <f t="shared" si="66"/>
        <v>199.28571428571428</v>
      </c>
      <c r="Q368" s="54">
        <f t="shared" si="67"/>
        <v>265.71428571428572</v>
      </c>
      <c r="R368" s="54">
        <f t="shared" si="68"/>
        <v>214.28571428571428</v>
      </c>
      <c r="S368" s="55">
        <f t="shared" si="69"/>
        <v>-15.000000000000028</v>
      </c>
      <c r="T368" s="55">
        <f t="shared" si="70"/>
        <v>-15</v>
      </c>
      <c r="U368" t="s">
        <v>377</v>
      </c>
      <c r="V368" t="s">
        <v>140</v>
      </c>
      <c r="W368" t="s">
        <v>467</v>
      </c>
      <c r="X368" s="38">
        <v>44349</v>
      </c>
      <c r="Y368" s="67" t="s">
        <v>495</v>
      </c>
    </row>
    <row r="369" spans="1:25" ht="15" x14ac:dyDescent="0.25">
      <c r="A369">
        <v>2.2799999999999998</v>
      </c>
      <c r="B369">
        <v>1.68</v>
      </c>
      <c r="C369" s="43">
        <f t="shared" si="62"/>
        <v>3.383458646616555E-2</v>
      </c>
      <c r="D369" s="44">
        <f>IF(OR($A369="",$B369=""),"",A369*'MPTO_working_2-way'!$G368)</f>
        <v>2.3571428571428572</v>
      </c>
      <c r="E369" s="46">
        <f>IF(OR($A369="",$B369=""),"",B369*'MPTO_working_2-way'!$G368)</f>
        <v>1.736842105263158</v>
      </c>
      <c r="F369" s="44">
        <f>IF(OR($A369="",$B369=""),"",'MPTO_working_2-way'!D368)</f>
        <v>2.3714710252600297</v>
      </c>
      <c r="G369" s="46">
        <f>IF(OR($A369="",$B369=""),"",'MPTO_working_2-way'!E368)</f>
        <v>1.7291440953412784</v>
      </c>
      <c r="H369" s="44">
        <f>IF(OR($A369="",$B369=""),"",'OddsRatio_working_2-way'!M368)</f>
        <v>2.3719886811400706</v>
      </c>
      <c r="I369" s="44">
        <f>IF(OR($A369="",$B369=""),"",'OddsRatio_working_2-way'!N368)</f>
        <v>1.728868986855663</v>
      </c>
      <c r="J369" s="44">
        <f>IF('Log_working_2-way'!$D368="","",A369^('Log_working_2-way'!$D368))</f>
        <v>2.3786002597874161</v>
      </c>
      <c r="K369" s="46">
        <f>IF('Log_working_2-way'!$D368="","",B369^('Log_working_2-way'!$D368))</f>
        <v>1.7253734306956654</v>
      </c>
      <c r="L369" s="53">
        <f t="shared" si="63"/>
        <v>0.42424242424242425</v>
      </c>
      <c r="M369" s="53">
        <f t="shared" si="64"/>
        <v>0.57575757575757569</v>
      </c>
      <c r="N369" s="54">
        <v>466</v>
      </c>
      <c r="O369" s="54">
        <f t="shared" si="65"/>
        <v>261.61403508771934</v>
      </c>
      <c r="P369" s="54">
        <f t="shared" si="66"/>
        <v>188.61904761904762</v>
      </c>
      <c r="Q369" s="54">
        <f t="shared" si="67"/>
        <v>277.38095238095235</v>
      </c>
      <c r="R369" s="54">
        <f t="shared" si="68"/>
        <v>204.38596491228071</v>
      </c>
      <c r="S369" s="55">
        <f t="shared" si="69"/>
        <v>-15.766917293233007</v>
      </c>
      <c r="T369" s="55">
        <f t="shared" si="70"/>
        <v>-15.766917293233092</v>
      </c>
      <c r="U369" t="s">
        <v>449</v>
      </c>
      <c r="V369" t="s">
        <v>378</v>
      </c>
      <c r="W369" t="s">
        <v>467</v>
      </c>
      <c r="X369" s="38">
        <v>44349</v>
      </c>
      <c r="Y369" s="57" t="s">
        <v>492</v>
      </c>
    </row>
    <row r="370" spans="1:25" ht="15" x14ac:dyDescent="0.25">
      <c r="A370">
        <v>2.48</v>
      </c>
      <c r="B370">
        <v>1.58</v>
      </c>
      <c r="C370" s="43">
        <f t="shared" si="62"/>
        <v>3.61371988566761E-2</v>
      </c>
      <c r="D370" s="44">
        <f>IF(OR($A370="",$B370=""),"",A370*'MPTO_working_2-way'!$G369)</f>
        <v>2.5696202531645569</v>
      </c>
      <c r="E370" s="46">
        <f>IF(OR($A370="",$B370=""),"",B370*'MPTO_working_2-way'!$G369)</f>
        <v>1.6370967741935483</v>
      </c>
      <c r="F370" s="44">
        <f>IF(OR($A370="",$B370=""),"",'MPTO_working_2-way'!D369)</f>
        <v>2.5963424330771265</v>
      </c>
      <c r="G370" s="46">
        <f>IF(OR($A370="",$B370=""),"",'MPTO_working_2-way'!E369)</f>
        <v>1.6264320106259338</v>
      </c>
      <c r="H370" s="44">
        <f>IF(OR($A370="",$B370=""),"",'OddsRatio_working_2-way'!M369)</f>
        <v>2.5974116995724779</v>
      </c>
      <c r="I370" s="44">
        <f>IF(OR($A370="",$B370=""),"",'OddsRatio_working_2-way'!N369)</f>
        <v>1.6260126930757011</v>
      </c>
      <c r="J370" s="44">
        <f>IF('Log_working_2-way'!$D369="","",A370^('Log_working_2-way'!$D369))</f>
        <v>2.6099071390443571</v>
      </c>
      <c r="K370" s="46">
        <f>IF('Log_working_2-way'!$D369="","",B370^('Log_working_2-way'!$D369))</f>
        <v>1.6211538390924995</v>
      </c>
      <c r="L370" s="53">
        <f t="shared" si="63"/>
        <v>0.3891625615763547</v>
      </c>
      <c r="M370" s="53">
        <f t="shared" si="64"/>
        <v>0.61083743842364535</v>
      </c>
      <c r="N370" s="54">
        <v>467</v>
      </c>
      <c r="O370" s="54">
        <f t="shared" si="65"/>
        <v>278.69354838709683</v>
      </c>
      <c r="P370" s="54">
        <f t="shared" si="66"/>
        <v>171.43037974683543</v>
      </c>
      <c r="Q370" s="54">
        <f t="shared" si="67"/>
        <v>295.56962025316454</v>
      </c>
      <c r="R370" s="54">
        <f t="shared" si="68"/>
        <v>188.30645161290323</v>
      </c>
      <c r="S370" s="55">
        <f t="shared" si="69"/>
        <v>-16.876071866067718</v>
      </c>
      <c r="T370" s="55">
        <f t="shared" si="70"/>
        <v>-16.876071866067804</v>
      </c>
      <c r="U370" t="s">
        <v>374</v>
      </c>
      <c r="V370" t="s">
        <v>250</v>
      </c>
      <c r="W370" t="s">
        <v>467</v>
      </c>
      <c r="X370" s="38">
        <v>44349</v>
      </c>
      <c r="Y370" s="57" t="s">
        <v>485</v>
      </c>
    </row>
    <row r="371" spans="1:25" ht="15" x14ac:dyDescent="0.25">
      <c r="A371">
        <v>2.21</v>
      </c>
      <c r="B371">
        <v>1.72</v>
      </c>
      <c r="C371" s="43">
        <f t="shared" si="62"/>
        <v>3.3884036620014824E-2</v>
      </c>
      <c r="D371" s="44">
        <f>IF(OR($A371="",$B371=""),"",A371*'MPTO_working_2-way'!$G370)</f>
        <v>2.2848837209302326</v>
      </c>
      <c r="E371" s="46">
        <f>IF(OR($A371="",$B371=""),"",B371*'MPTO_working_2-way'!$G370)</f>
        <v>1.7782805429864255</v>
      </c>
      <c r="F371" s="44">
        <f>IF(OR($A371="",$B371=""),"",'MPTO_working_2-way'!D370)</f>
        <v>2.2959652089876781</v>
      </c>
      <c r="G371" s="46">
        <f>IF(OR($A371="",$B371=""),"",'MPTO_working_2-way'!E370)</f>
        <v>1.7716256524981358</v>
      </c>
      <c r="H371" s="44">
        <f>IF(OR($A371="",$B371=""),"",'OddsRatio_working_2-way'!M370)</f>
        <v>2.2963624321753371</v>
      </c>
      <c r="I371" s="44">
        <f>IF(OR($A371="",$B371=""),"",'OddsRatio_working_2-way'!N370)</f>
        <v>1.7713892158398703</v>
      </c>
      <c r="J371" s="44">
        <f>IF('Log_working_2-way'!$D370="","",A371^('Log_working_2-way'!$D370))</f>
        <v>2.3014598613122459</v>
      </c>
      <c r="K371" s="46">
        <f>IF('Log_working_2-way'!$D370="","",B371^('Log_working_2-way'!$D370))</f>
        <v>1.7683679149287428</v>
      </c>
      <c r="L371" s="53">
        <f t="shared" si="63"/>
        <v>0.43765903307888038</v>
      </c>
      <c r="M371" s="53">
        <f t="shared" si="64"/>
        <v>0.56234096692111957</v>
      </c>
      <c r="N371" s="54">
        <v>468</v>
      </c>
      <c r="O371" s="54">
        <f t="shared" si="65"/>
        <v>256.23529411764707</v>
      </c>
      <c r="P371" s="54">
        <f t="shared" si="66"/>
        <v>195.90697674418607</v>
      </c>
      <c r="Q371" s="54">
        <f t="shared" si="67"/>
        <v>272.09302325581399</v>
      </c>
      <c r="R371" s="54">
        <f t="shared" si="68"/>
        <v>211.76470588235296</v>
      </c>
      <c r="S371" s="55">
        <f t="shared" si="69"/>
        <v>-15.857729138166917</v>
      </c>
      <c r="T371" s="55">
        <f t="shared" si="70"/>
        <v>-15.857729138166889</v>
      </c>
      <c r="U371" t="s">
        <v>446</v>
      </c>
      <c r="V371" t="s">
        <v>234</v>
      </c>
      <c r="W371" t="s">
        <v>467</v>
      </c>
      <c r="X371" s="38">
        <v>44349</v>
      </c>
      <c r="Y371" s="57" t="s">
        <v>498</v>
      </c>
    </row>
    <row r="372" spans="1:25" ht="15" x14ac:dyDescent="0.25">
      <c r="A372">
        <v>2.25</v>
      </c>
      <c r="B372">
        <v>1.69</v>
      </c>
      <c r="C372" s="43">
        <f t="shared" si="62"/>
        <v>3.6160420775805502E-2</v>
      </c>
      <c r="D372" s="44">
        <f>IF(OR($A372="",$B372=""),"",A372*'MPTO_working_2-way'!$G371)</f>
        <v>2.3313609467455625</v>
      </c>
      <c r="E372" s="46">
        <f>IF(OR($A372="",$B372=""),"",B372*'MPTO_working_2-way'!$G371)</f>
        <v>1.7511111111111113</v>
      </c>
      <c r="F372" s="44">
        <f>IF(OR($A372="",$B372=""),"",'MPTO_working_2-way'!D371)</f>
        <v>2.3454124903623752</v>
      </c>
      <c r="G372" s="46">
        <f>IF(OR($A372="",$B372=""),"",'MPTO_working_2-way'!E371)</f>
        <v>1.7432664756446994</v>
      </c>
      <c r="H372" s="44">
        <f>IF(OR($A372="",$B372=""),"",'OddsRatio_working_2-way'!M371)</f>
        <v>2.3459547551454145</v>
      </c>
      <c r="I372" s="44">
        <f>IF(OR($A372="",$B372=""),"",'OddsRatio_working_2-way'!N371)</f>
        <v>1.7429670248402687</v>
      </c>
      <c r="J372" s="44">
        <f>IF('Log_working_2-way'!$D371="","",A372^('Log_working_2-way'!$D371))</f>
        <v>2.3524481110664444</v>
      </c>
      <c r="K372" s="46">
        <f>IF('Log_working_2-way'!$D371="","",B372^('Log_working_2-way'!$D371))</f>
        <v>1.7393999014212567</v>
      </c>
      <c r="L372" s="53">
        <f t="shared" si="63"/>
        <v>0.42893401015228422</v>
      </c>
      <c r="M372" s="53">
        <f t="shared" si="64"/>
        <v>0.57106598984771573</v>
      </c>
      <c r="N372" s="54">
        <v>469</v>
      </c>
      <c r="O372" s="54">
        <f t="shared" si="65"/>
        <v>260.55555555555554</v>
      </c>
      <c r="P372" s="54">
        <f t="shared" si="66"/>
        <v>191.48520710059174</v>
      </c>
      <c r="Q372" s="54">
        <f t="shared" si="67"/>
        <v>277.51479289940829</v>
      </c>
      <c r="R372" s="54">
        <f t="shared" si="68"/>
        <v>208.44444444444443</v>
      </c>
      <c r="S372" s="55">
        <f t="shared" si="69"/>
        <v>-16.959237343852749</v>
      </c>
      <c r="T372" s="55">
        <f t="shared" si="70"/>
        <v>-16.959237343852692</v>
      </c>
      <c r="U372" t="s">
        <v>235</v>
      </c>
      <c r="V372" t="s">
        <v>445</v>
      </c>
      <c r="W372" t="s">
        <v>467</v>
      </c>
      <c r="X372" s="38">
        <v>44349</v>
      </c>
      <c r="Y372" s="71" t="s">
        <v>495</v>
      </c>
    </row>
    <row r="373" spans="1:25" ht="15" x14ac:dyDescent="0.25">
      <c r="A373">
        <v>2.04</v>
      </c>
      <c r="B373">
        <v>1.85</v>
      </c>
      <c r="C373" s="43">
        <f t="shared" si="62"/>
        <v>3.0736618971912932E-2</v>
      </c>
      <c r="D373" s="44">
        <f>IF(OR($A373="",$B373=""),"",A373*'MPTO_working_2-way'!$G372)</f>
        <v>2.1027027027027025</v>
      </c>
      <c r="E373" s="46">
        <f>IF(OR($A373="",$B373=""),"",B373*'MPTO_working_2-way'!$G372)</f>
        <v>1.9068627450980391</v>
      </c>
      <c r="F373" s="44">
        <f>IF(OR($A373="",$B373=""),"",'MPTO_working_2-way'!D372)</f>
        <v>2.1060267857142851</v>
      </c>
      <c r="G373" s="46">
        <f>IF(OR($A373="",$B373=""),"",'MPTO_working_2-way'!E372)</f>
        <v>1.9041372351160444</v>
      </c>
      <c r="H373" s="44">
        <f>IF(OR($A373="",$B373=""),"",'OddsRatio_working_2-way'!M372)</f>
        <v>2.1061326375099441</v>
      </c>
      <c r="I373" s="44">
        <f>IF(OR($A373="",$B373=""),"",'OddsRatio_working_2-way'!N372)</f>
        <v>1.904050713349474</v>
      </c>
      <c r="J373" s="44">
        <f>IF('Log_working_2-way'!$D372="","",A373^('Log_working_2-way'!$D372))</f>
        <v>2.1076465292124213</v>
      </c>
      <c r="K373" s="46">
        <f>IF('Log_working_2-way'!$D372="","",B373^('Log_working_2-way'!$D372))</f>
        <v>1.9028150891340896</v>
      </c>
      <c r="L373" s="53">
        <f t="shared" si="63"/>
        <v>0.47557840616966585</v>
      </c>
      <c r="M373" s="53">
        <f t="shared" si="64"/>
        <v>0.52442159383033427</v>
      </c>
      <c r="N373" s="54">
        <v>470</v>
      </c>
      <c r="O373" s="54">
        <f t="shared" si="65"/>
        <v>239.60784313725492</v>
      </c>
      <c r="P373" s="54">
        <f t="shared" si="66"/>
        <v>215.94594594594591</v>
      </c>
      <c r="Q373" s="54">
        <f t="shared" si="67"/>
        <v>254.05405405405401</v>
      </c>
      <c r="R373" s="54">
        <f t="shared" si="68"/>
        <v>230.39215686274508</v>
      </c>
      <c r="S373" s="55">
        <f t="shared" si="69"/>
        <v>-14.446210916799089</v>
      </c>
      <c r="T373" s="55">
        <f t="shared" si="70"/>
        <v>-14.446210916799174</v>
      </c>
      <c r="U373" t="s">
        <v>447</v>
      </c>
      <c r="V373" t="s">
        <v>373</v>
      </c>
      <c r="W373" t="s">
        <v>467</v>
      </c>
      <c r="X373" s="38">
        <v>44349</v>
      </c>
      <c r="Y373" s="67" t="s">
        <v>495</v>
      </c>
    </row>
    <row r="374" spans="1:25" ht="15" x14ac:dyDescent="0.25">
      <c r="A374">
        <v>2.17</v>
      </c>
      <c r="B374">
        <v>1.74</v>
      </c>
      <c r="C374" s="43">
        <f t="shared" si="62"/>
        <v>3.5542136765718491E-2</v>
      </c>
      <c r="D374" s="44">
        <f>IF(OR($A374="",$B374=""),"",A374*'MPTO_working_2-way'!$G373)</f>
        <v>2.2471264367816088</v>
      </c>
      <c r="E374" s="46">
        <f>IF(OR($A374="",$B374=""),"",B374*'MPTO_working_2-way'!$G373)</f>
        <v>1.8018433179723501</v>
      </c>
      <c r="F374" s="44">
        <f>IF(OR($A374="",$B374=""),"",'MPTO_working_2-way'!D373)</f>
        <v>2.2570386753541753</v>
      </c>
      <c r="G374" s="46">
        <f>IF(OR($A374="",$B374=""),"",'MPTO_working_2-way'!E373)</f>
        <v>1.7955204717295163</v>
      </c>
      <c r="H374" s="44">
        <f>IF(OR($A374="",$B374=""),"",'OddsRatio_working_2-way'!M373)</f>
        <v>2.2574104664273644</v>
      </c>
      <c r="I374" s="44">
        <f>IF(OR($A374="",$B374=""),"",'OddsRatio_working_2-way'!N373)</f>
        <v>1.7952852522702987</v>
      </c>
      <c r="J374" s="44">
        <f>IF('Log_working_2-way'!$D373="","",A374^('Log_working_2-way'!$D373))</f>
        <v>2.2619707702020815</v>
      </c>
      <c r="K374" s="46">
        <f>IF('Log_working_2-way'!$D373="","",B374^('Log_working_2-way'!$D373))</f>
        <v>1.7924113803680148</v>
      </c>
      <c r="L374" s="53">
        <f t="shared" si="63"/>
        <v>0.44501278772378522</v>
      </c>
      <c r="M374" s="53">
        <f t="shared" si="64"/>
        <v>0.55498721227621484</v>
      </c>
      <c r="N374" s="54">
        <v>471</v>
      </c>
      <c r="O374" s="54">
        <f t="shared" si="65"/>
        <v>253.94930875576034</v>
      </c>
      <c r="P374" s="54">
        <f t="shared" si="66"/>
        <v>200.31034482758616</v>
      </c>
      <c r="Q374" s="54">
        <f t="shared" si="67"/>
        <v>270.68965517241378</v>
      </c>
      <c r="R374" s="54">
        <f t="shared" si="68"/>
        <v>217.05069124423963</v>
      </c>
      <c r="S374" s="55">
        <f t="shared" si="69"/>
        <v>-16.740346416653438</v>
      </c>
      <c r="T374" s="55">
        <f t="shared" si="70"/>
        <v>-16.740346416653466</v>
      </c>
      <c r="U374" t="s">
        <v>375</v>
      </c>
      <c r="V374" t="s">
        <v>249</v>
      </c>
      <c r="W374" t="s">
        <v>467</v>
      </c>
      <c r="X374" s="38">
        <v>44349</v>
      </c>
      <c r="Y374" s="57" t="s">
        <v>485</v>
      </c>
    </row>
    <row r="375" spans="1:25" ht="15" x14ac:dyDescent="0.25">
      <c r="A375">
        <v>1.58</v>
      </c>
      <c r="B375">
        <v>2.4900000000000002</v>
      </c>
      <c r="C375" s="43">
        <f t="shared" si="62"/>
        <v>3.4517818107874465E-2</v>
      </c>
      <c r="D375" s="44">
        <f>IF(OR($A375="",$B375=""),"",A375*'MPTO_working_2-way'!$G374)</f>
        <v>1.6345381526104417</v>
      </c>
      <c r="E375" s="46">
        <f>IF(OR($A375="",$B375=""),"",B375*'MPTO_working_2-way'!$G374)</f>
        <v>2.5759493670886076</v>
      </c>
      <c r="F375" s="44">
        <f>IF(OR($A375="",$B375=""),"",'MPTO_working_2-way'!D374)</f>
        <v>1.6242929689112753</v>
      </c>
      <c r="G375" s="46">
        <f>IF(OR($A375="",$B375=""),"",'MPTO_working_2-way'!E374)</f>
        <v>2.6018120494676276</v>
      </c>
      <c r="H375" s="44">
        <f>IF(OR($A375="",$B375=""),"",'OddsRatio_working_2-way'!M374)</f>
        <v>1.6239084427754149</v>
      </c>
      <c r="I375" s="44">
        <f>IF(OR($A375="",$B375=""),"",'OddsRatio_working_2-way'!N374)</f>
        <v>2.6027992754058067</v>
      </c>
      <c r="J375" s="44">
        <f>IF('Log_working_2-way'!$D374="","",A375^('Log_working_2-way'!$D374))</f>
        <v>1.6192445352091833</v>
      </c>
      <c r="K375" s="46">
        <f>IF('Log_working_2-way'!$D374="","",B375^('Log_working_2-way'!$D374))</f>
        <v>2.6148709324694677</v>
      </c>
      <c r="L375" s="53">
        <f t="shared" si="63"/>
        <v>0.6117936117936118</v>
      </c>
      <c r="M375" s="53">
        <f t="shared" si="64"/>
        <v>0.3882063882063882</v>
      </c>
      <c r="N375" s="54">
        <v>472</v>
      </c>
      <c r="O375" s="54">
        <f t="shared" si="65"/>
        <v>173.2658227848101</v>
      </c>
      <c r="P375" s="54">
        <f t="shared" si="66"/>
        <v>282.44176706827312</v>
      </c>
      <c r="Q375" s="54">
        <f t="shared" si="67"/>
        <v>189.55823293172688</v>
      </c>
      <c r="R375" s="54">
        <f t="shared" si="68"/>
        <v>298.73417721518985</v>
      </c>
      <c r="S375" s="55">
        <f t="shared" si="69"/>
        <v>-16.292410146916779</v>
      </c>
      <c r="T375" s="55">
        <f t="shared" si="70"/>
        <v>-16.292410146916723</v>
      </c>
      <c r="U375" t="s">
        <v>455</v>
      </c>
      <c r="V375" t="s">
        <v>456</v>
      </c>
      <c r="W375" t="s">
        <v>481</v>
      </c>
      <c r="X375" s="38">
        <v>44349</v>
      </c>
      <c r="Y375" s="57" t="s">
        <v>494</v>
      </c>
    </row>
    <row r="376" spans="1:25" ht="15" x14ac:dyDescent="0.25">
      <c r="A376">
        <v>1.86</v>
      </c>
      <c r="B376">
        <v>2.04</v>
      </c>
      <c r="C376" s="43">
        <f t="shared" si="62"/>
        <v>2.7830487033523088E-2</v>
      </c>
      <c r="D376" s="44">
        <f>IF(OR($A376="",$B376=""),"",A376*'MPTO_working_2-way'!$G375)</f>
        <v>1.911764705882353</v>
      </c>
      <c r="E376" s="46">
        <f>IF(OR($A376="",$B376=""),"",B376*'MPTO_working_2-way'!$G375)</f>
        <v>2.096774193548387</v>
      </c>
      <c r="F376" s="44">
        <f>IF(OR($A376="",$B376=""),"",'MPTO_working_2-way'!D375)</f>
        <v>1.9094202898550725</v>
      </c>
      <c r="G376" s="46">
        <f>IF(OR($A376="",$B376=""),"",'MPTO_working_2-way'!E375)</f>
        <v>2.0996015936254984</v>
      </c>
      <c r="H376" s="44">
        <f>IF(OR($A376="",$B376=""),"",'OddsRatio_working_2-way'!M375)</f>
        <v>1.9093531090412992</v>
      </c>
      <c r="I376" s="44">
        <f>IF(OR($A376="",$B376=""),"",'OddsRatio_working_2-way'!N375)</f>
        <v>2.0996828295383159</v>
      </c>
      <c r="J376" s="44">
        <f>IF('Log_working_2-way'!$D375="","",A376^('Log_working_2-way'!$D375))</f>
        <v>1.9082925809304243</v>
      </c>
      <c r="K376" s="46">
        <f>IF('Log_working_2-way'!$D375="","",B376^('Log_working_2-way'!$D375))</f>
        <v>2.1009668261031296</v>
      </c>
      <c r="L376" s="53">
        <f t="shared" si="63"/>
        <v>0.52307692307692311</v>
      </c>
      <c r="M376" s="53">
        <f t="shared" si="64"/>
        <v>0.47692307692307695</v>
      </c>
      <c r="N376" s="54">
        <v>473</v>
      </c>
      <c r="O376" s="54">
        <f t="shared" si="65"/>
        <v>218.69892473118284</v>
      </c>
      <c r="P376" s="54">
        <f t="shared" si="66"/>
        <v>241.1372549019608</v>
      </c>
      <c r="Q376" s="54">
        <f t="shared" si="67"/>
        <v>231.8627450980392</v>
      </c>
      <c r="R376" s="54">
        <f t="shared" si="68"/>
        <v>254.30107526881719</v>
      </c>
      <c r="S376" s="55">
        <f t="shared" si="69"/>
        <v>-13.163820366856356</v>
      </c>
      <c r="T376" s="55">
        <f t="shared" si="70"/>
        <v>-13.163820366856385</v>
      </c>
      <c r="U376" t="s">
        <v>383</v>
      </c>
      <c r="V376" t="s">
        <v>387</v>
      </c>
      <c r="W376" t="s">
        <v>481</v>
      </c>
      <c r="X376" s="38">
        <v>44349</v>
      </c>
      <c r="Y376" s="71" t="s">
        <v>495</v>
      </c>
    </row>
    <row r="377" spans="1:25" ht="15" x14ac:dyDescent="0.25">
      <c r="A377">
        <v>1.65</v>
      </c>
      <c r="B377">
        <v>2.33</v>
      </c>
      <c r="C377" s="43">
        <f t="shared" si="62"/>
        <v>3.5245155416829377E-2</v>
      </c>
      <c r="D377" s="44">
        <f>IF(OR($A377="",$B377=""),"",A377*'MPTO_working_2-way'!$G376)</f>
        <v>1.7081545064377683</v>
      </c>
      <c r="E377" s="46">
        <f>IF(OR($A377="",$B377=""),"",B377*'MPTO_working_2-way'!$G376)</f>
        <v>2.4121212121212126</v>
      </c>
      <c r="F377" s="44">
        <f>IF(OR($A377="",$B377=""),"",'MPTO_working_2-way'!D376)</f>
        <v>1.6994142999226434</v>
      </c>
      <c r="G377" s="46">
        <f>IF(OR($A377="",$B377=""),"",'MPTO_working_2-way'!E376)</f>
        <v>2.4297677358192451</v>
      </c>
      <c r="H377" s="44">
        <f>IF(OR($A377="",$B377=""),"",'OddsRatio_working_2-way'!M376)</f>
        <v>1.6990864070422753</v>
      </c>
      <c r="I377" s="44">
        <f>IF(OR($A377="",$B377=""),"",'OddsRatio_working_2-way'!N376)</f>
        <v>2.4304383405634256</v>
      </c>
      <c r="J377" s="44">
        <f>IF('Log_working_2-way'!$D376="","",A377^('Log_working_2-way'!$D376))</f>
        <v>1.6951127521022427</v>
      </c>
      <c r="K377" s="46">
        <f>IF('Log_working_2-way'!$D376="","",B377^('Log_working_2-way'!$D376))</f>
        <v>2.4386155296037653</v>
      </c>
      <c r="L377" s="53">
        <f t="shared" si="63"/>
        <v>0.58542713567839189</v>
      </c>
      <c r="M377" s="53">
        <f t="shared" si="64"/>
        <v>0.41457286432160795</v>
      </c>
      <c r="N377" s="54">
        <v>474</v>
      </c>
      <c r="O377" s="54">
        <f t="shared" si="65"/>
        <v>186.72727272727269</v>
      </c>
      <c r="P377" s="54">
        <f t="shared" si="66"/>
        <v>270.56652360515028</v>
      </c>
      <c r="Q377" s="54">
        <f t="shared" si="67"/>
        <v>203.43347639484981</v>
      </c>
      <c r="R377" s="54">
        <f t="shared" si="68"/>
        <v>287.27272727272731</v>
      </c>
      <c r="S377" s="55">
        <f t="shared" si="69"/>
        <v>-16.706203667577114</v>
      </c>
      <c r="T377" s="55">
        <f t="shared" si="70"/>
        <v>-16.706203667577029</v>
      </c>
      <c r="U377" t="s">
        <v>451</v>
      </c>
      <c r="V377" t="s">
        <v>386</v>
      </c>
      <c r="W377" t="s">
        <v>481</v>
      </c>
      <c r="X377" s="38">
        <v>44349</v>
      </c>
      <c r="Y377" s="57" t="s">
        <v>484</v>
      </c>
    </row>
    <row r="378" spans="1:25" ht="15" x14ac:dyDescent="0.25">
      <c r="A378">
        <v>1.52</v>
      </c>
      <c r="B378">
        <v>2.67</v>
      </c>
      <c r="C378" s="43">
        <f t="shared" si="62"/>
        <v>3.2426572048097846E-2</v>
      </c>
      <c r="D378" s="44">
        <f>IF(OR($A378="",$B378=""),"",A378*'MPTO_working_2-way'!$G377)</f>
        <v>1.5692883895131087</v>
      </c>
      <c r="E378" s="46">
        <f>IF(OR($A378="",$B378=""),"",B378*'MPTO_working_2-way'!$G377)</f>
        <v>2.7565789473684212</v>
      </c>
      <c r="F378" s="44">
        <f>IF(OR($A378="",$B378=""),"",'MPTO_working_2-way'!D377)</f>
        <v>1.5584056524076493</v>
      </c>
      <c r="G378" s="46">
        <f>IF(OR($A378="",$B378=""),"",'MPTO_working_2-way'!E377)</f>
        <v>2.7908128180442859</v>
      </c>
      <c r="H378" s="44">
        <f>IF(OR($A378="",$B378=""),"",'OddsRatio_working_2-way'!M377)</f>
        <v>1.5580118686094249</v>
      </c>
      <c r="I378" s="44">
        <f>IF(OR($A378="",$B378=""),"",'OddsRatio_working_2-way'!N377)</f>
        <v>2.7920765780341146</v>
      </c>
      <c r="J378" s="44">
        <f>IF('Log_working_2-way'!$D377="","",A378^('Log_working_2-way'!$D377))</f>
        <v>1.5530488105310012</v>
      </c>
      <c r="K378" s="46">
        <f>IF('Log_working_2-way'!$D377="","",B378^('Log_working_2-way'!$D377))</f>
        <v>2.808158666935292</v>
      </c>
      <c r="L378" s="53">
        <f t="shared" si="63"/>
        <v>0.63723150357995229</v>
      </c>
      <c r="M378" s="53">
        <f t="shared" si="64"/>
        <v>0.36276849642004771</v>
      </c>
      <c r="N378" s="54">
        <v>475</v>
      </c>
      <c r="O378" s="54">
        <f t="shared" si="65"/>
        <v>162.5</v>
      </c>
      <c r="P378" s="54">
        <f t="shared" si="66"/>
        <v>297.09737827715355</v>
      </c>
      <c r="Q378" s="54">
        <f t="shared" si="67"/>
        <v>177.90262172284645</v>
      </c>
      <c r="R378" s="54">
        <f t="shared" si="68"/>
        <v>312.5</v>
      </c>
      <c r="S378" s="55">
        <f t="shared" si="69"/>
        <v>-15.402621722846447</v>
      </c>
      <c r="T378" s="55">
        <f t="shared" si="70"/>
        <v>-15.402621722846447</v>
      </c>
      <c r="U378" t="s">
        <v>453</v>
      </c>
      <c r="V378" t="s">
        <v>450</v>
      </c>
      <c r="W378" t="s">
        <v>481</v>
      </c>
      <c r="X378" s="38">
        <v>44349</v>
      </c>
      <c r="Y378" s="57" t="s">
        <v>491</v>
      </c>
    </row>
    <row r="379" spans="1:25" ht="15" x14ac:dyDescent="0.25">
      <c r="A379">
        <v>1.48</v>
      </c>
      <c r="B379">
        <v>2.75</v>
      </c>
      <c r="C379" s="43">
        <f t="shared" si="62"/>
        <v>3.9312039312039193E-2</v>
      </c>
      <c r="D379" s="44">
        <f>IF(OR($A379="",$B379=""),"",A379*'MPTO_working_2-way'!$G378)</f>
        <v>1.5381818181818181</v>
      </c>
      <c r="E379" s="46">
        <f>IF(OR($A379="",$B379=""),"",B379*'MPTO_working_2-way'!$G378)</f>
        <v>2.8581081081081079</v>
      </c>
      <c r="F379" s="44">
        <f>IF(OR($A379="",$B379=""),"",'MPTO_working_2-way'!D378)</f>
        <v>1.5243445692883895</v>
      </c>
      <c r="G379" s="46">
        <f>IF(OR($A379="",$B379=""),"",'MPTO_working_2-way'!E378)</f>
        <v>2.907142857142857</v>
      </c>
      <c r="H379" s="44">
        <f>IF(OR($A379="",$B379=""),"",'OddsRatio_working_2-way'!M378)</f>
        <v>1.5237229365663816</v>
      </c>
      <c r="I379" s="44">
        <f>IF(OR($A379="",$B379=""),"",'OddsRatio_working_2-way'!N378)</f>
        <v>2.9094065395649333</v>
      </c>
      <c r="J379" s="44">
        <f>IF('Log_working_2-way'!$D378="","",A379^('Log_working_2-way'!$D378))</f>
        <v>1.5173801218505167</v>
      </c>
      <c r="K379" s="46">
        <f>IF('Log_working_2-way'!$D378="","",B379^('Log_working_2-way'!$D378))</f>
        <v>2.9328148836151597</v>
      </c>
      <c r="L379" s="53">
        <f t="shared" si="63"/>
        <v>0.65011820330969272</v>
      </c>
      <c r="M379" s="53">
        <f t="shared" si="64"/>
        <v>0.34988179669030733</v>
      </c>
      <c r="N379" s="54">
        <v>476</v>
      </c>
      <c r="O379" s="54">
        <f t="shared" si="65"/>
        <v>154.37837837837839</v>
      </c>
      <c r="P379" s="54">
        <f t="shared" si="66"/>
        <v>302.90909090909093</v>
      </c>
      <c r="Q379" s="54">
        <f t="shared" si="67"/>
        <v>173.09090909090909</v>
      </c>
      <c r="R379" s="54">
        <f t="shared" si="68"/>
        <v>321.62162162162161</v>
      </c>
      <c r="S379" s="55">
        <f t="shared" si="69"/>
        <v>-18.712530712530707</v>
      </c>
      <c r="T379" s="55">
        <f t="shared" si="70"/>
        <v>-18.712530712530679</v>
      </c>
      <c r="U379" t="s">
        <v>390</v>
      </c>
      <c r="V379" t="s">
        <v>518</v>
      </c>
      <c r="W379" t="s">
        <v>482</v>
      </c>
      <c r="X379" s="38">
        <v>44349</v>
      </c>
      <c r="Y379" s="71" t="s">
        <v>492</v>
      </c>
    </row>
    <row r="380" spans="1:25" ht="15" x14ac:dyDescent="0.25">
      <c r="A380">
        <v>2.34</v>
      </c>
      <c r="B380">
        <v>1.65</v>
      </c>
      <c r="C380" s="43">
        <f t="shared" si="62"/>
        <v>3.3411033411033575E-2</v>
      </c>
      <c r="D380" s="44">
        <f>IF(OR($A380="",$B380=""),"",A380*'MPTO_working_2-way'!$G379)</f>
        <v>2.4181818181818184</v>
      </c>
      <c r="E380" s="46">
        <f>IF(OR($A380="",$B380=""),"",B380*'MPTO_working_2-way'!$G379)</f>
        <v>1.7051282051282053</v>
      </c>
      <c r="F380" s="44">
        <f>IF(OR($A380="",$B380=""),"",'MPTO_working_2-way'!D379)</f>
        <v>2.4351939451277205</v>
      </c>
      <c r="G380" s="46">
        <f>IF(OR($A380="",$B380=""),"",'MPTO_working_2-way'!E379)</f>
        <v>1.6967699406723797</v>
      </c>
      <c r="H380" s="44">
        <f>IF(OR($A380="",$B380=""),"",'OddsRatio_working_2-way'!M379)</f>
        <v>2.4358058578855508</v>
      </c>
      <c r="I380" s="44">
        <f>IF(OR($A380="",$B380=""),"",'OddsRatio_working_2-way'!N379)</f>
        <v>1.6964729907653791</v>
      </c>
      <c r="J380" s="44">
        <f>IF('Log_working_2-way'!$D379="","",A380^('Log_working_2-way'!$D379))</f>
        <v>2.4436741668534787</v>
      </c>
      <c r="K380" s="46">
        <f>IF('Log_working_2-way'!$D379="","",B380^('Log_working_2-way'!$D379))</f>
        <v>1.6926770755893317</v>
      </c>
      <c r="L380" s="53">
        <f t="shared" si="63"/>
        <v>0.41353383458646614</v>
      </c>
      <c r="M380" s="53">
        <f t="shared" si="64"/>
        <v>0.5864661654135338</v>
      </c>
      <c r="N380" s="54">
        <v>477</v>
      </c>
      <c r="O380" s="54">
        <f t="shared" si="65"/>
        <v>273.15384615384613</v>
      </c>
      <c r="P380" s="54">
        <f t="shared" si="66"/>
        <v>187.90909090909088</v>
      </c>
      <c r="Q380" s="54">
        <f t="shared" si="67"/>
        <v>289.09090909090912</v>
      </c>
      <c r="R380" s="54">
        <f t="shared" si="68"/>
        <v>203.84615384615387</v>
      </c>
      <c r="S380" s="55">
        <f t="shared" si="69"/>
        <v>-15.93706293706299</v>
      </c>
      <c r="T380" s="55">
        <f t="shared" si="70"/>
        <v>-15.93706293706299</v>
      </c>
      <c r="U380" t="s">
        <v>393</v>
      </c>
      <c r="V380" t="s">
        <v>397</v>
      </c>
      <c r="W380" t="s">
        <v>482</v>
      </c>
      <c r="X380" s="38">
        <v>44349</v>
      </c>
      <c r="Y380" s="57" t="s">
        <v>487</v>
      </c>
    </row>
    <row r="381" spans="1:25" ht="15" x14ac:dyDescent="0.25">
      <c r="A381">
        <v>2.58</v>
      </c>
      <c r="B381">
        <v>1.55</v>
      </c>
      <c r="C381" s="43">
        <f t="shared" si="62"/>
        <v>3.275818954738674E-2</v>
      </c>
      <c r="D381" s="44">
        <f>IF(OR($A381="",$B381=""),"",A381*'MPTO_working_2-way'!$G380)</f>
        <v>2.6645161290322577</v>
      </c>
      <c r="E381" s="46">
        <f>IF(OR($A381="",$B381=""),"",B381*'MPTO_working_2-way'!$G380)</f>
        <v>1.6007751937984496</v>
      </c>
      <c r="F381" s="44">
        <f>IF(OR($A381="",$B381=""),"",'MPTO_working_2-way'!D380)</f>
        <v>2.6938363085213872</v>
      </c>
      <c r="G381" s="46">
        <f>IF(OR($A381="",$B381=""),"",'MPTO_working_2-way'!E380)</f>
        <v>1.5903758202425928</v>
      </c>
      <c r="H381" s="44">
        <f>IF(OR($A381="",$B381=""),"",'OddsRatio_working_2-way'!M380)</f>
        <v>2.6949121725703877</v>
      </c>
      <c r="I381" s="44">
        <f>IF(OR($A381="",$B381=""),"",'OddsRatio_working_2-way'!N380)</f>
        <v>1.5900010727301979</v>
      </c>
      <c r="J381" s="44">
        <f>IF('Log_working_2-way'!$D380="","",A381^('Log_working_2-way'!$D380))</f>
        <v>2.7086271490229712</v>
      </c>
      <c r="K381" s="46">
        <f>IF('Log_working_2-way'!$D380="","",B381^('Log_working_2-way'!$D380))</f>
        <v>1.5852651940897229</v>
      </c>
      <c r="L381" s="53">
        <f t="shared" si="63"/>
        <v>0.37530266343825669</v>
      </c>
      <c r="M381" s="53">
        <f t="shared" si="64"/>
        <v>0.62469733656174331</v>
      </c>
      <c r="N381" s="54">
        <v>478</v>
      </c>
      <c r="O381" s="54">
        <f t="shared" si="65"/>
        <v>292.72868217054264</v>
      </c>
      <c r="P381" s="54">
        <f t="shared" si="66"/>
        <v>169.61290322580643</v>
      </c>
      <c r="Q381" s="54">
        <f t="shared" si="67"/>
        <v>308.38709677419354</v>
      </c>
      <c r="R381" s="54">
        <f t="shared" si="68"/>
        <v>185.27131782945736</v>
      </c>
      <c r="S381" s="55">
        <f t="shared" si="69"/>
        <v>-15.658414603650897</v>
      </c>
      <c r="T381" s="55">
        <f t="shared" si="70"/>
        <v>-15.658414603650925</v>
      </c>
      <c r="U381" t="s">
        <v>396</v>
      </c>
      <c r="V381" t="s">
        <v>395</v>
      </c>
      <c r="W381" t="s">
        <v>482</v>
      </c>
      <c r="X381" s="38">
        <v>44349</v>
      </c>
      <c r="Y381" s="57" t="s">
        <v>485</v>
      </c>
    </row>
    <row r="382" spans="1:25" ht="15" x14ac:dyDescent="0.25">
      <c r="A382">
        <v>2.14</v>
      </c>
      <c r="B382">
        <v>1.77</v>
      </c>
      <c r="C382" s="43">
        <f t="shared" si="62"/>
        <v>3.2261471038597556E-2</v>
      </c>
      <c r="D382" s="44">
        <f>IF(OR($A382="",$B382=""),"",A382*'MPTO_working_2-way'!$G381)</f>
        <v>2.2090395480225991</v>
      </c>
      <c r="E382" s="46">
        <f>IF(OR($A382="",$B382=""),"",B382*'MPTO_working_2-way'!$G381)</f>
        <v>1.8271028037383177</v>
      </c>
      <c r="F382" s="44">
        <f>IF(OR($A382="",$B382=""),"",'MPTO_working_2-way'!D381)</f>
        <v>2.216513546725964</v>
      </c>
      <c r="G382" s="46">
        <f>IF(OR($A382="",$B382=""),"",'MPTO_working_2-way'!E381)</f>
        <v>1.822021261243927</v>
      </c>
      <c r="H382" s="44">
        <f>IF(OR($A382="",$B382=""),"",'OddsRatio_working_2-way'!M381)</f>
        <v>2.2167659925061516</v>
      </c>
      <c r="I382" s="44">
        <f>IF(OR($A382="",$B382=""),"",'OddsRatio_working_2-way'!N381)</f>
        <v>1.8218507142366114</v>
      </c>
      <c r="J382" s="44">
        <f>IF('Log_working_2-way'!$D381="","",A382^('Log_working_2-way'!$D381))</f>
        <v>2.2201875884465903</v>
      </c>
      <c r="K382" s="46">
        <f>IF('Log_working_2-way'!$D381="","",B382^('Log_working_2-way'!$D381))</f>
        <v>1.8195461168991689</v>
      </c>
      <c r="L382" s="53">
        <f t="shared" si="63"/>
        <v>0.45268542199488487</v>
      </c>
      <c r="M382" s="53">
        <f t="shared" si="64"/>
        <v>0.54731457800511507</v>
      </c>
      <c r="N382" s="54">
        <v>479</v>
      </c>
      <c r="O382" s="54">
        <f t="shared" si="65"/>
        <v>255.16822429906549</v>
      </c>
      <c r="P382" s="54">
        <f t="shared" si="66"/>
        <v>208.37853107344637</v>
      </c>
      <c r="Q382" s="54">
        <f t="shared" si="67"/>
        <v>270.62146892655369</v>
      </c>
      <c r="R382" s="54">
        <f t="shared" si="68"/>
        <v>223.83177570093457</v>
      </c>
      <c r="S382" s="55">
        <f t="shared" si="69"/>
        <v>-15.453244627488203</v>
      </c>
      <c r="T382" s="55">
        <f t="shared" si="70"/>
        <v>-15.453244627488203</v>
      </c>
      <c r="U382" t="s">
        <v>517</v>
      </c>
      <c r="V382" t="s">
        <v>392</v>
      </c>
      <c r="W382" t="s">
        <v>482</v>
      </c>
      <c r="X382" s="38">
        <v>44349</v>
      </c>
      <c r="Y382" s="57" t="s">
        <v>498</v>
      </c>
    </row>
    <row r="383" spans="1:25" ht="15" x14ac:dyDescent="0.25">
      <c r="A383">
        <v>2.14</v>
      </c>
      <c r="B383">
        <v>1.76</v>
      </c>
      <c r="C383" s="43">
        <f t="shared" si="62"/>
        <v>3.5471537807986397E-2</v>
      </c>
      <c r="D383" s="44">
        <f>IF(OR($A383="",$B383=""),"",A383*'MPTO_working_2-way'!$G382)</f>
        <v>2.2159090909090908</v>
      </c>
      <c r="E383" s="46">
        <f>IF(OR($A383="",$B383=""),"",B383*'MPTO_working_2-way'!$G382)</f>
        <v>1.8224299065420562</v>
      </c>
      <c r="F383" s="44">
        <f>IF(OR($A383="",$B383=""),"",'MPTO_working_2-way'!D382)</f>
        <v>2.2244271202456889</v>
      </c>
      <c r="G383" s="46">
        <f>IF(OR($A383="",$B383=""),"",'MPTO_working_2-way'!E382)</f>
        <v>1.8167084699980707</v>
      </c>
      <c r="H383" s="44">
        <f>IF(OR($A383="",$B383=""),"",'OddsRatio_working_2-way'!M382)</f>
        <v>2.2247448713915889</v>
      </c>
      <c r="I383" s="44">
        <f>IF(OR($A383="",$B383=""),"",'OddsRatio_working_2-way'!N382)</f>
        <v>1.8164965809277254</v>
      </c>
      <c r="J383" s="44">
        <f>IF('Log_working_2-way'!$D382="","",A383^('Log_working_2-way'!$D382))</f>
        <v>2.2286583340561452</v>
      </c>
      <c r="K383" s="46">
        <f>IF('Log_working_2-way'!$D382="","",B383^('Log_working_2-way'!$D382))</f>
        <v>1.8138959157983681</v>
      </c>
      <c r="L383" s="53">
        <f t="shared" si="63"/>
        <v>0.45128205128205129</v>
      </c>
      <c r="M383" s="53">
        <f t="shared" si="64"/>
        <v>0.54871794871794866</v>
      </c>
      <c r="N383" s="54">
        <v>480</v>
      </c>
      <c r="O383" s="54">
        <f t="shared" si="65"/>
        <v>255.70093457943926</v>
      </c>
      <c r="P383" s="54">
        <f t="shared" si="66"/>
        <v>207.27272727272725</v>
      </c>
      <c r="Q383" s="54">
        <f t="shared" si="67"/>
        <v>272.72727272727275</v>
      </c>
      <c r="R383" s="54">
        <f t="shared" si="68"/>
        <v>224.29906542056074</v>
      </c>
      <c r="S383" s="55">
        <f t="shared" si="69"/>
        <v>-17.026338147833485</v>
      </c>
      <c r="T383" s="55">
        <f t="shared" si="70"/>
        <v>-17.026338147833485</v>
      </c>
      <c r="U383" t="s">
        <v>391</v>
      </c>
      <c r="V383" t="s">
        <v>394</v>
      </c>
      <c r="W383" t="s">
        <v>482</v>
      </c>
      <c r="X383" s="38">
        <v>44349</v>
      </c>
      <c r="Y383" s="57" t="s">
        <v>487</v>
      </c>
    </row>
    <row r="384" spans="1:25" ht="15" x14ac:dyDescent="0.25">
      <c r="A384">
        <v>1.68</v>
      </c>
      <c r="B384">
        <v>2.2400000000000002</v>
      </c>
      <c r="C384" s="43">
        <f t="shared" si="62"/>
        <v>4.1666666666666519E-2</v>
      </c>
      <c r="D384" s="44">
        <f>IF(OR($A384="",$B384=""),"",A384*'MPTO_working_2-way'!$G383)</f>
        <v>1.7499999999999998</v>
      </c>
      <c r="E384" s="46">
        <f>IF(OR($A384="",$B384=""),"",B384*'MPTO_working_2-way'!$G383)</f>
        <v>2.333333333333333</v>
      </c>
      <c r="F384" s="44">
        <f>IF(OR($A384="",$B384=""),"",'MPTO_working_2-way'!D383)</f>
        <v>1.7409326424870464</v>
      </c>
      <c r="G384" s="46">
        <f>IF(OR($A384="",$B384=""),"",'MPTO_working_2-way'!E383)</f>
        <v>2.3496503496503496</v>
      </c>
      <c r="H384" s="44">
        <f>IF(OR($A384="",$B384=""),"",'OddsRatio_working_2-way'!M383)</f>
        <v>1.7405316311773544</v>
      </c>
      <c r="I384" s="44">
        <f>IF(OR($A384="",$B384=""),"",'OddsRatio_working_2-way'!N383)</f>
        <v>2.3503812097939996</v>
      </c>
      <c r="J384" s="44">
        <f>IF('Log_working_2-way'!$D383="","",A384^('Log_working_2-way'!$D383))</f>
        <v>1.7363936538464513</v>
      </c>
      <c r="K384" s="46">
        <f>IF('Log_working_2-way'!$D383="","",B384^('Log_working_2-way'!$D383))</f>
        <v>2.357969334439959</v>
      </c>
      <c r="L384" s="53">
        <f t="shared" si="63"/>
        <v>0.57142857142857151</v>
      </c>
      <c r="M384" s="53">
        <f t="shared" si="64"/>
        <v>0.4285714285714286</v>
      </c>
      <c r="N384" s="54">
        <v>481</v>
      </c>
      <c r="O384" s="54">
        <f t="shared" si="65"/>
        <v>194.69047619047615</v>
      </c>
      <c r="P384" s="54">
        <f t="shared" si="66"/>
        <v>266.26785714285717</v>
      </c>
      <c r="Q384" s="54">
        <f t="shared" si="67"/>
        <v>214.73214285714283</v>
      </c>
      <c r="R384" s="54">
        <f t="shared" si="68"/>
        <v>286.3095238095238</v>
      </c>
      <c r="S384" s="55">
        <f t="shared" si="69"/>
        <v>-20.041666666666686</v>
      </c>
      <c r="T384" s="55">
        <f t="shared" si="70"/>
        <v>-20.041666666666629</v>
      </c>
      <c r="U384" t="s">
        <v>399</v>
      </c>
      <c r="V384" t="s">
        <v>403</v>
      </c>
      <c r="W384" t="s">
        <v>483</v>
      </c>
      <c r="X384" s="38">
        <v>44349</v>
      </c>
      <c r="Y384" s="57" t="s">
        <v>492</v>
      </c>
    </row>
    <row r="385" spans="1:25" ht="15" x14ac:dyDescent="0.25">
      <c r="A385">
        <v>1.98</v>
      </c>
      <c r="B385">
        <v>1.88</v>
      </c>
      <c r="C385" s="43">
        <f t="shared" si="62"/>
        <v>3.6965398667526461E-2</v>
      </c>
      <c r="D385" s="44">
        <f>IF(OR($A385="",$B385=""),"",A385*'MPTO_working_2-way'!$G384)</f>
        <v>2.0531914893617023</v>
      </c>
      <c r="E385" s="46">
        <f>IF(OR($A385="",$B385=""),"",B385*'MPTO_working_2-way'!$G384)</f>
        <v>1.9494949494949496</v>
      </c>
      <c r="F385" s="44">
        <f>IF(OR($A385="",$B385=""),"",'MPTO_working_2-way'!D384)</f>
        <v>2.0552120141342756</v>
      </c>
      <c r="G385" s="46">
        <f>IF(OR($A385="",$B385=""),"",'MPTO_working_2-way'!E384)</f>
        <v>1.9476768522394308</v>
      </c>
      <c r="H385" s="44">
        <f>IF(OR($A385="",$B385=""),"",'OddsRatio_working_2-way'!M384)</f>
        <v>2.0552897060221729</v>
      </c>
      <c r="I385" s="44">
        <f>IF(OR($A385="",$B385=""),"",'OddsRatio_working_2-way'!N384)</f>
        <v>1.947607082958686</v>
      </c>
      <c r="J385" s="44">
        <f>IF('Log_working_2-way'!$D384="","",A385^('Log_working_2-way'!$D384))</f>
        <v>2.0562137224842738</v>
      </c>
      <c r="K385" s="46">
        <f>IF('Log_working_2-way'!$D384="","",B385^('Log_working_2-way'!$D384))</f>
        <v>1.9467780797695502</v>
      </c>
      <c r="L385" s="53">
        <f t="shared" si="63"/>
        <v>0.48704663212435229</v>
      </c>
      <c r="M385" s="53">
        <f t="shared" si="64"/>
        <v>0.5129533678756476</v>
      </c>
      <c r="N385" s="54">
        <v>482</v>
      </c>
      <c r="O385" s="54">
        <f t="shared" si="65"/>
        <v>238.56565656565658</v>
      </c>
      <c r="P385" s="54">
        <f t="shared" si="66"/>
        <v>225.61702127659572</v>
      </c>
      <c r="Q385" s="54">
        <f t="shared" si="67"/>
        <v>256.38297872340428</v>
      </c>
      <c r="R385" s="54">
        <f t="shared" si="68"/>
        <v>243.43434343434345</v>
      </c>
      <c r="S385" s="55">
        <f t="shared" si="69"/>
        <v>-17.817322157747697</v>
      </c>
      <c r="T385" s="55">
        <f t="shared" si="70"/>
        <v>-17.817322157747725</v>
      </c>
      <c r="U385" t="s">
        <v>405</v>
      </c>
      <c r="V385" t="s">
        <v>401</v>
      </c>
      <c r="W385" t="s">
        <v>483</v>
      </c>
      <c r="X385" s="38">
        <v>44349</v>
      </c>
      <c r="Y385" s="57" t="s">
        <v>487</v>
      </c>
    </row>
    <row r="386" spans="1:25" ht="15" x14ac:dyDescent="0.25">
      <c r="A386">
        <v>1.86</v>
      </c>
      <c r="B386">
        <v>1.99</v>
      </c>
      <c r="C386" s="43">
        <f t="shared" si="62"/>
        <v>4.0146971416220811E-2</v>
      </c>
      <c r="D386" s="44">
        <f>IF(OR($A386="",$B386=""),"",A386*'MPTO_working_2-way'!$G385)</f>
        <v>1.9346733668341709</v>
      </c>
      <c r="E386" s="46">
        <f>IF(OR($A386="",$B386=""),"",B386*'MPTO_working_2-way'!$G385)</f>
        <v>2.0698924731182795</v>
      </c>
      <c r="F386" s="44">
        <f>IF(OR($A386="",$B386=""),"",'MPTO_working_2-way'!D385)</f>
        <v>1.9321396878425641</v>
      </c>
      <c r="G386" s="46">
        <f>IF(OR($A386="",$B386=""),"",'MPTO_working_2-way'!E385)</f>
        <v>2.0728005824046591</v>
      </c>
      <c r="H386" s="44">
        <f>IF(OR($A386="",$B386=""),"",'OddsRatio_working_2-way'!M385)</f>
        <v>1.9320337272260424</v>
      </c>
      <c r="I386" s="44">
        <f>IF(OR($A386="",$B386=""),"",'OddsRatio_working_2-way'!N385)</f>
        <v>2.0729225464578858</v>
      </c>
      <c r="J386" s="44">
        <f>IF('Log_working_2-way'!$D385="","",A386^('Log_working_2-way'!$D385))</f>
        <v>1.9308758651633173</v>
      </c>
      <c r="K386" s="46">
        <f>IF('Log_working_2-way'!$D385="","",B386^('Log_working_2-way'!$D385))</f>
        <v>2.0742570920821759</v>
      </c>
      <c r="L386" s="53">
        <f t="shared" si="63"/>
        <v>0.51688311688311683</v>
      </c>
      <c r="M386" s="53">
        <f t="shared" si="64"/>
        <v>0.48311688311688311</v>
      </c>
      <c r="N386" s="54">
        <v>483</v>
      </c>
      <c r="O386" s="54">
        <f t="shared" si="65"/>
        <v>223.32258064516128</v>
      </c>
      <c r="P386" s="54">
        <f t="shared" si="66"/>
        <v>240.28643216080397</v>
      </c>
      <c r="Q386" s="54">
        <f t="shared" si="67"/>
        <v>242.71356783919595</v>
      </c>
      <c r="R386" s="54">
        <f t="shared" si="68"/>
        <v>259.67741935483872</v>
      </c>
      <c r="S386" s="55">
        <f t="shared" si="69"/>
        <v>-19.390987194034665</v>
      </c>
      <c r="T386" s="55">
        <f t="shared" si="70"/>
        <v>-19.39098719403475</v>
      </c>
      <c r="U386" t="s">
        <v>407</v>
      </c>
      <c r="V386" t="s">
        <v>402</v>
      </c>
      <c r="W386" t="s">
        <v>483</v>
      </c>
      <c r="X386" s="38">
        <v>44349</v>
      </c>
      <c r="Y386" s="57" t="s">
        <v>502</v>
      </c>
    </row>
    <row r="387" spans="1:25" ht="15" x14ac:dyDescent="0.25">
      <c r="A387">
        <v>1.69</v>
      </c>
      <c r="B387">
        <v>2.21</v>
      </c>
      <c r="C387" s="43">
        <f t="shared" si="62"/>
        <v>4.4204664114166459E-2</v>
      </c>
      <c r="D387" s="44">
        <f>IF(OR($A387="",$B387=""),"",A387*'MPTO_working_2-way'!$G386)</f>
        <v>1.7647058823529413</v>
      </c>
      <c r="E387" s="46">
        <f>IF(OR($A387="",$B387=""),"",B387*'MPTO_working_2-way'!$G386)</f>
        <v>2.3076923076923079</v>
      </c>
      <c r="F387" s="44">
        <f>IF(OR($A387="",$B387=""),"",'MPTO_working_2-way'!D386)</f>
        <v>1.7555759242285367</v>
      </c>
      <c r="G387" s="46">
        <f>IF(OR($A387="",$B387=""),"",'MPTO_working_2-way'!E386)</f>
        <v>2.3234937323089366</v>
      </c>
      <c r="H387" s="44">
        <f>IF(OR($A387="",$B387=""),"",'OddsRatio_working_2-way'!M386)</f>
        <v>1.7551476239016437</v>
      </c>
      <c r="I387" s="44">
        <f>IF(OR($A387="",$B387=""),"",'OddsRatio_working_2-way'!N386)</f>
        <v>2.3242443839434617</v>
      </c>
      <c r="J387" s="44">
        <f>IF('Log_working_2-way'!$D386="","",A387^('Log_working_2-way'!$D386))</f>
        <v>1.7509739490156586</v>
      </c>
      <c r="K387" s="46">
        <f>IF('Log_working_2-way'!$D386="","",B387^('Log_working_2-way'!$D386))</f>
        <v>2.3316041139779355</v>
      </c>
      <c r="L387" s="53">
        <f t="shared" si="63"/>
        <v>0.56666666666666665</v>
      </c>
      <c r="M387" s="53">
        <f t="shared" si="64"/>
        <v>0.43333333333333329</v>
      </c>
      <c r="N387" s="54">
        <v>484</v>
      </c>
      <c r="O387" s="54">
        <f t="shared" si="65"/>
        <v>197.60946745562126</v>
      </c>
      <c r="P387" s="54">
        <f t="shared" si="66"/>
        <v>264.9954751131221</v>
      </c>
      <c r="Q387" s="54">
        <f t="shared" si="67"/>
        <v>219.00452488687782</v>
      </c>
      <c r="R387" s="54">
        <f t="shared" si="68"/>
        <v>286.39053254437869</v>
      </c>
      <c r="S387" s="55">
        <f t="shared" si="69"/>
        <v>-21.395057431256561</v>
      </c>
      <c r="T387" s="55">
        <f t="shared" si="70"/>
        <v>-21.395057431256589</v>
      </c>
      <c r="U387" t="s">
        <v>404</v>
      </c>
      <c r="V387" t="s">
        <v>406</v>
      </c>
      <c r="W387" t="s">
        <v>483</v>
      </c>
      <c r="X387" s="38">
        <v>44349</v>
      </c>
      <c r="Y387" s="57" t="s">
        <v>494</v>
      </c>
    </row>
    <row r="388" spans="1:25" ht="15" x14ac:dyDescent="0.25">
      <c r="A388">
        <v>2.0299999999999998</v>
      </c>
      <c r="B388">
        <v>1.88</v>
      </c>
      <c r="C388" s="43">
        <f t="shared" si="62"/>
        <v>2.4525731055444977E-2</v>
      </c>
      <c r="D388" s="44">
        <f>IF(OR($A388="",$B388=""),"",A388*'MPTO_working_2-way'!$G387)</f>
        <v>2.0797872340425529</v>
      </c>
      <c r="E388" s="46">
        <f>IF(OR($A388="",$B388=""),"",B388*'MPTO_working_2-way'!$G387)</f>
        <v>1.9261083743842364</v>
      </c>
      <c r="F388" s="44">
        <f>IF(OR($A388="",$B388=""),"",'MPTO_working_2-way'!D387)</f>
        <v>2.0818241326641935</v>
      </c>
      <c r="G388" s="46">
        <f>IF(OR($A388="",$B388=""),"",'MPTO_working_2-way'!E387)</f>
        <v>1.9243646631706333</v>
      </c>
      <c r="H388" s="44">
        <f>IF(OR($A388="",$B388=""),"",'OddsRatio_working_2-way'!M387)</f>
        <v>2.081875475946537</v>
      </c>
      <c r="I388" s="44">
        <f>IF(OR($A388="",$B388=""),"",'OddsRatio_working_2-way'!N387)</f>
        <v>1.9243207949834495</v>
      </c>
      <c r="J388" s="44">
        <f>IF('Log_working_2-way'!$D387="","",A388^('Log_working_2-way'!$D387))</f>
        <v>2.0827972819225606</v>
      </c>
      <c r="K388" s="46">
        <f>IF('Log_working_2-way'!$D387="","",B388^('Log_working_2-way'!$D387))</f>
        <v>1.9235339030630429</v>
      </c>
      <c r="L388" s="53">
        <f t="shared" si="63"/>
        <v>0.4808184143222507</v>
      </c>
      <c r="M388" s="53">
        <f t="shared" si="64"/>
        <v>0.51918158567774941</v>
      </c>
      <c r="N388" s="54">
        <v>485</v>
      </c>
      <c r="O388" s="54">
        <f t="shared" si="65"/>
        <v>246.08374384236456</v>
      </c>
      <c r="P388" s="54">
        <f t="shared" si="66"/>
        <v>227.02127659574467</v>
      </c>
      <c r="Q388" s="54">
        <f t="shared" si="67"/>
        <v>257.97872340425533</v>
      </c>
      <c r="R388" s="54">
        <f t="shared" si="68"/>
        <v>238.9162561576355</v>
      </c>
      <c r="S388" s="55">
        <f t="shared" si="69"/>
        <v>-11.894979561890779</v>
      </c>
      <c r="T388" s="55">
        <f t="shared" si="70"/>
        <v>-11.894979561890835</v>
      </c>
      <c r="U388" t="s">
        <v>153</v>
      </c>
      <c r="V388" t="s">
        <v>177</v>
      </c>
      <c r="W388" t="s">
        <v>469</v>
      </c>
      <c r="X388" s="38">
        <v>44349</v>
      </c>
      <c r="Y388" s="57" t="s">
        <v>499</v>
      </c>
    </row>
    <row r="389" spans="1:25" ht="15" x14ac:dyDescent="0.25">
      <c r="A389">
        <v>1.79</v>
      </c>
      <c r="B389">
        <v>2.13</v>
      </c>
      <c r="C389" s="43">
        <f t="shared" si="62"/>
        <v>2.8142785952212312E-2</v>
      </c>
      <c r="D389" s="44">
        <f>IF(OR($A389="",$B389=""),"",A389*'MPTO_working_2-way'!$G388)</f>
        <v>1.84037558685446</v>
      </c>
      <c r="E389" s="46">
        <f>IF(OR($A389="",$B389=""),"",B389*'MPTO_working_2-way'!$G388)</f>
        <v>2.1899441340782122</v>
      </c>
      <c r="F389" s="44">
        <f>IF(OR($A389="",$B389=""),"",'MPTO_working_2-way'!D388)</f>
        <v>1.8362511137332338</v>
      </c>
      <c r="G389" s="46">
        <f>IF(OR($A389="",$B389=""),"",'MPTO_working_2-way'!E388)</f>
        <v>2.1958130561234772</v>
      </c>
      <c r="H389" s="44">
        <f>IF(OR($A389="",$B389=""),"",'OddsRatio_working_2-way'!M388)</f>
        <v>1.8361309970619364</v>
      </c>
      <c r="I389" s="44">
        <f>IF(OR($A389="",$B389=""),"",'OddsRatio_working_2-way'!N388)</f>
        <v>2.1959848438987186</v>
      </c>
      <c r="J389" s="44">
        <f>IF('Log_working_2-way'!$D388="","",A389^('Log_working_2-way'!$D388))</f>
        <v>1.8342658577685029</v>
      </c>
      <c r="K389" s="46">
        <f>IF('Log_working_2-way'!$D388="","",B389^('Log_working_2-way'!$D388))</f>
        <v>2.1986586658056355</v>
      </c>
      <c r="L389" s="53">
        <f t="shared" si="63"/>
        <v>0.54336734693877553</v>
      </c>
      <c r="M389" s="53">
        <f t="shared" si="64"/>
        <v>0.45663265306122452</v>
      </c>
      <c r="N389" s="54">
        <v>486</v>
      </c>
      <c r="O389" s="54">
        <f t="shared" si="65"/>
        <v>214.49162011173186</v>
      </c>
      <c r="P389" s="54">
        <f t="shared" si="66"/>
        <v>257.83098591549287</v>
      </c>
      <c r="Q389" s="54">
        <f t="shared" si="67"/>
        <v>228.16901408450704</v>
      </c>
      <c r="R389" s="54">
        <f t="shared" si="68"/>
        <v>271.50837988826817</v>
      </c>
      <c r="S389" s="55">
        <f t="shared" si="69"/>
        <v>-13.677393972775178</v>
      </c>
      <c r="T389" s="55">
        <f t="shared" si="70"/>
        <v>-13.677393972775292</v>
      </c>
      <c r="U389" t="s">
        <v>120</v>
      </c>
      <c r="V389" t="s">
        <v>178</v>
      </c>
      <c r="W389" t="s">
        <v>469</v>
      </c>
      <c r="X389" s="38">
        <v>44349</v>
      </c>
      <c r="Y389" s="57" t="s">
        <v>485</v>
      </c>
    </row>
    <row r="390" spans="1:25" ht="15" x14ac:dyDescent="0.25">
      <c r="A390">
        <v>2.33</v>
      </c>
      <c r="B390">
        <v>1.66</v>
      </c>
      <c r="C390" s="43">
        <f t="shared" si="62"/>
        <v>3.1594187910440219E-2</v>
      </c>
      <c r="D390" s="44">
        <f>IF(OR($A390="",$B390=""),"",A390*'MPTO_working_2-way'!$G389)</f>
        <v>2.4036144578313259</v>
      </c>
      <c r="E390" s="46">
        <f>IF(OR($A390="",$B390=""),"",B390*'MPTO_working_2-way'!$G389)</f>
        <v>1.7124463519313307</v>
      </c>
      <c r="F390" s="44">
        <f>IF(OR($A390="",$B390=""),"",'MPTO_working_2-way'!D389)</f>
        <v>2.4190380886859724</v>
      </c>
      <c r="G390" s="46">
        <f>IF(OR($A390="",$B390=""),"",'MPTO_working_2-way'!E389)</f>
        <v>1.7047027193794351</v>
      </c>
      <c r="H390" s="44">
        <f>IF(OR($A390="",$B390=""),"",'OddsRatio_working_2-way'!M389)</f>
        <v>2.4195603245905111</v>
      </c>
      <c r="I390" s="44">
        <f>IF(OR($A390="",$B390=""),"",'OddsRatio_working_2-way'!N389)</f>
        <v>1.7044434693456672</v>
      </c>
      <c r="J390" s="44">
        <f>IF('Log_working_2-way'!$D389="","",A390^('Log_working_2-way'!$D389))</f>
        <v>2.4266738869367481</v>
      </c>
      <c r="K390" s="46">
        <f>IF('Log_working_2-way'!$D389="","",B390^('Log_working_2-way'!$D389))</f>
        <v>1.7009310320714472</v>
      </c>
      <c r="L390" s="53">
        <f t="shared" si="63"/>
        <v>0.41604010025062649</v>
      </c>
      <c r="M390" s="53">
        <f t="shared" si="64"/>
        <v>0.58395989974937335</v>
      </c>
      <c r="N390" s="54">
        <v>487</v>
      </c>
      <c r="O390" s="54">
        <f t="shared" si="65"/>
        <v>277.98712446351936</v>
      </c>
      <c r="P390" s="54">
        <f t="shared" si="66"/>
        <v>193.62650602409639</v>
      </c>
      <c r="Q390" s="54">
        <f t="shared" si="67"/>
        <v>293.37349397590361</v>
      </c>
      <c r="R390" s="54">
        <f t="shared" si="68"/>
        <v>209.01287553648069</v>
      </c>
      <c r="S390" s="55">
        <f t="shared" si="69"/>
        <v>-15.386369512384249</v>
      </c>
      <c r="T390" s="55">
        <f t="shared" si="70"/>
        <v>-15.386369512384306</v>
      </c>
      <c r="U390" t="s">
        <v>59</v>
      </c>
      <c r="V390" t="s">
        <v>113</v>
      </c>
      <c r="W390" t="s">
        <v>469</v>
      </c>
      <c r="X390" s="38">
        <v>44349</v>
      </c>
      <c r="Y390" s="57" t="s">
        <v>499</v>
      </c>
    </row>
    <row r="391" spans="1:25" ht="15" x14ac:dyDescent="0.25">
      <c r="A391">
        <v>2.4700000000000002</v>
      </c>
      <c r="B391">
        <v>1.6</v>
      </c>
      <c r="C391" s="43">
        <f t="shared" si="62"/>
        <v>2.9858299595141746E-2</v>
      </c>
      <c r="D391" s="44">
        <f>IF(OR($A391="",$B391=""),"",A391*'MPTO_working_2-way'!$G390)</f>
        <v>2.5437500000000002</v>
      </c>
      <c r="E391" s="46">
        <f>IF(OR($A391="",$B391=""),"",B391*'MPTO_working_2-way'!$G390)</f>
        <v>1.6477732793522268</v>
      </c>
      <c r="F391" s="44">
        <f>IF(OR($A391="",$B391=""),"",'MPTO_working_2-way'!D390)</f>
        <v>2.5645684620376383</v>
      </c>
      <c r="G391" s="46">
        <f>IF(OR($A391="",$B391=""),"",'MPTO_working_2-way'!E390)</f>
        <v>1.6391538780588968</v>
      </c>
      <c r="H391" s="44">
        <f>IF(OR($A391="",$B391=""),"",'OddsRatio_working_2-way'!M390)</f>
        <v>2.5652475842498532</v>
      </c>
      <c r="I391" s="44">
        <f>IF(OR($A391="",$B391=""),"",'OddsRatio_working_2-way'!N390)</f>
        <v>1.6388765649999402</v>
      </c>
      <c r="J391" s="44">
        <f>IF('Log_working_2-way'!$D390="","",A391^('Log_working_2-way'!$D390))</f>
        <v>2.5748908511028135</v>
      </c>
      <c r="K391" s="46">
        <f>IF('Log_working_2-way'!$D390="","",B391^('Log_working_2-way'!$D390))</f>
        <v>1.634964638533341</v>
      </c>
      <c r="L391" s="53">
        <f t="shared" si="63"/>
        <v>0.3931203931203931</v>
      </c>
      <c r="M391" s="53">
        <f t="shared" si="64"/>
        <v>0.60687960687960685</v>
      </c>
      <c r="N391" s="54">
        <v>488</v>
      </c>
      <c r="O391" s="54">
        <f t="shared" si="65"/>
        <v>290.42914979757091</v>
      </c>
      <c r="P391" s="54">
        <f t="shared" si="66"/>
        <v>183.00000000000006</v>
      </c>
      <c r="Q391" s="54">
        <f t="shared" si="67"/>
        <v>305</v>
      </c>
      <c r="R391" s="54">
        <f t="shared" si="68"/>
        <v>197.57085020242914</v>
      </c>
      <c r="S391" s="55">
        <f t="shared" si="69"/>
        <v>-14.570850202429085</v>
      </c>
      <c r="T391" s="55">
        <f t="shared" si="70"/>
        <v>-14.570850202429085</v>
      </c>
      <c r="U391" t="s">
        <v>155</v>
      </c>
      <c r="V391" t="s">
        <v>112</v>
      </c>
      <c r="W391" t="s">
        <v>469</v>
      </c>
      <c r="X391" s="38">
        <v>44349</v>
      </c>
      <c r="Y391" s="57" t="s">
        <v>491</v>
      </c>
    </row>
    <row r="392" spans="1:25" ht="15" x14ac:dyDescent="0.25">
      <c r="A392">
        <v>2.71</v>
      </c>
      <c r="B392">
        <v>1.5</v>
      </c>
      <c r="C392" s="43">
        <f t="shared" si="62"/>
        <v>3.5670356703566997E-2</v>
      </c>
      <c r="D392" s="44">
        <f>IF(OR($A392="",$B392=""),"",A392*'MPTO_working_2-way'!$G391)</f>
        <v>2.8066666666666666</v>
      </c>
      <c r="E392" s="46">
        <f>IF(OR($A392="",$B392=""),"",B392*'MPTO_working_2-way'!$G391)</f>
        <v>1.5535055350553506</v>
      </c>
      <c r="F392" s="44">
        <f>IF(OR($A392="",$B392=""),"",'MPTO_working_2-way'!D391)</f>
        <v>2.847635726795096</v>
      </c>
      <c r="G392" s="46">
        <f>IF(OR($A392="",$B392=""),"",'MPTO_working_2-way'!E391)</f>
        <v>1.5412322274881518</v>
      </c>
      <c r="H392" s="44">
        <f>IF(OR($A392="",$B392=""),"",'OddsRatio_working_2-way'!M391)</f>
        <v>2.8493242008906927</v>
      </c>
      <c r="I392" s="44">
        <f>IF(OR($A392="",$B392=""),"",'OddsRatio_working_2-way'!N391)</f>
        <v>1.5407380704358749</v>
      </c>
      <c r="J392" s="44">
        <f>IF('Log_working_2-way'!$D391="","",A392^('Log_working_2-way'!$D391))</f>
        <v>2.8687154604017304</v>
      </c>
      <c r="K392" s="46">
        <f>IF('Log_working_2-way'!$D391="","",B392^('Log_working_2-way'!$D391))</f>
        <v>1.5351269474619433</v>
      </c>
      <c r="L392" s="53">
        <f t="shared" si="63"/>
        <v>0.35629453681710216</v>
      </c>
      <c r="M392" s="53">
        <f t="shared" si="64"/>
        <v>0.64370546318289779</v>
      </c>
      <c r="N392" s="54">
        <v>489</v>
      </c>
      <c r="O392" s="54">
        <f t="shared" si="65"/>
        <v>308.55719557195573</v>
      </c>
      <c r="P392" s="54">
        <f t="shared" si="66"/>
        <v>163</v>
      </c>
      <c r="Q392" s="54">
        <f t="shared" si="67"/>
        <v>326</v>
      </c>
      <c r="R392" s="54">
        <f t="shared" si="68"/>
        <v>180.44280442804427</v>
      </c>
      <c r="S392" s="55">
        <f t="shared" si="69"/>
        <v>-17.442804428044269</v>
      </c>
      <c r="T392" s="55">
        <f t="shared" si="70"/>
        <v>-17.442804428044269</v>
      </c>
      <c r="U392" t="s">
        <v>461</v>
      </c>
      <c r="V392" t="s">
        <v>118</v>
      </c>
      <c r="W392" t="s">
        <v>470</v>
      </c>
      <c r="X392" s="38">
        <v>44349</v>
      </c>
      <c r="Y392" s="57" t="s">
        <v>487</v>
      </c>
    </row>
    <row r="393" spans="1:25" ht="15" x14ac:dyDescent="0.25">
      <c r="A393">
        <v>2.96</v>
      </c>
      <c r="B393">
        <v>1.42</v>
      </c>
      <c r="C393" s="43">
        <f t="shared" si="62"/>
        <v>4.2063189950513946E-2</v>
      </c>
      <c r="D393" s="44">
        <f>IF(OR($A393="",$B393=""),"",A393*'MPTO_working_2-way'!$G392)</f>
        <v>3.0845070422535215</v>
      </c>
      <c r="E393" s="46">
        <f>IF(OR($A393="",$B393=""),"",B393*'MPTO_working_2-way'!$G392)</f>
        <v>1.4797297297297298</v>
      </c>
      <c r="F393" s="44">
        <f>IF(OR($A393="",$B393=""),"",'MPTO_working_2-way'!D392)</f>
        <v>3.1565034544908381</v>
      </c>
      <c r="G393" s="46">
        <f>IF(OR($A393="",$B393=""),"",'MPTO_working_2-way'!E392)</f>
        <v>1.4637136091377629</v>
      </c>
      <c r="H393" s="44">
        <f>IF(OR($A393="",$B393=""),"",'OddsRatio_working_2-way'!M392)</f>
        <v>3.1602468994692869</v>
      </c>
      <c r="I393" s="44">
        <f>IF(OR($A393="",$B393=""),"",'OddsRatio_working_2-way'!N392)</f>
        <v>1.4629100498862757</v>
      </c>
      <c r="J393" s="44">
        <f>IF('Log_working_2-way'!$D392="","",A393^('Log_working_2-way'!$D392))</f>
        <v>3.1952534404945467</v>
      </c>
      <c r="K393" s="46">
        <f>IF('Log_working_2-way'!$D392="","",B393^('Log_working_2-way'!$D392))</f>
        <v>1.4555282691061644</v>
      </c>
      <c r="L393" s="53">
        <f t="shared" si="63"/>
        <v>0.32420091324200911</v>
      </c>
      <c r="M393" s="53">
        <f t="shared" si="64"/>
        <v>0.67579908675799083</v>
      </c>
      <c r="N393" s="54">
        <v>490</v>
      </c>
      <c r="O393" s="54">
        <f t="shared" si="65"/>
        <v>324.45945945945948</v>
      </c>
      <c r="P393" s="54">
        <f t="shared" si="66"/>
        <v>144.92957746478871</v>
      </c>
      <c r="Q393" s="54">
        <f t="shared" si="67"/>
        <v>345.07042253521132</v>
      </c>
      <c r="R393" s="54">
        <f t="shared" si="68"/>
        <v>165.54054054054055</v>
      </c>
      <c r="S393" s="55">
        <f t="shared" si="69"/>
        <v>-20.61096307575184</v>
      </c>
      <c r="T393" s="55">
        <f t="shared" si="70"/>
        <v>-20.61096307575184</v>
      </c>
      <c r="U393" t="s">
        <v>237</v>
      </c>
      <c r="V393" t="s">
        <v>157</v>
      </c>
      <c r="W393" t="s">
        <v>470</v>
      </c>
      <c r="X393" s="38">
        <v>44349</v>
      </c>
      <c r="Y393" s="67" t="s">
        <v>488</v>
      </c>
    </row>
    <row r="394" spans="1:25" ht="15" x14ac:dyDescent="0.25">
      <c r="A394">
        <v>2.5099999999999998</v>
      </c>
      <c r="B394">
        <v>1.56</v>
      </c>
      <c r="C394" s="43">
        <f t="shared" si="62"/>
        <v>3.9432015527633091E-2</v>
      </c>
      <c r="D394" s="44">
        <f>IF(OR($A394="",$B394=""),"",A394*'MPTO_working_2-way'!$G393)</f>
        <v>2.608974358974359</v>
      </c>
      <c r="E394" s="46">
        <f>IF(OR($A394="",$B394=""),"",B394*'MPTO_working_2-way'!$G393)</f>
        <v>1.6215139442231077</v>
      </c>
      <c r="F394" s="44">
        <f>IF(OR($A394="",$B394=""),"",'MPTO_working_2-way'!D393)</f>
        <v>2.6406797949824656</v>
      </c>
      <c r="G394" s="46">
        <f>IF(OR($A394="",$B394=""),"",'MPTO_working_2-way'!E393)</f>
        <v>1.6095034528115753</v>
      </c>
      <c r="H394" s="44">
        <f>IF(OR($A394="",$B394=""),"",'OddsRatio_working_2-way'!M393)</f>
        <v>2.6420805617960932</v>
      </c>
      <c r="I394" s="44">
        <f>IF(OR($A394="",$B394=""),"",'OddsRatio_working_2-way'!N393)</f>
        <v>1.6089835196064983</v>
      </c>
      <c r="J394" s="44">
        <f>IF('Log_working_2-way'!$D393="","",A394^('Log_working_2-way'!$D393))</f>
        <v>2.6570036663424066</v>
      </c>
      <c r="K394" s="46">
        <f>IF('Log_working_2-way'!$D393="","",B394^('Log_working_2-way'!$D393))</f>
        <v>1.603498966424723</v>
      </c>
      <c r="L394" s="53">
        <f t="shared" si="63"/>
        <v>0.3832923832923833</v>
      </c>
      <c r="M394" s="53">
        <f t="shared" si="64"/>
        <v>0.61670761670761665</v>
      </c>
      <c r="N394" s="54">
        <v>491</v>
      </c>
      <c r="O394" s="54">
        <f t="shared" si="65"/>
        <v>295.38247011952188</v>
      </c>
      <c r="P394" s="54">
        <f t="shared" si="66"/>
        <v>176.25641025641028</v>
      </c>
      <c r="Q394" s="54">
        <f t="shared" si="67"/>
        <v>314.74358974358972</v>
      </c>
      <c r="R394" s="54">
        <f t="shared" si="68"/>
        <v>195.61752988047812</v>
      </c>
      <c r="S394" s="55">
        <f t="shared" si="69"/>
        <v>-19.36111962406784</v>
      </c>
      <c r="T394" s="55">
        <f t="shared" si="70"/>
        <v>-19.36111962406784</v>
      </c>
      <c r="U394" t="s">
        <v>60</v>
      </c>
      <c r="V394" t="s">
        <v>161</v>
      </c>
      <c r="W394" t="s">
        <v>470</v>
      </c>
      <c r="X394" s="38">
        <v>44349</v>
      </c>
      <c r="Y394" s="71" t="s">
        <v>495</v>
      </c>
    </row>
    <row r="395" spans="1:25" ht="15" x14ac:dyDescent="0.25">
      <c r="A395">
        <v>1.86</v>
      </c>
      <c r="B395">
        <v>1.99</v>
      </c>
      <c r="C395" s="43">
        <f t="shared" si="62"/>
        <v>4.0146971416220811E-2</v>
      </c>
      <c r="D395" s="44">
        <f>IF(OR($A395="",$B395=""),"",A395*'MPTO_working_2-way'!$G394)</f>
        <v>1.9346733668341709</v>
      </c>
      <c r="E395" s="46">
        <f>IF(OR($A395="",$B395=""),"",B395*'MPTO_working_2-way'!$G394)</f>
        <v>2.0698924731182795</v>
      </c>
      <c r="F395" s="44">
        <f>IF(OR($A395="",$B395=""),"",'MPTO_working_2-way'!D394)</f>
        <v>1.9321396878425641</v>
      </c>
      <c r="G395" s="46">
        <f>IF(OR($A395="",$B395=""),"",'MPTO_working_2-way'!E394)</f>
        <v>2.0728005824046591</v>
      </c>
      <c r="H395" s="44">
        <f>IF(OR($A395="",$B395=""),"",'OddsRatio_working_2-way'!M394)</f>
        <v>1.9320337272260424</v>
      </c>
      <c r="I395" s="44">
        <f>IF(OR($A395="",$B395=""),"",'OddsRatio_working_2-way'!N394)</f>
        <v>2.0729225464578858</v>
      </c>
      <c r="J395" s="44">
        <f>IF('Log_working_2-way'!$D394="","",A395^('Log_working_2-way'!$D394))</f>
        <v>1.9308758651633173</v>
      </c>
      <c r="K395" s="46">
        <f>IF('Log_working_2-way'!$D394="","",B395^('Log_working_2-way'!$D394))</f>
        <v>2.0742570920821759</v>
      </c>
      <c r="L395" s="53">
        <f t="shared" si="63"/>
        <v>0.51688311688311683</v>
      </c>
      <c r="M395" s="53">
        <f t="shared" si="64"/>
        <v>0.48311688311688311</v>
      </c>
      <c r="N395" s="54">
        <v>492</v>
      </c>
      <c r="O395" s="54">
        <f t="shared" si="65"/>
        <v>227.48387096774192</v>
      </c>
      <c r="P395" s="54">
        <f t="shared" si="66"/>
        <v>244.76381909547737</v>
      </c>
      <c r="Q395" s="54">
        <f t="shared" si="67"/>
        <v>247.2361809045226</v>
      </c>
      <c r="R395" s="54">
        <f t="shared" si="68"/>
        <v>264.51612903225805</v>
      </c>
      <c r="S395" s="55">
        <f t="shared" si="69"/>
        <v>-19.752309936780676</v>
      </c>
      <c r="T395" s="55">
        <f t="shared" si="70"/>
        <v>-19.752309936780676</v>
      </c>
      <c r="U395" t="s">
        <v>167</v>
      </c>
      <c r="V395" t="s">
        <v>409</v>
      </c>
      <c r="W395" t="s">
        <v>475</v>
      </c>
      <c r="X395" s="38">
        <v>44349</v>
      </c>
      <c r="Y395" s="57" t="s">
        <v>505</v>
      </c>
    </row>
    <row r="396" spans="1:25" s="50" customFormat="1" ht="15" x14ac:dyDescent="0.25">
      <c r="A396">
        <v>1.73</v>
      </c>
      <c r="B396">
        <v>2.15</v>
      </c>
      <c r="C396" s="43">
        <f t="shared" si="62"/>
        <v>4.3150961150692391E-2</v>
      </c>
      <c r="D396" s="44">
        <f>IF(OR($A396="",$B396=""),"",A396*'MPTO_working_2-way'!$G395)</f>
        <v>1.8046511627906978</v>
      </c>
      <c r="E396" s="46">
        <f>IF(OR($A396="",$B396=""),"",B396*'MPTO_working_2-way'!$G395)</f>
        <v>2.2427745664739884</v>
      </c>
      <c r="F396" s="44">
        <f>IF(OR($A396="",$B396=""),"",'MPTO_working_2-way'!D395)</f>
        <v>1.7970769416596208</v>
      </c>
      <c r="G396" s="46">
        <f>IF(OR($A396="",$B396=""),"",'MPTO_working_2-way'!E395)</f>
        <v>2.2545840278830127</v>
      </c>
      <c r="H396" s="44">
        <f>IF(OR($A396="",$B396=""),"",'OddsRatio_working_2-way'!M395)</f>
        <v>1.7967324574131842</v>
      </c>
      <c r="I396" s="44">
        <f>IF(OR($A396="",$B396=""),"",'OddsRatio_working_2-way'!N395)</f>
        <v>2.2551264740070716</v>
      </c>
      <c r="J396" s="44">
        <f>IF('Log_working_2-way'!$D395="","",A396^('Log_working_2-way'!$D395))</f>
        <v>1.7932714228219797</v>
      </c>
      <c r="K396" s="46">
        <f>IF('Log_working_2-way'!$D395="","",B396^('Log_working_2-way'!$D395))</f>
        <v>2.2606025771636125</v>
      </c>
      <c r="L396" s="53">
        <f t="shared" si="63"/>
        <v>0.5541237113402061</v>
      </c>
      <c r="M396" s="53">
        <f t="shared" si="64"/>
        <v>0.44587628865979384</v>
      </c>
      <c r="N396" s="54">
        <v>493</v>
      </c>
      <c r="O396" s="54">
        <f t="shared" si="65"/>
        <v>208.02890173410407</v>
      </c>
      <c r="P396" s="54">
        <f t="shared" si="66"/>
        <v>263.69767441860466</v>
      </c>
      <c r="Q396" s="54">
        <f t="shared" si="67"/>
        <v>229.30232558139534</v>
      </c>
      <c r="R396" s="54">
        <f t="shared" si="68"/>
        <v>284.97109826589599</v>
      </c>
      <c r="S396" s="55">
        <f t="shared" si="69"/>
        <v>-21.273423847291269</v>
      </c>
      <c r="T396" s="55">
        <f t="shared" si="70"/>
        <v>-21.273423847291326</v>
      </c>
      <c r="U396" t="s">
        <v>128</v>
      </c>
      <c r="V396" t="s">
        <v>164</v>
      </c>
      <c r="W396" t="s">
        <v>475</v>
      </c>
      <c r="X396" s="38">
        <v>44349</v>
      </c>
      <c r="Y396" s="67" t="s">
        <v>492</v>
      </c>
    </row>
    <row r="397" spans="1:25" ht="15" x14ac:dyDescent="0.25">
      <c r="A397">
        <v>1.64</v>
      </c>
      <c r="B397">
        <v>2.31</v>
      </c>
      <c r="C397" s="43">
        <f t="shared" si="62"/>
        <v>4.2656530461408604E-2</v>
      </c>
      <c r="D397" s="44">
        <f>IF(OR($A397="",$B397=""),"",A397*'MPTO_working_2-way'!$G396)</f>
        <v>1.7099567099567101</v>
      </c>
      <c r="E397" s="46">
        <f>IF(OR($A397="",$B397=""),"",B397*'MPTO_working_2-way'!$G396)</f>
        <v>2.4085365853658538</v>
      </c>
      <c r="F397" s="44">
        <f>IF(OR($A397="",$B397=""),"",'MPTO_working_2-way'!D396)</f>
        <v>1.6994437466355645</v>
      </c>
      <c r="G397" s="46">
        <f>IF(OR($A397="",$B397=""),"",'MPTO_working_2-way'!E396)</f>
        <v>2.4297075423294001</v>
      </c>
      <c r="H397" s="44">
        <f>IF(OR($A397="",$B397=""),"",'OddsRatio_working_2-way'!M396)</f>
        <v>1.6989632453288304</v>
      </c>
      <c r="I397" s="44">
        <f>IF(OR($A397="",$B397=""),"",'OddsRatio_working_2-way'!N396)</f>
        <v>2.4306903927824499</v>
      </c>
      <c r="J397" s="44">
        <f>IF('Log_working_2-way'!$D396="","",A397^('Log_working_2-way'!$D396))</f>
        <v>1.694161802778569</v>
      </c>
      <c r="K397" s="46">
        <f>IF('Log_working_2-way'!$D396="","",B397^('Log_working_2-way'!$D396))</f>
        <v>2.4405863243940802</v>
      </c>
      <c r="L397" s="53">
        <f t="shared" si="63"/>
        <v>0.58481012658227838</v>
      </c>
      <c r="M397" s="53">
        <f t="shared" si="64"/>
        <v>0.41518987341772151</v>
      </c>
      <c r="N397" s="54">
        <v>494</v>
      </c>
      <c r="O397" s="54">
        <f t="shared" si="65"/>
        <v>192.78048780487802</v>
      </c>
      <c r="P397" s="54">
        <f t="shared" si="66"/>
        <v>280.14718614718618</v>
      </c>
      <c r="Q397" s="54">
        <f t="shared" si="67"/>
        <v>213.85281385281385</v>
      </c>
      <c r="R397" s="54">
        <f t="shared" si="68"/>
        <v>301.21951219512192</v>
      </c>
      <c r="S397" s="55">
        <f t="shared" si="69"/>
        <v>-21.072326047935832</v>
      </c>
      <c r="T397" s="55">
        <f t="shared" si="70"/>
        <v>-21.072326047935746</v>
      </c>
      <c r="U397" t="s">
        <v>66</v>
      </c>
      <c r="V397" t="s">
        <v>251</v>
      </c>
      <c r="W397" t="s">
        <v>475</v>
      </c>
      <c r="X397" s="38">
        <v>44349</v>
      </c>
      <c r="Y397" s="57" t="s">
        <v>494</v>
      </c>
    </row>
    <row r="398" spans="1:25" ht="15" x14ac:dyDescent="0.25">
      <c r="A398">
        <v>1.79</v>
      </c>
      <c r="B398">
        <v>2.06</v>
      </c>
      <c r="C398" s="43">
        <f t="shared" si="62"/>
        <v>4.4096111080978329E-2</v>
      </c>
      <c r="D398" s="44">
        <f>IF(OR($A398="",$B398=""),"",A398*'MPTO_working_2-way'!$G397)</f>
        <v>1.8689320388349513</v>
      </c>
      <c r="E398" s="46">
        <f>IF(OR($A398="",$B398=""),"",B398*'MPTO_working_2-way'!$G397)</f>
        <v>2.1508379888268152</v>
      </c>
      <c r="F398" s="44">
        <f>IF(OR($A398="",$B398=""),"",'MPTO_working_2-way'!D397)</f>
        <v>1.8635467731338755</v>
      </c>
      <c r="G398" s="46">
        <f>IF(OR($A398="",$B398=""),"",'MPTO_working_2-way'!E397)</f>
        <v>2.1580148651021243</v>
      </c>
      <c r="H398" s="44">
        <f>IF(OR($A398="",$B398=""),"",'OddsRatio_working_2-way'!M397)</f>
        <v>1.863297757942139</v>
      </c>
      <c r="I398" s="44">
        <f>IF(OR($A398="",$B398=""),"",'OddsRatio_working_2-way'!N397)</f>
        <v>2.1583488904033761</v>
      </c>
      <c r="J398" s="44">
        <f>IF('Log_working_2-way'!$D397="","",A398^('Log_working_2-way'!$D397))</f>
        <v>1.8608328110900716</v>
      </c>
      <c r="K398" s="46">
        <f>IF('Log_working_2-way'!$D397="","",B398^('Log_working_2-way'!$D397))</f>
        <v>2.1616657579923269</v>
      </c>
      <c r="L398" s="53">
        <f t="shared" si="63"/>
        <v>0.53506493506493513</v>
      </c>
      <c r="M398" s="53">
        <f t="shared" si="64"/>
        <v>0.46493506493506503</v>
      </c>
      <c r="N398" s="54">
        <v>495</v>
      </c>
      <c r="O398" s="54">
        <f t="shared" si="65"/>
        <v>218.46368715083801</v>
      </c>
      <c r="P398" s="54">
        <f t="shared" si="66"/>
        <v>254.7087378640777</v>
      </c>
      <c r="Q398" s="54">
        <f t="shared" si="67"/>
        <v>240.29126213592232</v>
      </c>
      <c r="R398" s="54">
        <f t="shared" si="68"/>
        <v>276.53631284916202</v>
      </c>
      <c r="S398" s="55">
        <f t="shared" si="69"/>
        <v>-21.827574985084311</v>
      </c>
      <c r="T398" s="55">
        <f t="shared" si="70"/>
        <v>-21.827574985084311</v>
      </c>
      <c r="U398" t="s">
        <v>65</v>
      </c>
      <c r="V398" t="s">
        <v>129</v>
      </c>
      <c r="W398" t="s">
        <v>475</v>
      </c>
      <c r="X398" s="38">
        <v>44349</v>
      </c>
      <c r="Y398" s="57" t="s">
        <v>494</v>
      </c>
    </row>
    <row r="399" spans="1:25" ht="15" x14ac:dyDescent="0.25">
      <c r="A399">
        <v>1.82</v>
      </c>
      <c r="B399">
        <v>2.0299999999999998</v>
      </c>
      <c r="C399" s="43">
        <f t="shared" si="62"/>
        <v>4.2061386888973207E-2</v>
      </c>
      <c r="D399" s="44">
        <f>IF(OR($A399="",$B399=""),"",A399*'MPTO_working_2-way'!$G398)</f>
        <v>1.8965517241379313</v>
      </c>
      <c r="E399" s="46">
        <f>IF(OR($A399="",$B399=""),"",B399*'MPTO_working_2-way'!$G398)</f>
        <v>2.1153846153846154</v>
      </c>
      <c r="F399" s="44">
        <f>IF(OR($A399="",$B399=""),"",'MPTO_working_2-way'!D398)</f>
        <v>1.8924345643599858</v>
      </c>
      <c r="G399" s="46">
        <f>IF(OR($A399="",$B399=""),"",'MPTO_working_2-way'!E398)</f>
        <v>2.1205303334672561</v>
      </c>
      <c r="H399" s="44">
        <f>IF(OR($A399="",$B399=""),"",'OddsRatio_working_2-way'!M398)</f>
        <v>1.892253610166061</v>
      </c>
      <c r="I399" s="44">
        <f>IF(OR($A399="",$B399=""),"",'OddsRatio_working_2-way'!N398)</f>
        <v>2.1207575835012715</v>
      </c>
      <c r="J399" s="44">
        <f>IF('Log_working_2-way'!$D398="","",A399^('Log_working_2-way'!$D398))</f>
        <v>1.8903709385493244</v>
      </c>
      <c r="K399" s="46">
        <f>IF('Log_working_2-way'!$D398="","",B399^('Log_working_2-way'!$D398))</f>
        <v>2.1231274030900367</v>
      </c>
      <c r="L399" s="53">
        <f t="shared" si="63"/>
        <v>0.52727272727272723</v>
      </c>
      <c r="M399" s="53">
        <f t="shared" si="64"/>
        <v>0.47272727272727272</v>
      </c>
      <c r="N399" s="54">
        <v>496</v>
      </c>
      <c r="O399" s="54">
        <f t="shared" si="65"/>
        <v>223.47252747252747</v>
      </c>
      <c r="P399" s="54">
        <f t="shared" si="66"/>
        <v>251.66502463054184</v>
      </c>
      <c r="Q399" s="54">
        <f t="shared" si="67"/>
        <v>244.33497536945816</v>
      </c>
      <c r="R399" s="54">
        <f t="shared" si="68"/>
        <v>272.52747252747247</v>
      </c>
      <c r="S399" s="55">
        <f t="shared" si="69"/>
        <v>-20.862447896930689</v>
      </c>
      <c r="T399" s="55">
        <f t="shared" si="70"/>
        <v>-20.862447896930632</v>
      </c>
      <c r="U399" t="s">
        <v>257</v>
      </c>
      <c r="V399" t="s">
        <v>238</v>
      </c>
      <c r="W399" t="s">
        <v>471</v>
      </c>
      <c r="X399" s="38">
        <v>44379</v>
      </c>
      <c r="Y399" s="57" t="s">
        <v>485</v>
      </c>
    </row>
    <row r="400" spans="1:25" ht="15" x14ac:dyDescent="0.25">
      <c r="A400">
        <v>1.63</v>
      </c>
      <c r="B400">
        <v>2.33</v>
      </c>
      <c r="C400" s="43">
        <f t="shared" si="62"/>
        <v>4.2681481871560623E-2</v>
      </c>
      <c r="D400" s="44">
        <f>IF(OR($A400="",$B400=""),"",A400*'MPTO_working_2-way'!$G399)</f>
        <v>1.6995708154506437</v>
      </c>
      <c r="E400" s="46">
        <f>IF(OR($A400="",$B400=""),"",B400*'MPTO_working_2-way'!$G399)</f>
        <v>2.4294478527607364</v>
      </c>
      <c r="F400" s="44">
        <f>IF(OR($A400="",$B400=""),"",'MPTO_working_2-way'!D399)</f>
        <v>1.6887436359189842</v>
      </c>
      <c r="G400" s="46">
        <f>IF(OR($A400="",$B400=""),"",'MPTO_working_2-way'!E399)</f>
        <v>2.4519190419316312</v>
      </c>
      <c r="H400" s="44">
        <f>IF(OR($A400="",$B400=""),"",'OddsRatio_working_2-way'!M399)</f>
        <v>1.688247201611685</v>
      </c>
      <c r="I400" s="44">
        <f>IF(OR($A400="",$B400=""),"",'OddsRatio_working_2-way'!N399)</f>
        <v>2.4529663145135583</v>
      </c>
      <c r="J400" s="44">
        <f>IF('Log_working_2-way'!$D399="","",A400^('Log_working_2-way'!$D399))</f>
        <v>1.6833017356452447</v>
      </c>
      <c r="K400" s="46">
        <f>IF('Log_working_2-way'!$D399="","",B400^('Log_working_2-way'!$D399))</f>
        <v>2.4634823063272657</v>
      </c>
      <c r="L400" s="53">
        <f t="shared" si="63"/>
        <v>0.58838383838383845</v>
      </c>
      <c r="M400" s="53">
        <f t="shared" si="64"/>
        <v>0.4116161616161616</v>
      </c>
      <c r="N400" s="54">
        <v>497</v>
      </c>
      <c r="O400" s="54">
        <f t="shared" si="65"/>
        <v>192.09202453987723</v>
      </c>
      <c r="P400" s="54">
        <f t="shared" si="66"/>
        <v>283.69527896995709</v>
      </c>
      <c r="Q400" s="54">
        <f t="shared" si="67"/>
        <v>213.30472103004291</v>
      </c>
      <c r="R400" s="54">
        <f t="shared" si="68"/>
        <v>304.90797546012271</v>
      </c>
      <c r="S400" s="55">
        <f t="shared" si="69"/>
        <v>-21.212696490165683</v>
      </c>
      <c r="T400" s="55">
        <f t="shared" si="70"/>
        <v>-21.212696490165627</v>
      </c>
      <c r="U400" t="s">
        <v>259</v>
      </c>
      <c r="V400" t="s">
        <v>412</v>
      </c>
      <c r="W400" t="s">
        <v>471</v>
      </c>
      <c r="X400" s="38">
        <v>44379</v>
      </c>
      <c r="Y400" s="57" t="s">
        <v>495</v>
      </c>
    </row>
    <row r="401" spans="1:25" ht="15" x14ac:dyDescent="0.25">
      <c r="A401">
        <v>1.7</v>
      </c>
      <c r="B401">
        <v>2.19</v>
      </c>
      <c r="C401" s="43">
        <f t="shared" si="62"/>
        <v>4.485629868385721E-2</v>
      </c>
      <c r="D401" s="44">
        <f>IF(OR($A401="",$B401=""),"",A401*'MPTO_working_2-way'!$G400)</f>
        <v>1.7762557077625571</v>
      </c>
      <c r="E401" s="46">
        <f>IF(OR($A401="",$B401=""),"",B401*'MPTO_working_2-way'!$G400)</f>
        <v>2.2882352941176474</v>
      </c>
      <c r="F401" s="44">
        <f>IF(OR($A401="",$B401=""),"",'MPTO_working_2-way'!D400)</f>
        <v>1.7673866603370521</v>
      </c>
      <c r="G401" s="46">
        <f>IF(OR($A401="",$B401=""),"",'MPTO_working_2-way'!E400)</f>
        <v>2.3031240334055059</v>
      </c>
      <c r="H401" s="44">
        <f>IF(OR($A401="",$B401=""),"",'OddsRatio_working_2-way'!M400)</f>
        <v>1.7669649888473706</v>
      </c>
      <c r="I401" s="44">
        <f>IF(OR($A401="",$B401=""),"",'OddsRatio_working_2-way'!N400)</f>
        <v>2.3038404810405297</v>
      </c>
      <c r="J401" s="44">
        <f>IF('Log_working_2-way'!$D400="","",A401^('Log_working_2-way'!$D400))</f>
        <v>1.7629085310147883</v>
      </c>
      <c r="K401" s="46">
        <f>IF('Log_working_2-way'!$D400="","",B401^('Log_working_2-way'!$D400))</f>
        <v>2.3107731259333391</v>
      </c>
      <c r="L401" s="53">
        <f t="shared" si="63"/>
        <v>0.56298200514138819</v>
      </c>
      <c r="M401" s="53">
        <f t="shared" si="64"/>
        <v>0.43701799485861176</v>
      </c>
      <c r="N401" s="54">
        <v>498</v>
      </c>
      <c r="O401" s="54">
        <f t="shared" si="65"/>
        <v>205.0588235294118</v>
      </c>
      <c r="P401" s="54">
        <f t="shared" si="66"/>
        <v>270.60273972602738</v>
      </c>
      <c r="Q401" s="54">
        <f t="shared" si="67"/>
        <v>227.39726027397262</v>
      </c>
      <c r="R401" s="54">
        <f t="shared" si="68"/>
        <v>292.94117647058823</v>
      </c>
      <c r="S401" s="55">
        <f t="shared" si="69"/>
        <v>-22.338436744560823</v>
      </c>
      <c r="T401" s="55">
        <f t="shared" si="70"/>
        <v>-22.338436744560852</v>
      </c>
      <c r="U401" t="s">
        <v>253</v>
      </c>
      <c r="V401" t="s">
        <v>414</v>
      </c>
      <c r="W401" t="s">
        <v>471</v>
      </c>
      <c r="X401" s="38">
        <v>44379</v>
      </c>
      <c r="Y401" s="57" t="s">
        <v>485</v>
      </c>
    </row>
    <row r="402" spans="1:25" ht="15" x14ac:dyDescent="0.25">
      <c r="A402">
        <v>1.68</v>
      </c>
      <c r="B402">
        <v>2.2200000000000002</v>
      </c>
      <c r="C402" s="43">
        <f t="shared" ref="C402:C455" si="71">IF(OR($A402="",$B402=""),"",(1/A402)+(1/B402)-1)</f>
        <v>4.5688545688545634E-2</v>
      </c>
      <c r="D402" s="44">
        <f>IF(OR($A402="",$B402=""),"",A402*'MPTO_working_2-way'!$G401)</f>
        <v>1.7567567567567566</v>
      </c>
      <c r="E402" s="46">
        <f>IF(OR($A402="",$B402=""),"",B402*'MPTO_working_2-way'!$G401)</f>
        <v>2.3214285714285716</v>
      </c>
      <c r="F402" s="44">
        <f>IF(OR($A402="",$B402=""),"",'MPTO_working_2-way'!D401)</f>
        <v>1.7470489038785832</v>
      </c>
      <c r="G402" s="46">
        <f>IF(OR($A402="",$B402=""),"",'MPTO_working_2-way'!E401)</f>
        <v>2.3386004514672689</v>
      </c>
      <c r="H402" s="44">
        <f>IF(OR($A402="",$B402=""),"",'OddsRatio_working_2-way'!M401)</f>
        <v>1.7465768876547993</v>
      </c>
      <c r="I402" s="44">
        <f>IF(OR($A402="",$B402=""),"",'OddsRatio_working_2-way'!N401)</f>
        <v>2.3394467690277296</v>
      </c>
      <c r="J402" s="44">
        <f>IF('Log_working_2-way'!$D401="","",A402^('Log_working_2-way'!$D401))</f>
        <v>1.7421348123284788</v>
      </c>
      <c r="K402" s="46">
        <f>IF('Log_working_2-way'!$D401="","",B402^('Log_working_2-way'!$D401))</f>
        <v>2.3474640771287958</v>
      </c>
      <c r="L402" s="53">
        <f t="shared" ref="L402:L455" si="72">(1/D402)</f>
        <v>0.56923076923076932</v>
      </c>
      <c r="M402" s="53">
        <f t="shared" ref="M402:M455" si="73">(1/E402)</f>
        <v>0.43076923076923074</v>
      </c>
      <c r="N402" s="54">
        <v>499</v>
      </c>
      <c r="O402" s="54">
        <f t="shared" ref="O402:O455" si="74">(1/A402)*((N402*A402)-N402)</f>
        <v>201.97619047619042</v>
      </c>
      <c r="P402" s="54">
        <f t="shared" ref="P402:P455" si="75">(1/B402)*((N402*B402)-N402)</f>
        <v>274.2252252252253</v>
      </c>
      <c r="Q402" s="54">
        <f t="shared" ref="Q402:Q455" si="76">(1/B402)*N402</f>
        <v>224.77477477477476</v>
      </c>
      <c r="R402" s="54">
        <f t="shared" ref="R402:R455" si="77">(1/A402)*N402</f>
        <v>297.02380952380952</v>
      </c>
      <c r="S402" s="55">
        <f t="shared" ref="S402:S455" si="78">O402-Q402</f>
        <v>-22.798584298584331</v>
      </c>
      <c r="T402" s="55">
        <f t="shared" ref="T402:T455" si="79">P402-R402</f>
        <v>-22.798584298584217</v>
      </c>
      <c r="U402" t="s">
        <v>415</v>
      </c>
      <c r="V402" t="s">
        <v>254</v>
      </c>
      <c r="W402" t="s">
        <v>471</v>
      </c>
      <c r="X402" s="38">
        <v>44379</v>
      </c>
      <c r="Y402" s="57" t="s">
        <v>499</v>
      </c>
    </row>
    <row r="403" spans="1:25" ht="15" x14ac:dyDescent="0.25">
      <c r="A403">
        <v>1.44</v>
      </c>
      <c r="B403">
        <v>2.93</v>
      </c>
      <c r="C403" s="43">
        <f t="shared" si="71"/>
        <v>3.5741372772089441E-2</v>
      </c>
      <c r="D403" s="44">
        <f>IF(OR($A403="",$B403=""),"",A403*'MPTO_working_2-way'!$G402)</f>
        <v>1.4914675767918086</v>
      </c>
      <c r="E403" s="46">
        <f>IF(OR($A403="",$B403=""),"",B403*'MPTO_working_2-way'!$G402)</f>
        <v>3.0347222222222223</v>
      </c>
      <c r="F403" s="44">
        <f>IF(OR($A403="",$B403=""),"",'MPTO_working_2-way'!D402)</f>
        <v>1.478035451551881</v>
      </c>
      <c r="G403" s="46">
        <f>IF(OR($A403="",$B403=""),"",'MPTO_working_2-way'!E402)</f>
        <v>3.0918950608236848</v>
      </c>
      <c r="H403" s="44">
        <f>IF(OR($A403="",$B403=""),"",'OddsRatio_working_2-way'!M402)</f>
        <v>1.4774717526842809</v>
      </c>
      <c r="I403" s="44">
        <f>IF(OR($A403="",$B403=""),"",'OddsRatio_working_2-way'!N402)</f>
        <v>3.0943647333651398</v>
      </c>
      <c r="J403" s="44">
        <f>IF('Log_working_2-way'!$D402="","",A403^('Log_working_2-way'!$D402))</f>
        <v>1.4713031250488162</v>
      </c>
      <c r="K403" s="46">
        <f>IF('Log_working_2-way'!$D402="","",B403^('Log_working_2-way'!$D402))</f>
        <v>3.1217767225623776</v>
      </c>
      <c r="L403" s="53">
        <f t="shared" si="72"/>
        <v>0.67048054919908473</v>
      </c>
      <c r="M403" s="53">
        <f t="shared" si="73"/>
        <v>0.32951945080091533</v>
      </c>
      <c r="N403" s="54">
        <v>500</v>
      </c>
      <c r="O403" s="54">
        <f t="shared" si="74"/>
        <v>152.77777777777777</v>
      </c>
      <c r="P403" s="54">
        <f t="shared" si="75"/>
        <v>329.35153583617745</v>
      </c>
      <c r="Q403" s="54">
        <f t="shared" si="76"/>
        <v>170.64846416382252</v>
      </c>
      <c r="R403" s="54">
        <f t="shared" si="77"/>
        <v>347.22222222222223</v>
      </c>
      <c r="S403" s="55">
        <f t="shared" si="78"/>
        <v>-17.870686386044753</v>
      </c>
      <c r="T403" s="55">
        <f t="shared" si="79"/>
        <v>-17.870686386044781</v>
      </c>
      <c r="U403" t="s">
        <v>260</v>
      </c>
      <c r="V403" t="s">
        <v>263</v>
      </c>
      <c r="W403" t="s">
        <v>230</v>
      </c>
      <c r="X403" s="38">
        <v>44379</v>
      </c>
      <c r="Y403" s="57" t="s">
        <v>496</v>
      </c>
    </row>
    <row r="404" spans="1:25" ht="15" x14ac:dyDescent="0.25">
      <c r="A404">
        <v>2.3199999999999998</v>
      </c>
      <c r="B404">
        <v>1.67</v>
      </c>
      <c r="C404" s="43">
        <f t="shared" si="71"/>
        <v>2.9836877968201669E-2</v>
      </c>
      <c r="D404" s="44">
        <f>IF(OR($A404="",$B404=""),"",A404*'MPTO_working_2-way'!$G403)</f>
        <v>2.3892215568862278</v>
      </c>
      <c r="E404" s="46">
        <f>IF(OR($A404="",$B404=""),"",B404*'MPTO_working_2-way'!$G403)</f>
        <v>1.7198275862068968</v>
      </c>
      <c r="F404" s="44">
        <f>IF(OR($A404="",$B404=""),"",'MPTO_working_2-way'!D403)</f>
        <v>2.4031757846421042</v>
      </c>
      <c r="G404" s="46">
        <f>IF(OR($A404="",$B404=""),"",'MPTO_working_2-way'!E403)</f>
        <v>1.7126690831933518</v>
      </c>
      <c r="H404" s="44">
        <f>IF(OR($A404="",$B404=""),"",'OddsRatio_working_2-way'!M403)</f>
        <v>2.4036200531950747</v>
      </c>
      <c r="I404" s="44">
        <f>IF(OR($A404="",$B404=""),"",'OddsRatio_working_2-way'!N403)</f>
        <v>1.7124435118490151</v>
      </c>
      <c r="J404" s="44">
        <f>IF('Log_working_2-way'!$D403="","",A404^('Log_working_2-way'!$D403))</f>
        <v>2.4100386743042619</v>
      </c>
      <c r="K404" s="46">
        <f>IF('Log_working_2-way'!$D403="","",B404^('Log_working_2-way'!$D403))</f>
        <v>1.7092004057926933</v>
      </c>
      <c r="L404" s="53">
        <f t="shared" si="72"/>
        <v>0.41854636591478689</v>
      </c>
      <c r="M404" s="53">
        <f t="shared" si="73"/>
        <v>0.581453634085213</v>
      </c>
      <c r="N404" s="54">
        <v>501</v>
      </c>
      <c r="O404" s="54">
        <f t="shared" si="74"/>
        <v>285.05172413793105</v>
      </c>
      <c r="P404" s="54">
        <f t="shared" si="75"/>
        <v>201</v>
      </c>
      <c r="Q404" s="54">
        <f t="shared" si="76"/>
        <v>300.00000000000006</v>
      </c>
      <c r="R404" s="54">
        <f t="shared" si="77"/>
        <v>215.94827586206898</v>
      </c>
      <c r="S404" s="55">
        <f t="shared" si="78"/>
        <v>-14.948275862069011</v>
      </c>
      <c r="T404" s="55">
        <f t="shared" si="79"/>
        <v>-14.948275862068982</v>
      </c>
      <c r="U404" t="s">
        <v>419</v>
      </c>
      <c r="V404" t="s">
        <v>267</v>
      </c>
      <c r="W404" t="s">
        <v>230</v>
      </c>
      <c r="X404" s="38">
        <v>44379</v>
      </c>
      <c r="Y404" s="57" t="s">
        <v>502</v>
      </c>
    </row>
    <row r="405" spans="1:25" ht="15" x14ac:dyDescent="0.25">
      <c r="A405">
        <v>1.68</v>
      </c>
      <c r="B405">
        <v>2.2799999999999998</v>
      </c>
      <c r="C405" s="43">
        <f t="shared" si="71"/>
        <v>3.383458646616555E-2</v>
      </c>
      <c r="D405" s="44">
        <f>IF(OR($A405="",$B405=""),"",A405*'MPTO_working_2-way'!$G404)</f>
        <v>1.736842105263158</v>
      </c>
      <c r="E405" s="46">
        <f>IF(OR($A405="",$B405=""),"",B405*'MPTO_working_2-way'!$G404)</f>
        <v>2.3571428571428572</v>
      </c>
      <c r="F405" s="44">
        <f>IF(OR($A405="",$B405=""),"",'MPTO_working_2-way'!D404)</f>
        <v>1.7291440953412784</v>
      </c>
      <c r="G405" s="46">
        <f>IF(OR($A405="",$B405=""),"",'MPTO_working_2-way'!E404)</f>
        <v>2.3714710252600297</v>
      </c>
      <c r="H405" s="44">
        <f>IF(OR($A405="",$B405=""),"",'OddsRatio_working_2-way'!M404)</f>
        <v>1.728868986855663</v>
      </c>
      <c r="I405" s="44">
        <f>IF(OR($A405="",$B405=""),"",'OddsRatio_working_2-way'!N404)</f>
        <v>2.3719886811400706</v>
      </c>
      <c r="J405" s="44">
        <f>IF('Log_working_2-way'!$D404="","",A405^('Log_working_2-way'!$D404))</f>
        <v>1.7253734306956654</v>
      </c>
      <c r="K405" s="46">
        <f>IF('Log_working_2-way'!$D404="","",B405^('Log_working_2-way'!$D404))</f>
        <v>2.3786002597874161</v>
      </c>
      <c r="L405" s="53">
        <f t="shared" si="72"/>
        <v>0.57575757575757569</v>
      </c>
      <c r="M405" s="53">
        <f t="shared" si="73"/>
        <v>0.42424242424242425</v>
      </c>
      <c r="N405" s="54">
        <v>502</v>
      </c>
      <c r="O405" s="54">
        <f t="shared" si="74"/>
        <v>203.1904761904762</v>
      </c>
      <c r="P405" s="54">
        <f t="shared" si="75"/>
        <v>281.82456140350877</v>
      </c>
      <c r="Q405" s="54">
        <f t="shared" si="76"/>
        <v>220.17543859649123</v>
      </c>
      <c r="R405" s="54">
        <f t="shared" si="77"/>
        <v>298.8095238095238</v>
      </c>
      <c r="S405" s="55">
        <f t="shared" si="78"/>
        <v>-16.984962406015029</v>
      </c>
      <c r="T405" s="55">
        <f t="shared" si="79"/>
        <v>-16.984962406015029</v>
      </c>
      <c r="U405" t="s">
        <v>227</v>
      </c>
      <c r="V405" t="s">
        <v>243</v>
      </c>
      <c r="W405" t="s">
        <v>231</v>
      </c>
      <c r="X405" s="38">
        <v>44379</v>
      </c>
      <c r="Y405" s="57" t="s">
        <v>497</v>
      </c>
    </row>
    <row r="406" spans="1:25" ht="15" x14ac:dyDescent="0.25">
      <c r="A406">
        <v>1.74</v>
      </c>
      <c r="B406">
        <v>2.1800000000000002</v>
      </c>
      <c r="C406" s="43">
        <f t="shared" si="71"/>
        <v>3.3428240008436028E-2</v>
      </c>
      <c r="D406" s="44">
        <f>IF(OR($A406="",$B406=""),"",A406*'MPTO_working_2-way'!$G405)</f>
        <v>1.7981651376146788</v>
      </c>
      <c r="E406" s="46">
        <f>IF(OR($A406="",$B406=""),"",B406*'MPTO_working_2-way'!$G405)</f>
        <v>2.2528735632183907</v>
      </c>
      <c r="F406" s="44">
        <f>IF(OR($A406="",$B406=""),"",'MPTO_working_2-way'!D405)</f>
        <v>1.7921194368326561</v>
      </c>
      <c r="G406" s="46">
        <f>IF(OR($A406="",$B406=""),"",'MPTO_working_2-way'!E405)</f>
        <v>2.2624358821424311</v>
      </c>
      <c r="H406" s="44">
        <f>IF(OR($A406="",$B406=""),"",'OddsRatio_working_2-way'!M405)</f>
        <v>1.7919082295744857</v>
      </c>
      <c r="I406" s="44">
        <f>IF(OR($A406="",$B406=""),"",'OddsRatio_working_2-way'!N405)</f>
        <v>2.26277258229445</v>
      </c>
      <c r="J406" s="44">
        <f>IF('Log_working_2-way'!$D405="","",A406^('Log_working_2-way'!$D405))</f>
        <v>1.7891643629660847</v>
      </c>
      <c r="K406" s="46">
        <f>IF('Log_working_2-way'!$D405="","",B406^('Log_working_2-way'!$D405))</f>
        <v>2.2671631499443738</v>
      </c>
      <c r="L406" s="53">
        <f t="shared" si="72"/>
        <v>0.55612244897959184</v>
      </c>
      <c r="M406" s="53">
        <f t="shared" si="73"/>
        <v>0.44387755102040816</v>
      </c>
      <c r="N406" s="54">
        <v>503</v>
      </c>
      <c r="O406" s="54">
        <f t="shared" si="74"/>
        <v>213.91954022988506</v>
      </c>
      <c r="P406" s="54">
        <f t="shared" si="75"/>
        <v>272.26605504587161</v>
      </c>
      <c r="Q406" s="54">
        <f t="shared" si="76"/>
        <v>230.73394495412842</v>
      </c>
      <c r="R406" s="54">
        <f t="shared" si="77"/>
        <v>289.08045977011494</v>
      </c>
      <c r="S406" s="55">
        <f t="shared" si="78"/>
        <v>-16.81440472424336</v>
      </c>
      <c r="T406" s="55">
        <f t="shared" si="79"/>
        <v>-16.814404724243332</v>
      </c>
      <c r="U406" t="s">
        <v>226</v>
      </c>
      <c r="V406" t="s">
        <v>275</v>
      </c>
      <c r="W406" t="s">
        <v>231</v>
      </c>
      <c r="X406" s="38">
        <v>44379</v>
      </c>
      <c r="Y406" s="57" t="s">
        <v>486</v>
      </c>
    </row>
    <row r="407" spans="1:25" ht="15" x14ac:dyDescent="0.25">
      <c r="A407">
        <v>1.82</v>
      </c>
      <c r="B407">
        <v>2.06</v>
      </c>
      <c r="C407" s="43">
        <f t="shared" si="71"/>
        <v>3.4887442654432999E-2</v>
      </c>
      <c r="D407" s="44">
        <f>IF(OR($A407="",$B407=""),"",A407*'MPTO_working_2-way'!$G406)</f>
        <v>1.883495145631068</v>
      </c>
      <c r="E407" s="46">
        <f>IF(OR($A407="",$B407=""),"",B407*'MPTO_working_2-way'!$G406)</f>
        <v>2.1318681318681318</v>
      </c>
      <c r="F407" s="44">
        <f>IF(OR($A407="",$B407=""),"",'MPTO_working_2-way'!D406)</f>
        <v>1.8796751228316457</v>
      </c>
      <c r="G407" s="46">
        <f>IF(OR($A407="",$B407=""),"",'MPTO_working_2-way'!E406)</f>
        <v>2.1367833124358828</v>
      </c>
      <c r="H407" s="44">
        <f>IF(OR($A407="",$B407=""),"",'OddsRatio_working_2-way'!M406)</f>
        <v>1.8795367562872962</v>
      </c>
      <c r="I407" s="44">
        <f>IF(OR($A407="",$B407=""),"",'OddsRatio_working_2-way'!N406)</f>
        <v>2.1369621483713819</v>
      </c>
      <c r="J407" s="44">
        <f>IF('Log_working_2-way'!$D406="","",A407^('Log_working_2-way'!$D406))</f>
        <v>1.8777999804454721</v>
      </c>
      <c r="K407" s="46">
        <f>IF('Log_working_2-way'!$D406="","",B407^('Log_working_2-way'!$D406))</f>
        <v>2.139211690905316</v>
      </c>
      <c r="L407" s="53">
        <f t="shared" si="72"/>
        <v>0.53092783505154639</v>
      </c>
      <c r="M407" s="53">
        <f t="shared" si="73"/>
        <v>0.46907216494845361</v>
      </c>
      <c r="N407" s="54">
        <v>504</v>
      </c>
      <c r="O407" s="54">
        <f t="shared" si="74"/>
        <v>227.07692307692309</v>
      </c>
      <c r="P407" s="54">
        <f t="shared" si="75"/>
        <v>259.33980582524271</v>
      </c>
      <c r="Q407" s="54">
        <f t="shared" si="76"/>
        <v>244.66019417475729</v>
      </c>
      <c r="R407" s="54">
        <f t="shared" si="77"/>
        <v>276.92307692307691</v>
      </c>
      <c r="S407" s="55">
        <f t="shared" si="78"/>
        <v>-17.583271097834199</v>
      </c>
      <c r="T407" s="55">
        <f t="shared" si="79"/>
        <v>-17.583271097834199</v>
      </c>
      <c r="U407" t="s">
        <v>272</v>
      </c>
      <c r="V407" t="s">
        <v>229</v>
      </c>
      <c r="W407" t="s">
        <v>231</v>
      </c>
      <c r="X407" s="38">
        <v>44379</v>
      </c>
      <c r="Y407" s="57" t="s">
        <v>502</v>
      </c>
    </row>
    <row r="408" spans="1:25" ht="15" x14ac:dyDescent="0.25">
      <c r="A408">
        <v>1.8</v>
      </c>
      <c r="B408">
        <v>2.11</v>
      </c>
      <c r="C408" s="43">
        <f t="shared" si="71"/>
        <v>2.9489204844655115E-2</v>
      </c>
      <c r="D408" s="44">
        <f>IF(OR($A408="",$B408=""),"",A408*'MPTO_working_2-way'!$G407)</f>
        <v>1.8530805687203793</v>
      </c>
      <c r="E408" s="46">
        <f>IF(OR($A408="",$B408=""),"",B408*'MPTO_working_2-way'!$G407)</f>
        <v>2.1722222222222221</v>
      </c>
      <c r="F408" s="44">
        <f>IF(OR($A408="",$B408=""),"",'MPTO_working_2-way'!D407)</f>
        <v>1.8490749756572542</v>
      </c>
      <c r="G408" s="46">
        <f>IF(OR($A408="",$B408=""),"",'MPTO_working_2-way'!E407)</f>
        <v>2.1777522935779814</v>
      </c>
      <c r="H408" s="44">
        <f>IF(OR($A408="",$B408=""),"",'OddsRatio_working_2-way'!M407)</f>
        <v>1.8489527199560174</v>
      </c>
      <c r="I408" s="44">
        <f>IF(OR($A408="",$B408=""),"",'OddsRatio_working_2-way'!N407)</f>
        <v>2.1779218989389744</v>
      </c>
      <c r="J408" s="44">
        <f>IF('Log_working_2-way'!$D407="","",A408^('Log_working_2-way'!$D407))</f>
        <v>1.847139460573918</v>
      </c>
      <c r="K408" s="46">
        <f>IF('Log_working_2-way'!$D407="","",B408^('Log_working_2-way'!$D407))</f>
        <v>2.1804431814833727</v>
      </c>
      <c r="L408" s="53">
        <f t="shared" si="72"/>
        <v>0.53964194373401531</v>
      </c>
      <c r="M408" s="53">
        <f t="shared" si="73"/>
        <v>0.46035805626598469</v>
      </c>
      <c r="N408" s="54">
        <v>505</v>
      </c>
      <c r="O408" s="54">
        <f t="shared" si="74"/>
        <v>224.44444444444446</v>
      </c>
      <c r="P408" s="54">
        <f t="shared" si="75"/>
        <v>265.66350710900474</v>
      </c>
      <c r="Q408" s="54">
        <f t="shared" si="76"/>
        <v>239.33649289099526</v>
      </c>
      <c r="R408" s="54">
        <f t="shared" si="77"/>
        <v>280.55555555555554</v>
      </c>
      <c r="S408" s="55">
        <f t="shared" si="78"/>
        <v>-14.892048446550803</v>
      </c>
      <c r="T408" s="55">
        <f t="shared" si="79"/>
        <v>-14.892048446550803</v>
      </c>
      <c r="U408" t="s">
        <v>133</v>
      </c>
      <c r="V408" t="s">
        <v>78</v>
      </c>
      <c r="W408" t="s">
        <v>476</v>
      </c>
      <c r="X408" s="38">
        <v>44379</v>
      </c>
      <c r="Y408" s="57" t="s">
        <v>487</v>
      </c>
    </row>
    <row r="409" spans="1:25" ht="15" x14ac:dyDescent="0.25">
      <c r="A409">
        <v>2.29</v>
      </c>
      <c r="B409">
        <v>1.69</v>
      </c>
      <c r="C409" s="43">
        <f t="shared" si="71"/>
        <v>2.8397199038784571E-2</v>
      </c>
      <c r="D409" s="44">
        <f>IF(OR($A409="",$B409=""),"",A409*'MPTO_working_2-way'!$G408)</f>
        <v>2.3550295857988166</v>
      </c>
      <c r="E409" s="46">
        <f>IF(OR($A409="",$B409=""),"",B409*'MPTO_working_2-way'!$G408)</f>
        <v>1.7379912663755459</v>
      </c>
      <c r="F409" s="44">
        <f>IF(OR($A409="",$B409=""),"",'MPTO_working_2-way'!D408)</f>
        <v>2.3669612550074923</v>
      </c>
      <c r="G409" s="46">
        <f>IF(OR($A409="",$B409=""),"",'MPTO_working_2-way'!E408)</f>
        <v>1.7315496297621977</v>
      </c>
      <c r="H409" s="44">
        <f>IF(OR($A409="",$B409=""),"",'OddsRatio_working_2-way'!M408)</f>
        <v>2.3673204516101207</v>
      </c>
      <c r="I409" s="44">
        <f>IF(OR($A409="",$B409=""),"",'OddsRatio_working_2-way'!N408)</f>
        <v>1.7313574508612271</v>
      </c>
      <c r="J409" s="44">
        <f>IF('Log_working_2-way'!$D408="","",A409^('Log_working_2-way'!$D408))</f>
        <v>2.372791853383128</v>
      </c>
      <c r="K409" s="46">
        <f>IF('Log_working_2-way'!$D408="","",B409^('Log_working_2-way'!$D408))</f>
        <v>1.7284425512400656</v>
      </c>
      <c r="L409" s="53">
        <f t="shared" si="72"/>
        <v>0.42462311557788945</v>
      </c>
      <c r="M409" s="53">
        <f t="shared" si="73"/>
        <v>0.57537688442211055</v>
      </c>
      <c r="N409" s="54">
        <v>506</v>
      </c>
      <c r="O409" s="54">
        <f t="shared" si="74"/>
        <v>285.0393013100437</v>
      </c>
      <c r="P409" s="54">
        <f t="shared" si="75"/>
        <v>206.59171597633136</v>
      </c>
      <c r="Q409" s="54">
        <f t="shared" si="76"/>
        <v>299.40828402366867</v>
      </c>
      <c r="R409" s="54">
        <f t="shared" si="77"/>
        <v>220.96069868995633</v>
      </c>
      <c r="S409" s="55">
        <f t="shared" si="78"/>
        <v>-14.368982713624973</v>
      </c>
      <c r="T409" s="55">
        <f t="shared" si="79"/>
        <v>-14.368982713624973</v>
      </c>
      <c r="U409" t="s">
        <v>71</v>
      </c>
      <c r="V409" t="s">
        <v>39</v>
      </c>
      <c r="W409" t="s">
        <v>476</v>
      </c>
      <c r="X409" s="38">
        <v>44379</v>
      </c>
      <c r="Y409" s="57" t="s">
        <v>486</v>
      </c>
    </row>
    <row r="410" spans="1:25" ht="15" x14ac:dyDescent="0.25">
      <c r="A410">
        <v>1.74</v>
      </c>
      <c r="B410">
        <v>2.2000000000000002</v>
      </c>
      <c r="C410" s="43">
        <f t="shared" si="71"/>
        <v>2.925809822361547E-2</v>
      </c>
      <c r="D410" s="44">
        <f>IF(OR($A410="",$B410=""),"",A410*'MPTO_working_2-way'!$G409)</f>
        <v>1.790909090909091</v>
      </c>
      <c r="E410" s="46">
        <f>IF(OR($A410="",$B410=""),"",B410*'MPTO_working_2-way'!$G409)</f>
        <v>2.264367816091954</v>
      </c>
      <c r="F410" s="44">
        <f>IF(OR($A410="",$B410=""),"",'MPTO_working_2-way'!D409)</f>
        <v>1.78544776119403</v>
      </c>
      <c r="G410" s="46">
        <f>IF(OR($A410="",$B410=""),"",'MPTO_working_2-way'!E409)</f>
        <v>2.2731591448931119</v>
      </c>
      <c r="H410" s="44">
        <f>IF(OR($A410="",$B410=""),"",'OddsRatio_working_2-way'!M409)</f>
        <v>1.7852812659593167</v>
      </c>
      <c r="I410" s="44">
        <f>IF(OR($A410="",$B410=""),"",'OddsRatio_working_2-way'!N409)</f>
        <v>2.2734290799340271</v>
      </c>
      <c r="J410" s="44">
        <f>IF('Log_working_2-way'!$D409="","",A410^('Log_working_2-way'!$D409))</f>
        <v>1.7828096647750074</v>
      </c>
      <c r="K410" s="46">
        <f>IF('Log_working_2-way'!$D409="","",B410^('Log_working_2-way'!$D409))</f>
        <v>2.2774497365044657</v>
      </c>
      <c r="L410" s="53">
        <f t="shared" si="72"/>
        <v>0.55837563451776651</v>
      </c>
      <c r="M410" s="53">
        <f t="shared" si="73"/>
        <v>0.44162436548223349</v>
      </c>
      <c r="N410" s="54">
        <v>507</v>
      </c>
      <c r="O410" s="54">
        <f t="shared" si="74"/>
        <v>215.62068965517238</v>
      </c>
      <c r="P410" s="54">
        <f t="shared" si="75"/>
        <v>276.54545454545456</v>
      </c>
      <c r="Q410" s="54">
        <f t="shared" si="76"/>
        <v>230.45454545454544</v>
      </c>
      <c r="R410" s="54">
        <f t="shared" si="77"/>
        <v>291.37931034482756</v>
      </c>
      <c r="S410" s="55">
        <f t="shared" si="78"/>
        <v>-14.833855799373055</v>
      </c>
      <c r="T410" s="55">
        <f t="shared" si="79"/>
        <v>-14.833855799372998</v>
      </c>
      <c r="U410" t="s">
        <v>75</v>
      </c>
      <c r="V410" t="s">
        <v>68</v>
      </c>
      <c r="W410" t="s">
        <v>476</v>
      </c>
      <c r="X410" s="38">
        <v>44379</v>
      </c>
      <c r="Y410" s="57" t="s">
        <v>505</v>
      </c>
    </row>
    <row r="411" spans="1:25" ht="15" x14ac:dyDescent="0.25">
      <c r="A411">
        <v>1.93</v>
      </c>
      <c r="B411">
        <v>1.97</v>
      </c>
      <c r="C411" s="43">
        <f t="shared" si="71"/>
        <v>2.5748928223876311E-2</v>
      </c>
      <c r="D411" s="44">
        <f>IF(OR($A411="",$B411=""),"",A411*'MPTO_working_2-way'!$G410)</f>
        <v>1.9796954314720812</v>
      </c>
      <c r="E411" s="46">
        <f>IF(OR($A411="",$B411=""),"",B411*'MPTO_working_2-way'!$G410)</f>
        <v>2.0207253886010363</v>
      </c>
      <c r="F411" s="44">
        <f>IF(OR($A411="",$B411=""),"",'MPTO_working_2-way'!D410)</f>
        <v>1.9791780536685666</v>
      </c>
      <c r="G411" s="46">
        <f>IF(OR($A411="",$B411=""),"",'MPTO_working_2-way'!E410)</f>
        <v>2.0212647191728026</v>
      </c>
      <c r="H411" s="44">
        <f>IF(OR($A411="",$B411=""),"",'OddsRatio_working_2-way'!M410)</f>
        <v>1.9791643818062103</v>
      </c>
      <c r="I411" s="44">
        <f>IF(OR($A411="",$B411=""),"",'OddsRatio_working_2-way'!N410)</f>
        <v>2.021278978873144</v>
      </c>
      <c r="J411" s="44">
        <f>IF('Log_working_2-way'!$D410="","",A411^('Log_working_2-way'!$D410))</f>
        <v>1.9789304913693861</v>
      </c>
      <c r="K411" s="46">
        <f>IF('Log_working_2-way'!$D410="","",B411^('Log_working_2-way'!$D410))</f>
        <v>2.0215229873993761</v>
      </c>
      <c r="L411" s="53">
        <f t="shared" si="72"/>
        <v>0.50512820512820511</v>
      </c>
      <c r="M411" s="53">
        <f t="shared" si="73"/>
        <v>0.49487179487179483</v>
      </c>
      <c r="N411" s="54">
        <v>508</v>
      </c>
      <c r="O411" s="54">
        <f t="shared" si="74"/>
        <v>244.78756476683938</v>
      </c>
      <c r="P411" s="54">
        <f t="shared" si="75"/>
        <v>250.13197969543145</v>
      </c>
      <c r="Q411" s="54">
        <f t="shared" si="76"/>
        <v>257.86802030456852</v>
      </c>
      <c r="R411" s="54">
        <f t="shared" si="77"/>
        <v>263.21243523316065</v>
      </c>
      <c r="S411" s="55">
        <f t="shared" si="78"/>
        <v>-13.080455537729136</v>
      </c>
      <c r="T411" s="55">
        <f t="shared" si="79"/>
        <v>-13.080455537729193</v>
      </c>
      <c r="U411" t="s">
        <v>70</v>
      </c>
      <c r="V411" t="s">
        <v>35</v>
      </c>
      <c r="W411" t="s">
        <v>476</v>
      </c>
      <c r="X411" s="38">
        <v>44379</v>
      </c>
      <c r="Y411" s="57" t="s">
        <v>485</v>
      </c>
    </row>
    <row r="412" spans="1:25" ht="15" x14ac:dyDescent="0.25">
      <c r="A412">
        <v>2.0499999999999998</v>
      </c>
      <c r="B412">
        <v>1.86</v>
      </c>
      <c r="C412" s="43">
        <f t="shared" si="71"/>
        <v>2.5439286650930981E-2</v>
      </c>
      <c r="D412" s="44">
        <f>IF(OR($A412="",$B412=""),"",A412*'MPTO_working_2-way'!$G411)</f>
        <v>2.1021505376344085</v>
      </c>
      <c r="E412" s="46">
        <f>IF(OR($A412="",$B412=""),"",B412*'MPTO_working_2-way'!$G411)</f>
        <v>1.9073170731707316</v>
      </c>
      <c r="F412" s="44">
        <f>IF(OR($A412="",$B412=""),"",'MPTO_working_2-way'!D411)</f>
        <v>2.1048854540436102</v>
      </c>
      <c r="G412" s="46">
        <f>IF(OR($A412="",$B412=""),"",'MPTO_working_2-way'!E411)</f>
        <v>1.905071196602548</v>
      </c>
      <c r="H412" s="44">
        <f>IF(OR($A412="",$B412=""),"",'OddsRatio_working_2-way'!M411)</f>
        <v>2.1049571179725204</v>
      </c>
      <c r="I412" s="44">
        <f>IF(OR($A412="",$B412=""),"",'OddsRatio_working_2-way'!N411)</f>
        <v>1.9050124966251125</v>
      </c>
      <c r="J412" s="44">
        <f>IF('Log_working_2-way'!$D411="","",A412^('Log_working_2-way'!$D411))</f>
        <v>2.1061965618695773</v>
      </c>
      <c r="K412" s="46">
        <f>IF('Log_working_2-way'!$D411="","",B412^('Log_working_2-way'!$D411))</f>
        <v>1.9039984704977753</v>
      </c>
      <c r="L412" s="53">
        <f t="shared" si="72"/>
        <v>0.47570332480818417</v>
      </c>
      <c r="M412" s="53">
        <f t="shared" si="73"/>
        <v>0.52429667519181589</v>
      </c>
      <c r="N412" s="54">
        <v>509</v>
      </c>
      <c r="O412" s="54">
        <f t="shared" si="74"/>
        <v>260.70731707317066</v>
      </c>
      <c r="P412" s="54">
        <f t="shared" si="75"/>
        <v>235.34408602150538</v>
      </c>
      <c r="Q412" s="54">
        <f t="shared" si="76"/>
        <v>273.6559139784946</v>
      </c>
      <c r="R412" s="54">
        <f t="shared" si="77"/>
        <v>248.29268292682929</v>
      </c>
      <c r="S412" s="55">
        <f t="shared" si="78"/>
        <v>-12.948596905323939</v>
      </c>
      <c r="T412" s="55">
        <f t="shared" si="79"/>
        <v>-12.94859690532391</v>
      </c>
      <c r="U412" t="s">
        <v>429</v>
      </c>
      <c r="V412" t="s">
        <v>248</v>
      </c>
      <c r="W412" t="s">
        <v>473</v>
      </c>
      <c r="X412" s="38">
        <v>44379</v>
      </c>
      <c r="Y412" s="57" t="s">
        <v>492</v>
      </c>
    </row>
    <row r="413" spans="1:25" ht="15" x14ac:dyDescent="0.25">
      <c r="A413">
        <v>2.0099999999999998</v>
      </c>
      <c r="B413">
        <v>1.9</v>
      </c>
      <c r="C413" s="43">
        <f t="shared" si="71"/>
        <v>2.3828227284629522E-2</v>
      </c>
      <c r="D413" s="44">
        <f>IF(OR($A413="",$B413=""),"",A413*'MPTO_working_2-way'!$G412)</f>
        <v>2.0578947368421052</v>
      </c>
      <c r="E413" s="46">
        <f>IF(OR($A413="",$B413=""),"",B413*'MPTO_working_2-way'!$G412)</f>
        <v>1.9452736318407959</v>
      </c>
      <c r="F413" s="44">
        <f>IF(OR($A413="",$B413=""),"",'MPTO_working_2-way'!D412)</f>
        <v>2.05931517929361</v>
      </c>
      <c r="G413" s="46">
        <f>IF(OR($A413="",$B413=""),"",'MPTO_working_2-way'!E412)</f>
        <v>1.9440061084245355</v>
      </c>
      <c r="H413" s="44">
        <f>IF(OR($A413="",$B413=""),"",'OddsRatio_working_2-way'!M412)</f>
        <v>2.0593499054713802</v>
      </c>
      <c r="I413" s="44">
        <f>IF(OR($A413="",$B413=""),"",'OddsRatio_working_2-way'!N412)</f>
        <v>1.9439751632913294</v>
      </c>
      <c r="J413" s="44">
        <f>IF('Log_working_2-way'!$D412="","",A413^('Log_working_2-way'!$D412))</f>
        <v>2.0599919987911819</v>
      </c>
      <c r="K413" s="46">
        <f>IF('Log_working_2-way'!$D412="","",B413^('Log_working_2-way'!$D412))</f>
        <v>1.9434033475162076</v>
      </c>
      <c r="L413" s="53">
        <f t="shared" si="72"/>
        <v>0.48593350383631717</v>
      </c>
      <c r="M413" s="53">
        <f t="shared" si="73"/>
        <v>0.51406649616368294</v>
      </c>
      <c r="N413" s="54">
        <v>510</v>
      </c>
      <c r="O413" s="54">
        <f t="shared" si="74"/>
        <v>256.26865671641792</v>
      </c>
      <c r="P413" s="54">
        <f t="shared" si="75"/>
        <v>241.57894736842104</v>
      </c>
      <c r="Q413" s="54">
        <f t="shared" si="76"/>
        <v>268.42105263157896</v>
      </c>
      <c r="R413" s="54">
        <f t="shared" si="77"/>
        <v>253.73134328358213</v>
      </c>
      <c r="S413" s="55">
        <f t="shared" si="78"/>
        <v>-12.152395915161037</v>
      </c>
      <c r="T413" s="55">
        <f t="shared" si="79"/>
        <v>-12.152395915161094</v>
      </c>
      <c r="U413" t="s">
        <v>343</v>
      </c>
      <c r="V413" t="s">
        <v>436</v>
      </c>
      <c r="W413" t="s">
        <v>473</v>
      </c>
      <c r="X413" s="38">
        <v>44379</v>
      </c>
      <c r="Y413" s="57" t="s">
        <v>506</v>
      </c>
    </row>
    <row r="414" spans="1:25" ht="15" x14ac:dyDescent="0.25">
      <c r="A414">
        <v>2.2599999999999998</v>
      </c>
      <c r="B414">
        <v>1.7</v>
      </c>
      <c r="C414" s="43">
        <f t="shared" si="71"/>
        <v>3.0713170223841679E-2</v>
      </c>
      <c r="D414" s="44">
        <f>IF(OR($A414="",$B414=""),"",A414*'MPTO_working_2-way'!$G413)</f>
        <v>2.3294117647058821</v>
      </c>
      <c r="E414" s="46">
        <f>IF(OR($A414="",$B414=""),"",B414*'MPTO_working_2-way'!$G413)</f>
        <v>1.7522123893805308</v>
      </c>
      <c r="F414" s="44">
        <f>IF(OR($A414="",$B414=""),"",'MPTO_working_2-way'!D413)</f>
        <v>2.3412553321145642</v>
      </c>
      <c r="G414" s="46">
        <f>IF(OR($A414="",$B414=""),"",'MPTO_working_2-way'!E413)</f>
        <v>1.7455701953657428</v>
      </c>
      <c r="H414" s="44">
        <f>IF(OR($A414="",$B414=""),"",'OddsRatio_working_2-way'!M413)</f>
        <v>2.3416407864998732</v>
      </c>
      <c r="I414" s="44">
        <f>IF(OR($A414="",$B414=""),"",'OddsRatio_working_2-way'!N413)</f>
        <v>1.7453559924999296</v>
      </c>
      <c r="J414" s="44">
        <f>IF('Log_working_2-way'!$D413="","",A414^('Log_working_2-way'!$D413))</f>
        <v>2.3470801072340981</v>
      </c>
      <c r="K414" s="46">
        <f>IF('Log_working_2-way'!$D413="","",B414^('Log_working_2-way'!$D413))</f>
        <v>1.7423463494336857</v>
      </c>
      <c r="L414" s="53">
        <f t="shared" si="72"/>
        <v>0.42929292929292934</v>
      </c>
      <c r="M414" s="53">
        <f t="shared" si="73"/>
        <v>0.57070707070707072</v>
      </c>
      <c r="N414" s="54">
        <v>511</v>
      </c>
      <c r="O414" s="54">
        <f t="shared" si="74"/>
        <v>284.89380530973449</v>
      </c>
      <c r="P414" s="54">
        <f t="shared" si="75"/>
        <v>210.41176470588232</v>
      </c>
      <c r="Q414" s="54">
        <f t="shared" si="76"/>
        <v>300.58823529411768</v>
      </c>
      <c r="R414" s="54">
        <f t="shared" si="77"/>
        <v>226.10619469026551</v>
      </c>
      <c r="S414" s="55">
        <f t="shared" si="78"/>
        <v>-15.694429984383191</v>
      </c>
      <c r="T414" s="55">
        <f t="shared" si="79"/>
        <v>-15.694429984383191</v>
      </c>
      <c r="U414" t="s">
        <v>425</v>
      </c>
      <c r="V414" t="s">
        <v>427</v>
      </c>
      <c r="W414" t="s">
        <v>473</v>
      </c>
      <c r="X414" s="38">
        <v>44379</v>
      </c>
      <c r="Y414" s="57" t="s">
        <v>491</v>
      </c>
    </row>
    <row r="415" spans="1:25" ht="15" x14ac:dyDescent="0.25">
      <c r="A415">
        <v>1.58</v>
      </c>
      <c r="B415">
        <v>2.52</v>
      </c>
      <c r="C415" s="43">
        <f t="shared" si="71"/>
        <v>2.9736789230460081E-2</v>
      </c>
      <c r="D415" s="44">
        <f>IF(OR($A415="",$B415=""),"",A415*'MPTO_working_2-way'!$G414)</f>
        <v>1.626984126984127</v>
      </c>
      <c r="E415" s="46">
        <f>IF(OR($A415="",$B415=""),"",B415*'MPTO_working_2-way'!$G414)</f>
        <v>2.5949367088607596</v>
      </c>
      <c r="F415" s="44">
        <f>IF(OR($A415="",$B415=""),"",'MPTO_working_2-way'!D414)</f>
        <v>1.6180104031209364</v>
      </c>
      <c r="G415" s="46">
        <f>IF(OR($A415="",$B415=""),"",'MPTO_working_2-way'!E414)</f>
        <v>2.618095739084692</v>
      </c>
      <c r="H415" s="44">
        <f>IF(OR($A415="",$B415=""),"",'OddsRatio_working_2-way'!M414)</f>
        <v>1.6177207681213428</v>
      </c>
      <c r="I415" s="44">
        <f>IF(OR($A415="",$B415=""),"",'OddsRatio_working_2-way'!N414)</f>
        <v>2.618854426800759</v>
      </c>
      <c r="J415" s="44">
        <f>IF('Log_working_2-way'!$D414="","",A415^('Log_working_2-way'!$D414))</f>
        <v>1.6136452064390807</v>
      </c>
      <c r="K415" s="46">
        <f>IF('Log_working_2-way'!$D414="","",B415^('Log_working_2-way'!$D414))</f>
        <v>2.6296061462010867</v>
      </c>
      <c r="L415" s="53">
        <f t="shared" si="72"/>
        <v>0.61463414634146341</v>
      </c>
      <c r="M415" s="53">
        <f t="shared" si="73"/>
        <v>0.38536585365853659</v>
      </c>
      <c r="N415" s="54">
        <v>512</v>
      </c>
      <c r="O415" s="54">
        <f t="shared" si="74"/>
        <v>187.9493670886076</v>
      </c>
      <c r="P415" s="54">
        <f t="shared" si="75"/>
        <v>308.82539682539681</v>
      </c>
      <c r="Q415" s="54">
        <f t="shared" si="76"/>
        <v>203.17460317460316</v>
      </c>
      <c r="R415" s="54">
        <f t="shared" si="77"/>
        <v>324.05063291139237</v>
      </c>
      <c r="S415" s="55">
        <f t="shared" si="78"/>
        <v>-15.225236085995562</v>
      </c>
      <c r="T415" s="55">
        <f t="shared" si="79"/>
        <v>-15.225236085995562</v>
      </c>
      <c r="U415" t="s">
        <v>428</v>
      </c>
      <c r="V415" t="s">
        <v>438</v>
      </c>
      <c r="W415" t="s">
        <v>473</v>
      </c>
      <c r="X415" s="38">
        <v>44379</v>
      </c>
      <c r="Y415" s="57" t="s">
        <v>510</v>
      </c>
    </row>
    <row r="416" spans="1:25" ht="15" x14ac:dyDescent="0.25">
      <c r="A416">
        <v>2.25</v>
      </c>
      <c r="B416">
        <v>1.71</v>
      </c>
      <c r="C416" s="43">
        <f t="shared" si="71"/>
        <v>2.9239766081871288E-2</v>
      </c>
      <c r="D416" s="44">
        <f>IF(OR($A416="",$B416=""),"",A416*'MPTO_working_2-way'!$G415)</f>
        <v>2.3157894736842106</v>
      </c>
      <c r="E416" s="46">
        <f>IF(OR($A416="",$B416=""),"",B416*'MPTO_working_2-way'!$G415)</f>
        <v>1.7599999999999998</v>
      </c>
      <c r="F416" s="44">
        <f>IF(OR($A416="",$B416=""),"",'MPTO_working_2-way'!D415)</f>
        <v>2.3265306122448979</v>
      </c>
      <c r="G416" s="46">
        <f>IF(OR($A416="",$B416=""),"",'MPTO_working_2-way'!E415)</f>
        <v>1.7538461538461536</v>
      </c>
      <c r="H416" s="44">
        <f>IF(OR($A416="",$B416=""),"",'OddsRatio_working_2-way'!M415)</f>
        <v>2.3268622310856886</v>
      </c>
      <c r="I416" s="44">
        <f>IF(OR($A416="",$B416=""),"",'OddsRatio_working_2-way'!N415)</f>
        <v>1.753657747256671</v>
      </c>
      <c r="J416" s="44">
        <f>IF('Log_working_2-way'!$D415="","",A416^('Log_working_2-way'!$D415))</f>
        <v>2.331784466562643</v>
      </c>
      <c r="K416" s="46">
        <f>IF('Log_working_2-way'!$D415="","",B416^('Log_working_2-way'!$D415))</f>
        <v>1.7508722508087184</v>
      </c>
      <c r="L416" s="53">
        <f t="shared" si="72"/>
        <v>0.43181818181818182</v>
      </c>
      <c r="M416" s="53">
        <f t="shared" si="73"/>
        <v>0.56818181818181823</v>
      </c>
      <c r="N416" s="54">
        <v>513</v>
      </c>
      <c r="O416" s="54">
        <f t="shared" si="74"/>
        <v>285</v>
      </c>
      <c r="P416" s="54">
        <f t="shared" si="75"/>
        <v>213</v>
      </c>
      <c r="Q416" s="54">
        <f t="shared" si="76"/>
        <v>300</v>
      </c>
      <c r="R416" s="54">
        <f t="shared" si="77"/>
        <v>228</v>
      </c>
      <c r="S416" s="55">
        <f t="shared" si="78"/>
        <v>-15</v>
      </c>
      <c r="T416" s="55">
        <f t="shared" si="79"/>
        <v>-15</v>
      </c>
      <c r="U416" t="s">
        <v>426</v>
      </c>
      <c r="V416" t="s">
        <v>430</v>
      </c>
      <c r="W416" t="s">
        <v>473</v>
      </c>
      <c r="X416" s="38">
        <v>44379</v>
      </c>
      <c r="Y416" s="57" t="s">
        <v>484</v>
      </c>
    </row>
    <row r="417" spans="1:25" ht="15" x14ac:dyDescent="0.25">
      <c r="A417">
        <v>2.27</v>
      </c>
      <c r="B417">
        <v>1.7</v>
      </c>
      <c r="C417" s="43">
        <f t="shared" si="71"/>
        <v>2.876392847888054E-2</v>
      </c>
      <c r="D417" s="44">
        <f>IF(OR($A417="",$B417=""),"",A417*'MPTO_working_2-way'!$G416)</f>
        <v>2.335294117647059</v>
      </c>
      <c r="E417" s="46">
        <f>IF(OR($A417="",$B417=""),"",B417*'MPTO_working_2-way'!$G416)</f>
        <v>1.748898678414097</v>
      </c>
      <c r="F417" s="44">
        <f>IF(OR($A417="",$B417=""),"",'MPTO_working_2-way'!D416)</f>
        <v>2.3466099118273029</v>
      </c>
      <c r="G417" s="46">
        <f>IF(OR($A417="",$B417=""),"",'MPTO_working_2-way'!E416)</f>
        <v>1.7426055543011967</v>
      </c>
      <c r="H417" s="44">
        <f>IF(OR($A417="",$B417=""),"",'OddsRatio_working_2-way'!M416)</f>
        <v>2.3469542361512192</v>
      </c>
      <c r="I417" s="44">
        <f>IF(OR($A417="",$B417=""),"",'OddsRatio_working_2-way'!N416)</f>
        <v>1.7424157207132702</v>
      </c>
      <c r="J417" s="44">
        <f>IF('Log_working_2-way'!$D416="","",A417^('Log_working_2-way'!$D416))</f>
        <v>2.352141177157876</v>
      </c>
      <c r="K417" s="46">
        <f>IF('Log_working_2-way'!$D416="","",B417^('Log_working_2-way'!$D416))</f>
        <v>1.7395677440294552</v>
      </c>
      <c r="L417" s="53">
        <f t="shared" si="72"/>
        <v>0.4282115869017632</v>
      </c>
      <c r="M417" s="53">
        <f t="shared" si="73"/>
        <v>0.5717884130982368</v>
      </c>
      <c r="N417" s="54">
        <v>514</v>
      </c>
      <c r="O417" s="54">
        <f t="shared" si="74"/>
        <v>287.56828193832598</v>
      </c>
      <c r="P417" s="54">
        <f t="shared" si="75"/>
        <v>211.64705882352939</v>
      </c>
      <c r="Q417" s="54">
        <f t="shared" si="76"/>
        <v>302.35294117647061</v>
      </c>
      <c r="R417" s="54">
        <f t="shared" si="77"/>
        <v>226.43171806167399</v>
      </c>
      <c r="S417" s="55">
        <f t="shared" si="78"/>
        <v>-14.784659238144627</v>
      </c>
      <c r="T417" s="55">
        <f t="shared" si="79"/>
        <v>-14.784659238144599</v>
      </c>
      <c r="U417" t="s">
        <v>437</v>
      </c>
      <c r="V417" t="s">
        <v>435</v>
      </c>
      <c r="W417" t="s">
        <v>473</v>
      </c>
      <c r="X417" s="38">
        <v>44379</v>
      </c>
      <c r="Y417" s="57" t="s">
        <v>498</v>
      </c>
    </row>
    <row r="418" spans="1:25" ht="15" x14ac:dyDescent="0.25">
      <c r="A418">
        <v>1.52</v>
      </c>
      <c r="B418">
        <v>2.7</v>
      </c>
      <c r="C418" s="43">
        <f t="shared" si="71"/>
        <v>2.8265107212475549E-2</v>
      </c>
      <c r="D418" s="44">
        <f>IF(OR($A418="",$B418=""),"",A418*'MPTO_working_2-way'!$G417)</f>
        <v>1.5629629629629629</v>
      </c>
      <c r="E418" s="46">
        <f>IF(OR($A418="",$B418=""),"",B418*'MPTO_working_2-way'!$G417)</f>
        <v>2.7763157894736841</v>
      </c>
      <c r="F418" s="44">
        <f>IF(OR($A418="",$B418=""),"",'MPTO_working_2-way'!D417)</f>
        <v>1.5533686601059802</v>
      </c>
      <c r="G418" s="46">
        <f>IF(OR($A418="",$B418=""),"",'MPTO_working_2-way'!E417)</f>
        <v>2.807113543091655</v>
      </c>
      <c r="H418" s="44">
        <f>IF(OR($A418="",$B418=""),"",'OddsRatio_working_2-way'!M417)</f>
        <v>1.5530663187549718</v>
      </c>
      <c r="I418" s="44">
        <f>IF(OR($A418="",$B418=""),"",'OddsRatio_working_2-way'!N417)</f>
        <v>2.808101426698947</v>
      </c>
      <c r="J418" s="44">
        <f>IF('Log_working_2-way'!$D417="","",A418^('Log_working_2-way'!$D417))</f>
        <v>1.5486980941165203</v>
      </c>
      <c r="K418" s="46">
        <f>IF('Log_working_2-way'!$D417="","",B418^('Log_working_2-way'!$D417))</f>
        <v>2.8224958510382603</v>
      </c>
      <c r="L418" s="53">
        <f t="shared" si="72"/>
        <v>0.63981042654028442</v>
      </c>
      <c r="M418" s="53">
        <f t="shared" si="73"/>
        <v>0.36018957345971564</v>
      </c>
      <c r="N418" s="54">
        <v>515</v>
      </c>
      <c r="O418" s="54">
        <f t="shared" si="74"/>
        <v>176.18421052631578</v>
      </c>
      <c r="P418" s="54">
        <f t="shared" si="75"/>
        <v>324.25925925925924</v>
      </c>
      <c r="Q418" s="54">
        <f t="shared" si="76"/>
        <v>190.74074074074073</v>
      </c>
      <c r="R418" s="54">
        <f t="shared" si="77"/>
        <v>338.81578947368422</v>
      </c>
      <c r="S418" s="55">
        <f t="shared" si="78"/>
        <v>-14.556530214424953</v>
      </c>
      <c r="T418" s="55">
        <f t="shared" si="79"/>
        <v>-14.556530214424981</v>
      </c>
      <c r="U418" t="s">
        <v>345</v>
      </c>
      <c r="V418" t="s">
        <v>432</v>
      </c>
      <c r="W418" t="s">
        <v>473</v>
      </c>
      <c r="X418" s="38">
        <v>44379</v>
      </c>
      <c r="Y418" s="57" t="s">
        <v>498</v>
      </c>
    </row>
    <row r="419" spans="1:25" ht="15" x14ac:dyDescent="0.25">
      <c r="A419">
        <v>1.52</v>
      </c>
      <c r="B419">
        <v>2.5499999999999998</v>
      </c>
      <c r="C419" s="43">
        <f t="shared" si="71"/>
        <v>5.0051599587203288E-2</v>
      </c>
      <c r="D419" s="44">
        <f>IF(OR($A419="",$B419=""),"",A419*'MPTO_working_2-way'!$G418)</f>
        <v>1.5960784313725491</v>
      </c>
      <c r="E419" s="46">
        <f>IF(OR($A419="",$B419=""),"",B419*'MPTO_working_2-way'!$G418)</f>
        <v>2.6776315789473681</v>
      </c>
      <c r="F419" s="44">
        <f>IF(OR($A419="",$B419=""),"",'MPTO_working_2-way'!D418)</f>
        <v>1.5801059926620467</v>
      </c>
      <c r="G419" s="46">
        <f>IF(OR($A419="",$B419=""),"",'MPTO_working_2-way'!E418)</f>
        <v>2.7238229093464508</v>
      </c>
      <c r="H419" s="44">
        <f>IF(OR($A419="",$B419=""),"",'OddsRatio_working_2-way'!M418)</f>
        <v>1.5792096951603469</v>
      </c>
      <c r="I419" s="44">
        <f>IF(OR($A419="",$B419=""),"",'OddsRatio_working_2-way'!N418)</f>
        <v>2.7264904374971879</v>
      </c>
      <c r="J419" s="44">
        <f>IF('Log_working_2-way'!$D418="","",A419^('Log_working_2-way'!$D418))</f>
        <v>1.571868904809385</v>
      </c>
      <c r="K419" s="46">
        <f>IF('Log_working_2-way'!$D418="","",B419^('Log_working_2-way'!$D418))</f>
        <v>2.7486525173638419</v>
      </c>
      <c r="L419" s="53">
        <f t="shared" si="72"/>
        <v>0.62653562653562644</v>
      </c>
      <c r="M419" s="53">
        <f t="shared" si="73"/>
        <v>0.3734643734643735</v>
      </c>
      <c r="N419" s="54">
        <v>516</v>
      </c>
      <c r="O419" s="54">
        <f t="shared" si="74"/>
        <v>176.52631578947373</v>
      </c>
      <c r="P419" s="54">
        <f t="shared" si="75"/>
        <v>313.64705882352945</v>
      </c>
      <c r="Q419" s="54">
        <f t="shared" si="76"/>
        <v>202.35294117647061</v>
      </c>
      <c r="R419" s="54">
        <f t="shared" si="77"/>
        <v>339.47368421052636</v>
      </c>
      <c r="S419" s="55">
        <f t="shared" si="78"/>
        <v>-25.826625386996881</v>
      </c>
      <c r="T419" s="55">
        <f t="shared" si="79"/>
        <v>-25.826625386996909</v>
      </c>
      <c r="U419" t="s">
        <v>90</v>
      </c>
      <c r="V419" t="s">
        <v>442</v>
      </c>
      <c r="W419" t="s">
        <v>480</v>
      </c>
      <c r="X419" s="38">
        <v>44379</v>
      </c>
      <c r="Y419" s="57" t="s">
        <v>499</v>
      </c>
    </row>
    <row r="420" spans="1:25" ht="15" x14ac:dyDescent="0.25">
      <c r="A420">
        <v>1.42</v>
      </c>
      <c r="B420">
        <v>2.81</v>
      </c>
      <c r="C420" s="43">
        <f t="shared" si="71"/>
        <v>6.0097238233672634E-2</v>
      </c>
      <c r="D420" s="44">
        <f>IF(OR($A420="",$B420=""),"",A420*'MPTO_working_2-way'!$G419)</f>
        <v>1.5053380782918151</v>
      </c>
      <c r="E420" s="46">
        <f>IF(OR($A420="",$B420=""),"",B420*'MPTO_working_2-way'!$G419)</f>
        <v>2.97887323943662</v>
      </c>
      <c r="F420" s="44">
        <f>IF(OR($A420="",$B420=""),"",'MPTO_working_2-way'!D419)</f>
        <v>1.4832905839931603</v>
      </c>
      <c r="G420" s="46">
        <f>IF(OR($A420="",$B420=""),"",'MPTO_working_2-way'!E419)</f>
        <v>3.0691485270363827</v>
      </c>
      <c r="H420" s="44">
        <f>IF(OR($A420="",$B420=""),"",'OddsRatio_working_2-way'!M419)</f>
        <v>1.4817096624472339</v>
      </c>
      <c r="I420" s="44">
        <f>IF(OR($A420="",$B420=""),"",'OddsRatio_working_2-way'!N419)</f>
        <v>3.0759392595940303</v>
      </c>
      <c r="J420" s="44">
        <f>IF('Log_working_2-way'!$D419="","",A420^('Log_working_2-way'!$D419))</f>
        <v>1.4714902229748843</v>
      </c>
      <c r="K420" s="46">
        <f>IF('Log_working_2-way'!$D419="","",B420^('Log_working_2-way'!$D419))</f>
        <v>3.1209347537730148</v>
      </c>
      <c r="L420" s="53">
        <f t="shared" si="72"/>
        <v>0.6643026004728132</v>
      </c>
      <c r="M420" s="53">
        <f t="shared" si="73"/>
        <v>0.33569739952718675</v>
      </c>
      <c r="N420" s="54">
        <v>517</v>
      </c>
      <c r="O420" s="54">
        <f t="shared" si="74"/>
        <v>152.91549295774649</v>
      </c>
      <c r="P420" s="54">
        <f t="shared" si="75"/>
        <v>333.01423487544486</v>
      </c>
      <c r="Q420" s="54">
        <f t="shared" si="76"/>
        <v>183.98576512455517</v>
      </c>
      <c r="R420" s="54">
        <f t="shared" si="77"/>
        <v>364.08450704225356</v>
      </c>
      <c r="S420" s="55">
        <f t="shared" si="78"/>
        <v>-31.070272166808678</v>
      </c>
      <c r="T420" s="55">
        <f t="shared" si="79"/>
        <v>-31.070272166808707</v>
      </c>
      <c r="U420" t="s">
        <v>89</v>
      </c>
      <c r="V420" t="s">
        <v>93</v>
      </c>
      <c r="W420" t="s">
        <v>480</v>
      </c>
      <c r="X420" s="38">
        <v>44379</v>
      </c>
      <c r="Y420" s="71" t="s">
        <v>491</v>
      </c>
    </row>
    <row r="421" spans="1:25" ht="15" x14ac:dyDescent="0.25">
      <c r="A421">
        <v>2.44</v>
      </c>
      <c r="B421">
        <v>1.56</v>
      </c>
      <c r="C421" s="43">
        <f t="shared" si="71"/>
        <v>5.0861706599411471E-2</v>
      </c>
      <c r="D421" s="44">
        <f>IF(OR($A421="",$B421=""),"",A421*'MPTO_working_2-way'!$G420)</f>
        <v>2.5641025641025639</v>
      </c>
      <c r="E421" s="46">
        <f>IF(OR($A421="",$B421=""),"",B421*'MPTO_working_2-way'!$G420)</f>
        <v>1.639344262295082</v>
      </c>
      <c r="F421" s="44">
        <f>IF(OR($A421="",$B421=""),"",'MPTO_working_2-way'!D420)</f>
        <v>2.6014215418261344</v>
      </c>
      <c r="G421" s="46">
        <f>IF(OR($A421="",$B421=""),"",'MPTO_working_2-way'!E420)</f>
        <v>1.6244452031410037</v>
      </c>
      <c r="H421" s="44">
        <f>IF(OR($A421="",$B421=""),"",'OddsRatio_working_2-way'!M420)</f>
        <v>2.6035674514745457</v>
      </c>
      <c r="I421" s="44">
        <f>IF(OR($A421="",$B421=""),"",'OddsRatio_working_2-way'!N420)</f>
        <v>1.6236095644623239</v>
      </c>
      <c r="J421" s="44">
        <f>IF('Log_working_2-way'!$D420="","",A421^('Log_working_2-way'!$D420))</f>
        <v>2.6213601840763054</v>
      </c>
      <c r="K421" s="46">
        <f>IF('Log_working_2-way'!$D420="","",B421^('Log_working_2-way'!$D420))</f>
        <v>1.616766101584739</v>
      </c>
      <c r="L421" s="53">
        <f t="shared" si="72"/>
        <v>0.39</v>
      </c>
      <c r="M421" s="53">
        <f t="shared" si="73"/>
        <v>0.61</v>
      </c>
      <c r="N421" s="54">
        <v>518</v>
      </c>
      <c r="O421" s="54">
        <f t="shared" si="74"/>
        <v>305.70491803278691</v>
      </c>
      <c r="P421" s="54">
        <f t="shared" si="75"/>
        <v>185.94871794871796</v>
      </c>
      <c r="Q421" s="54">
        <f t="shared" si="76"/>
        <v>332.05128205128204</v>
      </c>
      <c r="R421" s="54">
        <f t="shared" si="77"/>
        <v>212.29508196721312</v>
      </c>
      <c r="S421" s="55">
        <f t="shared" si="78"/>
        <v>-26.346364018495137</v>
      </c>
      <c r="T421" s="55">
        <f t="shared" si="79"/>
        <v>-26.346364018495166</v>
      </c>
      <c r="U421" t="s">
        <v>368</v>
      </c>
      <c r="V421" t="s">
        <v>369</v>
      </c>
      <c r="W421" t="s">
        <v>480</v>
      </c>
      <c r="X421" s="38">
        <v>44379</v>
      </c>
      <c r="Y421" s="57" t="s">
        <v>494</v>
      </c>
    </row>
    <row r="422" spans="1:25" ht="15" x14ac:dyDescent="0.25">
      <c r="A422">
        <v>2.2799999999999998</v>
      </c>
      <c r="B422">
        <v>1.63</v>
      </c>
      <c r="C422" s="43">
        <f t="shared" si="71"/>
        <v>5.2093423743407641E-2</v>
      </c>
      <c r="D422" s="44">
        <f>IF(OR($A422="",$B422=""),"",A422*'MPTO_working_2-way'!$G421)</f>
        <v>2.3987730061349692</v>
      </c>
      <c r="E422" s="46">
        <f>IF(OR($A422="",$B422=""),"",B422*'MPTO_working_2-way'!$G421)</f>
        <v>1.7149122807017543</v>
      </c>
      <c r="F422" s="44">
        <f>IF(OR($A422="",$B422=""),"",'MPTO_working_2-way'!D421)</f>
        <v>2.4239499086877121</v>
      </c>
      <c r="G422" s="46">
        <f>IF(OR($A422="",$B422=""),"",'MPTO_working_2-way'!E421)</f>
        <v>1.7022718944668376</v>
      </c>
      <c r="H422" s="44">
        <f>IF(OR($A422="",$B422=""),"",'OddsRatio_working_2-way'!M421)</f>
        <v>2.4253932901995969</v>
      </c>
      <c r="I422" s="44">
        <f>IF(OR($A422="",$B422=""),"",'OddsRatio_working_2-way'!N421)</f>
        <v>1.7015607600201139</v>
      </c>
      <c r="J422" s="44">
        <f>IF('Log_working_2-way'!$D421="","",A422^('Log_working_2-way'!$D421))</f>
        <v>2.4372903209290904</v>
      </c>
      <c r="K422" s="46">
        <f>IF('Log_working_2-way'!$D421="","",B422^('Log_working_2-way'!$D421))</f>
        <v>1.6957536591156257</v>
      </c>
      <c r="L422" s="53">
        <f t="shared" si="72"/>
        <v>0.41687979539641945</v>
      </c>
      <c r="M422" s="53">
        <f t="shared" si="73"/>
        <v>0.58312020460358061</v>
      </c>
      <c r="N422" s="54">
        <v>519</v>
      </c>
      <c r="O422" s="54">
        <f t="shared" si="74"/>
        <v>291.36842105263156</v>
      </c>
      <c r="P422" s="54">
        <f t="shared" si="75"/>
        <v>200.59509202453984</v>
      </c>
      <c r="Q422" s="54">
        <f t="shared" si="76"/>
        <v>318.40490797546011</v>
      </c>
      <c r="R422" s="54">
        <f t="shared" si="77"/>
        <v>227.63157894736844</v>
      </c>
      <c r="S422" s="55">
        <f t="shared" si="78"/>
        <v>-27.036486922828544</v>
      </c>
      <c r="T422" s="55">
        <f t="shared" si="79"/>
        <v>-27.036486922828601</v>
      </c>
      <c r="U422" t="s">
        <v>92</v>
      </c>
      <c r="V422" t="s">
        <v>88</v>
      </c>
      <c r="W422" t="s">
        <v>480</v>
      </c>
      <c r="X422" s="38">
        <v>44379</v>
      </c>
      <c r="Y422" s="57" t="s">
        <v>498</v>
      </c>
    </row>
    <row r="423" spans="1:25" ht="15" x14ac:dyDescent="0.25">
      <c r="A423">
        <v>1.87</v>
      </c>
      <c r="B423">
        <v>2.04</v>
      </c>
      <c r="C423" s="43">
        <f t="shared" si="71"/>
        <v>2.4955436720142554E-2</v>
      </c>
      <c r="D423" s="44">
        <f>IF(OR($A423="",$B423=""),"",A423*'MPTO_working_2-way'!$G422)</f>
        <v>1.9166666666666667</v>
      </c>
      <c r="E423" s="46">
        <f>IF(OR($A423="",$B423=""),"",B423*'MPTO_working_2-way'!$G422)</f>
        <v>2.0909090909090908</v>
      </c>
      <c r="F423" s="44">
        <f>IF(OR($A423="",$B423=""),"",'MPTO_working_2-way'!D422)</f>
        <v>1.9146757679180888</v>
      </c>
      <c r="G423" s="46">
        <f>IF(OR($A423="",$B423=""),"",'MPTO_working_2-way'!E422)</f>
        <v>2.0932835820895521</v>
      </c>
      <c r="H423" s="44">
        <f>IF(OR($A423="",$B423=""),"",'OddsRatio_working_2-way'!M422)</f>
        <v>1.9146247654303168</v>
      </c>
      <c r="I423" s="44">
        <f>IF(OR($A423="",$B423=""),"",'OddsRatio_working_2-way'!N422)</f>
        <v>2.0933445471810685</v>
      </c>
      <c r="J423" s="44">
        <f>IF('Log_working_2-way'!$D422="","",A423^('Log_working_2-way'!$D422))</f>
        <v>1.9137261145840778</v>
      </c>
      <c r="K423" s="46">
        <f>IF('Log_working_2-way'!$D422="","",B423^('Log_working_2-way'!$D422))</f>
        <v>2.0944198529941209</v>
      </c>
      <c r="L423" s="53">
        <f t="shared" si="72"/>
        <v>0.52173913043478259</v>
      </c>
      <c r="M423" s="53">
        <f t="shared" si="73"/>
        <v>0.47826086956521741</v>
      </c>
      <c r="N423" s="54">
        <v>520</v>
      </c>
      <c r="O423" s="54">
        <f t="shared" si="74"/>
        <v>241.92513368983958</v>
      </c>
      <c r="P423" s="54">
        <f t="shared" si="75"/>
        <v>265.09803921568624</v>
      </c>
      <c r="Q423" s="54">
        <f t="shared" si="76"/>
        <v>254.9019607843137</v>
      </c>
      <c r="R423" s="54">
        <f t="shared" si="77"/>
        <v>278.07486631016036</v>
      </c>
      <c r="S423" s="55">
        <f t="shared" si="78"/>
        <v>-12.976827094474118</v>
      </c>
      <c r="T423" s="55">
        <f t="shared" si="79"/>
        <v>-12.976827094474118</v>
      </c>
      <c r="U423" t="s">
        <v>371</v>
      </c>
      <c r="V423" t="s">
        <v>99</v>
      </c>
      <c r="W423" t="s">
        <v>474</v>
      </c>
      <c r="X423" s="38">
        <v>44379</v>
      </c>
      <c r="Y423" s="57" t="s">
        <v>495</v>
      </c>
    </row>
    <row r="424" spans="1:25" ht="15" x14ac:dyDescent="0.25">
      <c r="A424">
        <v>1.52</v>
      </c>
      <c r="B424">
        <v>2.67</v>
      </c>
      <c r="C424" s="43">
        <f t="shared" si="71"/>
        <v>3.2426572048097846E-2</v>
      </c>
      <c r="D424" s="44">
        <f>IF(OR($A424="",$B424=""),"",A424*'MPTO_working_2-way'!$G423)</f>
        <v>1.5692883895131087</v>
      </c>
      <c r="E424" s="46">
        <f>IF(OR($A424="",$B424=""),"",B424*'MPTO_working_2-way'!$G423)</f>
        <v>2.7565789473684212</v>
      </c>
      <c r="F424" s="44">
        <f>IF(OR($A424="",$B424=""),"",'MPTO_working_2-way'!D423)</f>
        <v>1.5584056524076493</v>
      </c>
      <c r="G424" s="46">
        <f>IF(OR($A424="",$B424=""),"",'MPTO_working_2-way'!E423)</f>
        <v>2.7908128180442859</v>
      </c>
      <c r="H424" s="44">
        <f>IF(OR($A424="",$B424=""),"",'OddsRatio_working_2-way'!M423)</f>
        <v>1.5580118686094249</v>
      </c>
      <c r="I424" s="44">
        <f>IF(OR($A424="",$B424=""),"",'OddsRatio_working_2-way'!N423)</f>
        <v>2.7920765780341146</v>
      </c>
      <c r="J424" s="44">
        <f>IF('Log_working_2-way'!$D423="","",A424^('Log_working_2-way'!$D423))</f>
        <v>1.5530488105310012</v>
      </c>
      <c r="K424" s="46">
        <f>IF('Log_working_2-way'!$D423="","",B424^('Log_working_2-way'!$D423))</f>
        <v>2.808158666935292</v>
      </c>
      <c r="L424" s="53">
        <f t="shared" si="72"/>
        <v>0.63723150357995229</v>
      </c>
      <c r="M424" s="53">
        <f t="shared" si="73"/>
        <v>0.36276849642004771</v>
      </c>
      <c r="N424" s="54">
        <v>521</v>
      </c>
      <c r="O424" s="54">
        <f t="shared" si="74"/>
        <v>178.23684210526315</v>
      </c>
      <c r="P424" s="54">
        <f t="shared" si="75"/>
        <v>325.86891385767791</v>
      </c>
      <c r="Q424" s="54">
        <f t="shared" si="76"/>
        <v>195.13108614232212</v>
      </c>
      <c r="R424" s="54">
        <f t="shared" si="77"/>
        <v>342.76315789473688</v>
      </c>
      <c r="S424" s="55">
        <f t="shared" si="78"/>
        <v>-16.894244037058968</v>
      </c>
      <c r="T424" s="55">
        <f t="shared" si="79"/>
        <v>-16.894244037058968</v>
      </c>
      <c r="U424" t="s">
        <v>52</v>
      </c>
      <c r="V424" t="s">
        <v>444</v>
      </c>
      <c r="W424" t="s">
        <v>474</v>
      </c>
      <c r="X424" s="38">
        <v>44379</v>
      </c>
      <c r="Y424" s="57" t="s">
        <v>507</v>
      </c>
    </row>
    <row r="425" spans="1:25" ht="15" x14ac:dyDescent="0.25">
      <c r="A425">
        <v>2.31</v>
      </c>
      <c r="B425">
        <v>1.68</v>
      </c>
      <c r="C425" s="43">
        <f t="shared" si="71"/>
        <v>2.813852813852824E-2</v>
      </c>
      <c r="D425" s="44">
        <f>IF(OR($A425="",$B425=""),"",A425*'MPTO_working_2-way'!$G424)</f>
        <v>2.3750000000000004</v>
      </c>
      <c r="E425" s="46">
        <f>IF(OR($A425="",$B425=""),"",B425*'MPTO_working_2-way'!$G424)</f>
        <v>1.7272727272727273</v>
      </c>
      <c r="F425" s="44">
        <f>IF(OR($A425="",$B425=""),"",'MPTO_working_2-way'!D424)</f>
        <v>2.3875968992248064</v>
      </c>
      <c r="G425" s="46">
        <f>IF(OR($A425="",$B425=""),"",'MPTO_working_2-way'!E424)</f>
        <v>1.7206703910614525</v>
      </c>
      <c r="H425" s="44">
        <f>IF(OR($A425="",$B425=""),"",'OddsRatio_working_2-way'!M424)</f>
        <v>2.3879735545878726</v>
      </c>
      <c r="I425" s="44">
        <f>IF(OR($A425="",$B425=""),"",'OddsRatio_working_2-way'!N424)</f>
        <v>1.7204748222288193</v>
      </c>
      <c r="J425" s="44">
        <f>IF('Log_working_2-way'!$D424="","",A425^('Log_working_2-way'!$D424))</f>
        <v>2.3937530589126359</v>
      </c>
      <c r="K425" s="46">
        <f>IF('Log_working_2-way'!$D424="","",B425^('Log_working_2-way'!$D424))</f>
        <v>1.7174872145429791</v>
      </c>
      <c r="L425" s="53">
        <f t="shared" si="72"/>
        <v>0.42105263157894729</v>
      </c>
      <c r="M425" s="53">
        <f t="shared" si="73"/>
        <v>0.57894736842105265</v>
      </c>
      <c r="N425" s="54">
        <v>522</v>
      </c>
      <c r="O425" s="54">
        <f t="shared" si="74"/>
        <v>296.02597402597399</v>
      </c>
      <c r="P425" s="54">
        <f t="shared" si="75"/>
        <v>211.28571428571425</v>
      </c>
      <c r="Q425" s="54">
        <f t="shared" si="76"/>
        <v>310.71428571428572</v>
      </c>
      <c r="R425" s="54">
        <f t="shared" si="77"/>
        <v>225.97402597402598</v>
      </c>
      <c r="S425" s="55">
        <f t="shared" si="78"/>
        <v>-14.688311688311728</v>
      </c>
      <c r="T425" s="55">
        <f t="shared" si="79"/>
        <v>-14.688311688311728</v>
      </c>
      <c r="U425" t="s">
        <v>141</v>
      </c>
      <c r="V425" t="s">
        <v>142</v>
      </c>
      <c r="W425" t="s">
        <v>474</v>
      </c>
      <c r="X425" s="38">
        <v>44379</v>
      </c>
      <c r="Y425" s="57" t="s">
        <v>487</v>
      </c>
    </row>
    <row r="426" spans="1:25" ht="15" x14ac:dyDescent="0.25">
      <c r="A426">
        <v>2.0299999999999998</v>
      </c>
      <c r="B426">
        <v>1.88</v>
      </c>
      <c r="C426" s="43">
        <f t="shared" si="71"/>
        <v>2.4525731055444977E-2</v>
      </c>
      <c r="D426" s="44">
        <f>IF(OR($A426="",$B426=""),"",A426*'MPTO_working_2-way'!$G425)</f>
        <v>2.0797872340425529</v>
      </c>
      <c r="E426" s="46">
        <f>IF(OR($A426="",$B426=""),"",B426*'MPTO_working_2-way'!$G425)</f>
        <v>1.9261083743842364</v>
      </c>
      <c r="F426" s="44">
        <f>IF(OR($A426="",$B426=""),"",'MPTO_working_2-way'!D425)</f>
        <v>2.0818241326641935</v>
      </c>
      <c r="G426" s="46">
        <f>IF(OR($A426="",$B426=""),"",'MPTO_working_2-way'!E425)</f>
        <v>1.9243646631706333</v>
      </c>
      <c r="H426" s="44">
        <f>IF(OR($A426="",$B426=""),"",'OddsRatio_working_2-way'!M425)</f>
        <v>2.081875475946537</v>
      </c>
      <c r="I426" s="44">
        <f>IF(OR($A426="",$B426=""),"",'OddsRatio_working_2-way'!N425)</f>
        <v>1.9243207949834495</v>
      </c>
      <c r="J426" s="44">
        <f>IF('Log_working_2-way'!$D425="","",A426^('Log_working_2-way'!$D425))</f>
        <v>2.0827972819225606</v>
      </c>
      <c r="K426" s="46">
        <f>IF('Log_working_2-way'!$D425="","",B426^('Log_working_2-way'!$D425))</f>
        <v>1.9235339030630429</v>
      </c>
      <c r="L426" s="53">
        <f t="shared" si="72"/>
        <v>0.4808184143222507</v>
      </c>
      <c r="M426" s="53">
        <f t="shared" si="73"/>
        <v>0.51918158567774941</v>
      </c>
      <c r="N426" s="54">
        <v>523</v>
      </c>
      <c r="O426" s="54">
        <f t="shared" si="74"/>
        <v>265.36453201970437</v>
      </c>
      <c r="P426" s="54">
        <f t="shared" si="75"/>
        <v>244.8085106382978</v>
      </c>
      <c r="Q426" s="54">
        <f t="shared" si="76"/>
        <v>278.19148936170211</v>
      </c>
      <c r="R426" s="54">
        <f t="shared" si="77"/>
        <v>257.63546798029557</v>
      </c>
      <c r="S426" s="55">
        <f t="shared" si="78"/>
        <v>-12.826957341997741</v>
      </c>
      <c r="T426" s="55">
        <f t="shared" si="79"/>
        <v>-12.826957341997769</v>
      </c>
      <c r="U426" t="s">
        <v>103</v>
      </c>
      <c r="V426" t="s">
        <v>100</v>
      </c>
      <c r="W426" t="s">
        <v>474</v>
      </c>
      <c r="X426" s="38">
        <v>44379</v>
      </c>
      <c r="Y426" s="57" t="s">
        <v>513</v>
      </c>
    </row>
    <row r="427" spans="1:25" ht="15" x14ac:dyDescent="0.25">
      <c r="A427">
        <v>1.6</v>
      </c>
      <c r="B427">
        <v>2.4700000000000002</v>
      </c>
      <c r="C427" s="43">
        <f t="shared" si="71"/>
        <v>2.9858299595141746E-2</v>
      </c>
      <c r="D427" s="44">
        <f>IF(OR($A427="",$B427=""),"",A427*'MPTO_working_2-way'!$G426)</f>
        <v>1.6477732793522268</v>
      </c>
      <c r="E427" s="46">
        <f>IF(OR($A427="",$B427=""),"",B427*'MPTO_working_2-way'!$G426)</f>
        <v>2.5437500000000002</v>
      </c>
      <c r="F427" s="44">
        <f>IF(OR($A427="",$B427=""),"",'MPTO_working_2-way'!D426)</f>
        <v>1.6391538780588968</v>
      </c>
      <c r="G427" s="46">
        <f>IF(OR($A427="",$B427=""),"",'MPTO_working_2-way'!E426)</f>
        <v>2.5645684620376383</v>
      </c>
      <c r="H427" s="44">
        <f>IF(OR($A427="",$B427=""),"",'OddsRatio_working_2-way'!M426)</f>
        <v>1.6388765649999402</v>
      </c>
      <c r="I427" s="44">
        <f>IF(OR($A427="",$B427=""),"",'OddsRatio_working_2-way'!N426)</f>
        <v>2.5652475842498532</v>
      </c>
      <c r="J427" s="44">
        <f>IF('Log_working_2-way'!$D426="","",A427^('Log_working_2-way'!$D426))</f>
        <v>1.634964638533341</v>
      </c>
      <c r="K427" s="46">
        <f>IF('Log_working_2-way'!$D426="","",B427^('Log_working_2-way'!$D426))</f>
        <v>2.5748908511028135</v>
      </c>
      <c r="L427" s="53">
        <f t="shared" si="72"/>
        <v>0.60687960687960685</v>
      </c>
      <c r="M427" s="53">
        <f t="shared" si="73"/>
        <v>0.3931203931203931</v>
      </c>
      <c r="N427" s="54">
        <v>524</v>
      </c>
      <c r="O427" s="54">
        <f t="shared" si="74"/>
        <v>196.50000000000006</v>
      </c>
      <c r="P427" s="54">
        <f t="shared" si="75"/>
        <v>311.85425101214582</v>
      </c>
      <c r="Q427" s="54">
        <f t="shared" si="76"/>
        <v>212.14574898785423</v>
      </c>
      <c r="R427" s="54">
        <f t="shared" si="77"/>
        <v>327.5</v>
      </c>
      <c r="S427" s="55">
        <f t="shared" si="78"/>
        <v>-15.645748987854176</v>
      </c>
      <c r="T427" s="55">
        <f t="shared" si="79"/>
        <v>-15.645748987854176</v>
      </c>
      <c r="U427" t="s">
        <v>51</v>
      </c>
      <c r="V427" t="s">
        <v>95</v>
      </c>
      <c r="W427" t="s">
        <v>474</v>
      </c>
      <c r="X427" s="38">
        <v>44379</v>
      </c>
      <c r="Y427" s="57" t="s">
        <v>484</v>
      </c>
    </row>
    <row r="428" spans="1:25" ht="15" x14ac:dyDescent="0.25">
      <c r="A428">
        <v>2.2200000000000002</v>
      </c>
      <c r="B428">
        <v>1.71</v>
      </c>
      <c r="C428" s="43">
        <f t="shared" si="71"/>
        <v>3.5245772087877381E-2</v>
      </c>
      <c r="D428" s="44">
        <f>IF(OR($A428="",$B428=""),"",A428*'MPTO_working_2-way'!$G427)</f>
        <v>2.2982456140350882</v>
      </c>
      <c r="E428" s="46">
        <f>IF(OR($A428="",$B428=""),"",B428*'MPTO_working_2-way'!$G427)</f>
        <v>1.7702702702702702</v>
      </c>
      <c r="F428" s="44">
        <f>IF(OR($A428="",$B428=""),"",'MPTO_working_2-way'!D427)</f>
        <v>2.3103888990323171</v>
      </c>
      <c r="G428" s="46">
        <f>IF(OR($A428="",$B428=""),"",'MPTO_working_2-way'!E427)</f>
        <v>1.7631322279503969</v>
      </c>
      <c r="H428" s="44">
        <f>IF(OR($A428="",$B428=""),"",'OddsRatio_working_2-way'!M427)</f>
        <v>2.310843186332725</v>
      </c>
      <c r="I428" s="44">
        <f>IF(OR($A428="",$B428=""),"",'OddsRatio_working_2-way'!N427)</f>
        <v>1.7628677559805201</v>
      </c>
      <c r="J428" s="44">
        <f>IF('Log_working_2-way'!$D427="","",A428^('Log_working_2-way'!$D427))</f>
        <v>2.3164405926032319</v>
      </c>
      <c r="K428" s="46">
        <f>IF('Log_working_2-way'!$D427="","",B428^('Log_working_2-way'!$D427))</f>
        <v>1.7596240997267032</v>
      </c>
      <c r="L428" s="53">
        <f t="shared" si="72"/>
        <v>0.43511450381679379</v>
      </c>
      <c r="M428" s="53">
        <f t="shared" si="73"/>
        <v>0.56488549618320616</v>
      </c>
      <c r="N428" s="54">
        <v>525</v>
      </c>
      <c r="O428" s="54">
        <f t="shared" si="74"/>
        <v>288.51351351351349</v>
      </c>
      <c r="P428" s="54">
        <f t="shared" si="75"/>
        <v>217.98245614035088</v>
      </c>
      <c r="Q428" s="54">
        <f t="shared" si="76"/>
        <v>307.01754385964909</v>
      </c>
      <c r="R428" s="54">
        <f t="shared" si="77"/>
        <v>236.48648648648646</v>
      </c>
      <c r="S428" s="55">
        <f t="shared" si="78"/>
        <v>-18.504030346135607</v>
      </c>
      <c r="T428" s="55">
        <f t="shared" si="79"/>
        <v>-18.504030346135579</v>
      </c>
      <c r="U428" t="s">
        <v>379</v>
      </c>
      <c r="V428" t="s">
        <v>376</v>
      </c>
      <c r="W428" t="s">
        <v>467</v>
      </c>
      <c r="X428" s="38">
        <v>44379</v>
      </c>
      <c r="Y428" s="57" t="s">
        <v>492</v>
      </c>
    </row>
    <row r="429" spans="1:25" ht="15" x14ac:dyDescent="0.25">
      <c r="A429">
        <v>1.35</v>
      </c>
      <c r="B429">
        <v>3.33</v>
      </c>
      <c r="C429" s="43">
        <f t="shared" si="71"/>
        <v>4.1041041041041115E-2</v>
      </c>
      <c r="D429" s="44">
        <f>IF(OR($A429="",$B429=""),"",A429*'MPTO_working_2-way'!$G428)</f>
        <v>1.4054054054054057</v>
      </c>
      <c r="E429" s="46">
        <f>IF(OR($A429="",$B429=""),"",B429*'MPTO_working_2-way'!$G428)</f>
        <v>3.4666666666666668</v>
      </c>
      <c r="F429" s="44">
        <f>IF(OR($A429="",$B429=""),"",'MPTO_working_2-way'!D428)</f>
        <v>1.3884642112578183</v>
      </c>
      <c r="G429" s="46">
        <f>IF(OR($A429="",$B429=""),"",'MPTO_working_2-way'!E428)</f>
        <v>3.574239713774598</v>
      </c>
      <c r="H429" s="44">
        <f>IF(OR($A429="",$B429=""),"",'OddsRatio_working_2-way'!M428)</f>
        <v>1.3875752730434159</v>
      </c>
      <c r="I429" s="44">
        <f>IF(OR($A429="",$B429=""),"",'OddsRatio_working_2-way'!N428)</f>
        <v>3.5801439605461662</v>
      </c>
      <c r="J429" s="44">
        <f>IF('Log_working_2-way'!$D428="","",A429^('Log_working_2-way'!$D428))</f>
        <v>1.3797075675114829</v>
      </c>
      <c r="K429" s="46">
        <f>IF('Log_working_2-way'!$D428="","",B429^('Log_working_2-way'!$D428))</f>
        <v>3.6336056627707007</v>
      </c>
      <c r="L429" s="53">
        <f t="shared" si="72"/>
        <v>0.71153846153846134</v>
      </c>
      <c r="M429" s="53">
        <f t="shared" si="73"/>
        <v>0.28846153846153844</v>
      </c>
      <c r="N429" s="54">
        <v>526</v>
      </c>
      <c r="O429" s="54">
        <f t="shared" si="74"/>
        <v>136.37037037037038</v>
      </c>
      <c r="P429" s="54">
        <f t="shared" si="75"/>
        <v>368.042042042042</v>
      </c>
      <c r="Q429" s="54">
        <f t="shared" si="76"/>
        <v>157.95795795795797</v>
      </c>
      <c r="R429" s="54">
        <f t="shared" si="77"/>
        <v>389.62962962962962</v>
      </c>
      <c r="S429" s="55">
        <f t="shared" si="78"/>
        <v>-21.587587587587592</v>
      </c>
      <c r="T429" s="55">
        <f t="shared" si="79"/>
        <v>-21.58758758758762</v>
      </c>
      <c r="U429" t="s">
        <v>457</v>
      </c>
      <c r="V429" t="s">
        <v>382</v>
      </c>
      <c r="W429" t="s">
        <v>481</v>
      </c>
      <c r="X429" s="38">
        <v>44379</v>
      </c>
      <c r="Y429" s="57" t="s">
        <v>502</v>
      </c>
    </row>
    <row r="430" spans="1:25" ht="15" x14ac:dyDescent="0.25">
      <c r="A430">
        <v>1.74</v>
      </c>
      <c r="B430">
        <v>2.16</v>
      </c>
      <c r="C430" s="43">
        <f t="shared" si="71"/>
        <v>3.7675606641123682E-2</v>
      </c>
      <c r="D430" s="44">
        <f>IF(OR($A430="",$B430=""),"",A430*'MPTO_working_2-way'!$G429)</f>
        <v>1.8055555555555551</v>
      </c>
      <c r="E430" s="46">
        <f>IF(OR($A430="",$B430=""),"",B430*'MPTO_working_2-way'!$G429)</f>
        <v>2.2413793103448274</v>
      </c>
      <c r="F430" s="44">
        <f>IF(OR($A430="",$B430=""),"",'MPTO_working_2-way'!D429)</f>
        <v>1.7989661114302122</v>
      </c>
      <c r="G430" s="46">
        <f>IF(OR($A430="",$B430=""),"",'MPTO_working_2-way'!E429)</f>
        <v>2.2516175413371671</v>
      </c>
      <c r="H430" s="44">
        <f>IF(OR($A430="",$B430=""),"",'OddsRatio_working_2-way'!M429)</f>
        <v>1.7987058497862392</v>
      </c>
      <c r="I430" s="44">
        <f>IF(OR($A430="",$B430=""),"",'OddsRatio_working_2-way'!N429)</f>
        <v>2.2520253861514017</v>
      </c>
      <c r="J430" s="44">
        <f>IF('Log_working_2-way'!$D429="","",A430^('Log_working_2-way'!$D429))</f>
        <v>1.7957063007853538</v>
      </c>
      <c r="K430" s="46">
        <f>IF('Log_working_2-way'!$D429="","",B430^('Log_working_2-way'!$D429))</f>
        <v>2.2567451068476951</v>
      </c>
      <c r="L430" s="53">
        <f t="shared" si="72"/>
        <v>0.55384615384615399</v>
      </c>
      <c r="M430" s="53">
        <f t="shared" si="73"/>
        <v>0.44615384615384618</v>
      </c>
      <c r="N430" s="54">
        <v>527</v>
      </c>
      <c r="O430" s="54">
        <f t="shared" si="74"/>
        <v>224.12643678160919</v>
      </c>
      <c r="P430" s="54">
        <f t="shared" si="75"/>
        <v>283.01851851851853</v>
      </c>
      <c r="Q430" s="54">
        <f t="shared" si="76"/>
        <v>243.98148148148147</v>
      </c>
      <c r="R430" s="54">
        <f t="shared" si="77"/>
        <v>302.87356321839081</v>
      </c>
      <c r="S430" s="55">
        <f t="shared" si="78"/>
        <v>-19.85504469987228</v>
      </c>
      <c r="T430" s="55">
        <f t="shared" si="79"/>
        <v>-19.85504469987228</v>
      </c>
      <c r="U430" t="s">
        <v>381</v>
      </c>
      <c r="V430" t="s">
        <v>452</v>
      </c>
      <c r="W430" t="s">
        <v>481</v>
      </c>
      <c r="X430" s="38">
        <v>44379</v>
      </c>
      <c r="Y430" s="57" t="s">
        <v>502</v>
      </c>
    </row>
    <row r="431" spans="1:25" ht="15" x14ac:dyDescent="0.25">
      <c r="A431">
        <v>1.75</v>
      </c>
      <c r="B431">
        <v>2.17</v>
      </c>
      <c r="C431" s="43">
        <f t="shared" si="71"/>
        <v>3.2258064516129004E-2</v>
      </c>
      <c r="D431" s="44">
        <f>IF(OR($A431="",$B431=""),"",A431*'MPTO_working_2-way'!$G430)</f>
        <v>1.8064516129032258</v>
      </c>
      <c r="E431" s="46">
        <f>IF(OR($A431="",$B431=""),"",B431*'MPTO_working_2-way'!$G430)</f>
        <v>2.2399999999999998</v>
      </c>
      <c r="F431" s="44">
        <f>IF(OR($A431="",$B431=""),"",'MPTO_working_2-way'!D430)</f>
        <v>1.8008298755186722</v>
      </c>
      <c r="G431" s="46">
        <f>IF(OR($A431="",$B431=""),"",'MPTO_working_2-way'!E430)</f>
        <v>2.2487046632124348</v>
      </c>
      <c r="H431" s="44">
        <f>IF(OR($A431="",$B431=""),"",'OddsRatio_working_2-way'!M430)</f>
        <v>1.8006407690254356</v>
      </c>
      <c r="I431" s="44">
        <f>IF(OR($A431="",$B431=""),"",'OddsRatio_working_2-way'!N430)</f>
        <v>2.2489995996796797</v>
      </c>
      <c r="J431" s="44">
        <f>IF('Log_working_2-way'!$D430="","",A431^('Log_working_2-way'!$D430))</f>
        <v>1.798091355138193</v>
      </c>
      <c r="K431" s="46">
        <f>IF('Log_working_2-way'!$D430="","",B431^('Log_working_2-way'!$D430))</f>
        <v>2.2529893897006406</v>
      </c>
      <c r="L431" s="53">
        <f t="shared" si="72"/>
        <v>0.5535714285714286</v>
      </c>
      <c r="M431" s="53">
        <f t="shared" si="73"/>
        <v>0.44642857142857145</v>
      </c>
      <c r="N431" s="54">
        <v>528</v>
      </c>
      <c r="O431" s="54">
        <f t="shared" si="74"/>
        <v>226.28571428571428</v>
      </c>
      <c r="P431" s="54">
        <f t="shared" si="75"/>
        <v>284.68202764976957</v>
      </c>
      <c r="Q431" s="54">
        <f t="shared" si="76"/>
        <v>243.31797235023041</v>
      </c>
      <c r="R431" s="54">
        <f t="shared" si="77"/>
        <v>301.71428571428572</v>
      </c>
      <c r="S431" s="55">
        <f t="shared" si="78"/>
        <v>-17.032258064516128</v>
      </c>
      <c r="T431" s="55">
        <f t="shared" si="79"/>
        <v>-17.032258064516157</v>
      </c>
      <c r="U431" t="s">
        <v>454</v>
      </c>
      <c r="V431" t="s">
        <v>458</v>
      </c>
      <c r="W431" t="s">
        <v>481</v>
      </c>
      <c r="X431" s="38">
        <v>44379</v>
      </c>
      <c r="Y431" s="57" t="s">
        <v>502</v>
      </c>
    </row>
    <row r="432" spans="1:25" ht="15" x14ac:dyDescent="0.25">
      <c r="A432">
        <v>1.75</v>
      </c>
      <c r="B432">
        <v>2.17</v>
      </c>
      <c r="C432" s="43">
        <f t="shared" si="71"/>
        <v>3.2258064516129004E-2</v>
      </c>
      <c r="D432" s="44">
        <f>IF(OR($A432="",$B432=""),"",A432*'MPTO_working_2-way'!$G431)</f>
        <v>1.8064516129032258</v>
      </c>
      <c r="E432" s="46">
        <f>IF(OR($A432="",$B432=""),"",B432*'MPTO_working_2-way'!$G431)</f>
        <v>2.2399999999999998</v>
      </c>
      <c r="F432" s="44">
        <f>IF(OR($A432="",$B432=""),"",'MPTO_working_2-way'!D431)</f>
        <v>1.8008298755186722</v>
      </c>
      <c r="G432" s="46">
        <f>IF(OR($A432="",$B432=""),"",'MPTO_working_2-way'!E431)</f>
        <v>2.2487046632124348</v>
      </c>
      <c r="H432" s="44">
        <f>IF(OR($A432="",$B432=""),"",'OddsRatio_working_2-way'!M431)</f>
        <v>1.8006407690254356</v>
      </c>
      <c r="I432" s="44">
        <f>IF(OR($A432="",$B432=""),"",'OddsRatio_working_2-way'!N431)</f>
        <v>2.2489995996796797</v>
      </c>
      <c r="J432" s="44">
        <f>IF('Log_working_2-way'!$D431="","",A432^('Log_working_2-way'!$D431))</f>
        <v>1.798091355138193</v>
      </c>
      <c r="K432" s="46">
        <f>IF('Log_working_2-way'!$D431="","",B432^('Log_working_2-way'!$D431))</f>
        <v>2.2529893897006406</v>
      </c>
      <c r="L432" s="53">
        <f t="shared" si="72"/>
        <v>0.5535714285714286</v>
      </c>
      <c r="M432" s="53">
        <f t="shared" si="73"/>
        <v>0.44642857142857145</v>
      </c>
      <c r="N432" s="54">
        <v>529</v>
      </c>
      <c r="O432" s="54">
        <f t="shared" si="74"/>
        <v>226.71428571428569</v>
      </c>
      <c r="P432" s="54">
        <f t="shared" si="75"/>
        <v>285.22119815668208</v>
      </c>
      <c r="Q432" s="54">
        <f t="shared" si="76"/>
        <v>243.77880184331798</v>
      </c>
      <c r="R432" s="54">
        <f t="shared" si="77"/>
        <v>302.28571428571428</v>
      </c>
      <c r="S432" s="55">
        <f t="shared" si="78"/>
        <v>-17.064516129032285</v>
      </c>
      <c r="T432" s="55">
        <f t="shared" si="79"/>
        <v>-17.064516129032199</v>
      </c>
      <c r="U432" t="s">
        <v>385</v>
      </c>
      <c r="V432" t="s">
        <v>459</v>
      </c>
      <c r="W432" t="s">
        <v>481</v>
      </c>
      <c r="X432" s="38">
        <v>44379</v>
      </c>
      <c r="Y432" s="57" t="s">
        <v>502</v>
      </c>
    </row>
    <row r="433" spans="1:25" ht="15" x14ac:dyDescent="0.25">
      <c r="A433">
        <v>1.85</v>
      </c>
      <c r="B433">
        <v>2.0299999999999998</v>
      </c>
      <c r="C433" s="43">
        <f t="shared" si="71"/>
        <v>3.315137797896428E-2</v>
      </c>
      <c r="D433" s="44">
        <f>IF(OR($A433="",$B433=""),"",A433*'MPTO_working_2-way'!$G432)</f>
        <v>1.9113300492610841</v>
      </c>
      <c r="E433" s="46">
        <f>IF(OR($A433="",$B433=""),"",B433*'MPTO_working_2-way'!$G432)</f>
        <v>2.0972972972972972</v>
      </c>
      <c r="F433" s="44">
        <f>IF(OR($A433="",$B433=""),"",'MPTO_working_2-way'!D432)</f>
        <v>1.9085249650616189</v>
      </c>
      <c r="G433" s="46">
        <f>IF(OR($A433="",$B433=""),"",'MPTO_working_2-way'!E432)</f>
        <v>2.1006852188505105</v>
      </c>
      <c r="H433" s="44">
        <f>IF(OR($A433="",$B433=""),"",'OddsRatio_working_2-way'!M432)</f>
        <v>1.9084287085108012</v>
      </c>
      <c r="I433" s="44">
        <f>IF(OR($A433="",$B433=""),"",'OddsRatio_working_2-way'!N432)</f>
        <v>2.1008018467836762</v>
      </c>
      <c r="J433" s="44">
        <f>IF('Log_working_2-way'!$D432="","",A433^('Log_working_2-way'!$D432))</f>
        <v>1.9071545307970494</v>
      </c>
      <c r="K433" s="46">
        <f>IF('Log_working_2-way'!$D432="","",B433^('Log_working_2-way'!$D432))</f>
        <v>2.1023480190539692</v>
      </c>
      <c r="L433" s="53">
        <f t="shared" si="72"/>
        <v>0.52319587628865971</v>
      </c>
      <c r="M433" s="53">
        <f t="shared" si="73"/>
        <v>0.47680412371134023</v>
      </c>
      <c r="N433" s="54">
        <v>530</v>
      </c>
      <c r="O433" s="54">
        <f t="shared" si="74"/>
        <v>243.51351351351349</v>
      </c>
      <c r="P433" s="54">
        <f t="shared" si="75"/>
        <v>268.91625615763542</v>
      </c>
      <c r="Q433" s="54">
        <f t="shared" si="76"/>
        <v>261.08374384236458</v>
      </c>
      <c r="R433" s="54">
        <f t="shared" si="77"/>
        <v>286.48648648648646</v>
      </c>
      <c r="S433" s="55">
        <f t="shared" si="78"/>
        <v>-17.570230328851096</v>
      </c>
      <c r="T433" s="55">
        <f t="shared" si="79"/>
        <v>-17.570230328851039</v>
      </c>
      <c r="U433" t="s">
        <v>175</v>
      </c>
      <c r="V433" t="s">
        <v>147</v>
      </c>
      <c r="W433" t="s">
        <v>468</v>
      </c>
      <c r="X433" s="38">
        <v>44379</v>
      </c>
      <c r="Y433" s="57" t="s">
        <v>499</v>
      </c>
    </row>
    <row r="434" spans="1:25" ht="15" x14ac:dyDescent="0.25">
      <c r="A434">
        <v>1.4</v>
      </c>
      <c r="B434">
        <v>3</v>
      </c>
      <c r="C434" s="43">
        <f t="shared" si="71"/>
        <v>4.7619047619047672E-2</v>
      </c>
      <c r="D434" s="44">
        <f>IF(OR($A434="",$B434=""),"",A434*'MPTO_working_2-way'!$G433)</f>
        <v>1.4666666666666666</v>
      </c>
      <c r="E434" s="46">
        <f>IF(OR($A434="",$B434=""),"",B434*'MPTO_working_2-way'!$G433)</f>
        <v>3.1428571428571432</v>
      </c>
      <c r="F434" s="44">
        <f>IF(OR($A434="",$B434=""),"",'MPTO_working_2-way'!D433)</f>
        <v>1.4482758620689655</v>
      </c>
      <c r="G434" s="46">
        <f>IF(OR($A434="",$B434=""),"",'MPTO_working_2-way'!E433)</f>
        <v>3.2307692307692308</v>
      </c>
      <c r="H434" s="44">
        <f>IF(OR($A434="",$B434=""),"",'OddsRatio_working_2-way'!M433)</f>
        <v>1.4472135954999581</v>
      </c>
      <c r="I434" s="44">
        <f>IF(OR($A434="",$B434=""),"",'OddsRatio_working_2-way'!N433)</f>
        <v>3.2360679774997898</v>
      </c>
      <c r="J434" s="44">
        <f>IF('Log_working_2-way'!$D433="","",A434^('Log_working_2-way'!$D433))</f>
        <v>1.4387092456264723</v>
      </c>
      <c r="K434" s="46">
        <f>IF('Log_working_2-way'!$D433="","",B434^('Log_working_2-way'!$D433))</f>
        <v>3.2794140081664951</v>
      </c>
      <c r="L434" s="53">
        <f t="shared" si="72"/>
        <v>0.68181818181818188</v>
      </c>
      <c r="M434" s="53">
        <f t="shared" si="73"/>
        <v>0.31818181818181812</v>
      </c>
      <c r="N434" s="54">
        <v>531</v>
      </c>
      <c r="O434" s="54">
        <f t="shared" si="74"/>
        <v>151.71428571428569</v>
      </c>
      <c r="P434" s="54">
        <f t="shared" si="75"/>
        <v>354</v>
      </c>
      <c r="Q434" s="54">
        <f t="shared" si="76"/>
        <v>177</v>
      </c>
      <c r="R434" s="54">
        <f t="shared" si="77"/>
        <v>379.28571428571428</v>
      </c>
      <c r="S434" s="55">
        <f t="shared" si="78"/>
        <v>-25.285714285714306</v>
      </c>
      <c r="T434" s="55">
        <f t="shared" si="79"/>
        <v>-25.285714285714278</v>
      </c>
      <c r="U434" t="s">
        <v>516</v>
      </c>
      <c r="V434" t="s">
        <v>519</v>
      </c>
      <c r="W434" t="s">
        <v>482</v>
      </c>
      <c r="X434" s="38">
        <v>44379</v>
      </c>
      <c r="Y434" s="57" t="s">
        <v>495</v>
      </c>
    </row>
    <row r="435" spans="1:25" ht="15" x14ac:dyDescent="0.25">
      <c r="A435">
        <v>2.14</v>
      </c>
      <c r="B435">
        <v>1.78</v>
      </c>
      <c r="C435" s="43">
        <f t="shared" si="71"/>
        <v>2.908747243515708E-2</v>
      </c>
      <c r="D435" s="44">
        <f>IF(OR($A435="",$B435=""),"",A435*'MPTO_working_2-way'!$G434)</f>
        <v>2.2022471910112364</v>
      </c>
      <c r="E435" s="46">
        <f>IF(OR($A435="",$B435=""),"",B435*'MPTO_working_2-way'!$G434)</f>
        <v>1.8317757009345796</v>
      </c>
      <c r="F435" s="44">
        <f>IF(OR($A435="",$B435=""),"",'MPTO_working_2-way'!D434)</f>
        <v>2.2087440565928333</v>
      </c>
      <c r="G435" s="46">
        <f>IF(OR($A435="",$B435=""),"",'MPTO_working_2-way'!E434)</f>
        <v>1.8273049985608751</v>
      </c>
      <c r="H435" s="44">
        <f>IF(OR($A435="",$B435=""),"",'OddsRatio_working_2-way'!M434)</f>
        <v>2.2089410496539781</v>
      </c>
      <c r="I435" s="44">
        <f>IF(OR($A435="",$B435=""),"",'OddsRatio_working_2-way'!N434)</f>
        <v>1.8271701918685113</v>
      </c>
      <c r="J435" s="44">
        <f>IF('Log_working_2-way'!$D434="","",A435^('Log_working_2-way'!$D434))</f>
        <v>2.2119050245559748</v>
      </c>
      <c r="K435" s="46">
        <f>IF('Log_working_2-way'!$D434="","",B435^('Log_working_2-way'!$D434))</f>
        <v>1.8251471689098502</v>
      </c>
      <c r="L435" s="53">
        <f t="shared" si="72"/>
        <v>0.45408163265306112</v>
      </c>
      <c r="M435" s="53">
        <f t="shared" si="73"/>
        <v>0.54591836734693866</v>
      </c>
      <c r="N435" s="54">
        <v>532</v>
      </c>
      <c r="O435" s="54">
        <f t="shared" si="74"/>
        <v>283.40186915887853</v>
      </c>
      <c r="P435" s="54">
        <f t="shared" si="75"/>
        <v>233.12359550561803</v>
      </c>
      <c r="Q435" s="54">
        <f t="shared" si="76"/>
        <v>298.87640449438203</v>
      </c>
      <c r="R435" s="54">
        <f t="shared" si="77"/>
        <v>248.5981308411215</v>
      </c>
      <c r="S435" s="55">
        <f t="shared" si="78"/>
        <v>-15.474535335503504</v>
      </c>
      <c r="T435" s="55">
        <f t="shared" si="79"/>
        <v>-15.474535335503475</v>
      </c>
      <c r="U435" t="s">
        <v>176</v>
      </c>
      <c r="V435" t="s">
        <v>63</v>
      </c>
      <c r="W435" t="s">
        <v>469</v>
      </c>
      <c r="X435" s="38">
        <v>44379</v>
      </c>
      <c r="Y435" s="57" t="s">
        <v>497</v>
      </c>
    </row>
    <row r="436" spans="1:25" ht="15" x14ac:dyDescent="0.25">
      <c r="A436">
        <v>2.2400000000000002</v>
      </c>
      <c r="B436">
        <v>1.72</v>
      </c>
      <c r="C436" s="43">
        <f t="shared" si="71"/>
        <v>2.7823920265780622E-2</v>
      </c>
      <c r="D436" s="44">
        <f>IF(OR($A436="",$B436=""),"",A436*'MPTO_working_2-way'!$G435)</f>
        <v>2.3023255813953489</v>
      </c>
      <c r="E436" s="46">
        <f>IF(OR($A436="",$B436=""),"",B436*'MPTO_working_2-way'!$G435)</f>
        <v>1.7678571428571426</v>
      </c>
      <c r="F436" s="44">
        <f>IF(OR($A436="",$B436=""),"",'MPTO_working_2-way'!D435)</f>
        <v>2.3120499279884781</v>
      </c>
      <c r="G436" s="46">
        <f>IF(OR($A436="",$B436=""),"",'MPTO_working_2-way'!E435)</f>
        <v>1.762166117819246</v>
      </c>
      <c r="H436" s="44">
        <f>IF(OR($A436="",$B436=""),"",'OddsRatio_working_2-way'!M435)</f>
        <v>2.3123346456686344</v>
      </c>
      <c r="I436" s="44">
        <f>IF(OR($A436="",$B436=""),"",'OddsRatio_working_2-way'!N435)</f>
        <v>1.7620007620011424</v>
      </c>
      <c r="J436" s="44">
        <f>IF('Log_working_2-way'!$D435="","",A436^('Log_working_2-way'!$D435))</f>
        <v>2.3167816840015738</v>
      </c>
      <c r="K436" s="46">
        <f>IF('Log_working_2-way'!$D435="","",B436^('Log_working_2-way'!$D435))</f>
        <v>1.7594273311587105</v>
      </c>
      <c r="L436" s="53">
        <f t="shared" si="72"/>
        <v>0.43434343434343431</v>
      </c>
      <c r="M436" s="53">
        <f t="shared" si="73"/>
        <v>0.56565656565656575</v>
      </c>
      <c r="N436" s="54">
        <v>533</v>
      </c>
      <c r="O436" s="54">
        <f t="shared" si="74"/>
        <v>295.05357142857144</v>
      </c>
      <c r="P436" s="54">
        <f t="shared" si="75"/>
        <v>223.11627906976744</v>
      </c>
      <c r="Q436" s="54">
        <f t="shared" si="76"/>
        <v>309.88372093023258</v>
      </c>
      <c r="R436" s="54">
        <f t="shared" si="77"/>
        <v>237.94642857142856</v>
      </c>
      <c r="S436" s="55">
        <f t="shared" si="78"/>
        <v>-14.83014950166114</v>
      </c>
      <c r="T436" s="55">
        <f t="shared" si="79"/>
        <v>-14.830149501661111</v>
      </c>
      <c r="U436" t="s">
        <v>154</v>
      </c>
      <c r="V436" t="s">
        <v>54</v>
      </c>
      <c r="W436" t="s">
        <v>469</v>
      </c>
      <c r="X436" s="38">
        <v>44379</v>
      </c>
      <c r="Y436" s="57" t="s">
        <v>495</v>
      </c>
    </row>
    <row r="437" spans="1:25" ht="15" x14ac:dyDescent="0.25">
      <c r="A437">
        <v>2.5</v>
      </c>
      <c r="B437">
        <v>1.59</v>
      </c>
      <c r="C437" s="43">
        <f t="shared" si="71"/>
        <v>2.8930817610062887E-2</v>
      </c>
      <c r="D437" s="44">
        <f>IF(OR($A437="",$B437=""),"",A437*'MPTO_working_2-way'!$G436)</f>
        <v>2.5723270440251573</v>
      </c>
      <c r="E437" s="46">
        <f>IF(OR($A437="",$B437=""),"",B437*'MPTO_working_2-way'!$G436)</f>
        <v>1.6360000000000001</v>
      </c>
      <c r="F437" s="44">
        <f>IF(OR($A437="",$B437=""),"",'MPTO_working_2-way'!D436)</f>
        <v>2.5938009787928222</v>
      </c>
      <c r="G437" s="46">
        <f>IF(OR($A437="",$B437=""),"",'MPTO_working_2-way'!E436)</f>
        <v>1.6274309109518936</v>
      </c>
      <c r="H437" s="44">
        <f>IF(OR($A437="",$B437=""),"",'OddsRatio_working_2-way'!M436)</f>
        <v>2.594482010358202</v>
      </c>
      <c r="I437" s="44">
        <f>IF(OR($A437="",$B437=""),"",'OddsRatio_working_2-way'!N436)</f>
        <v>1.6271629240742262</v>
      </c>
      <c r="J437" s="44">
        <f>IF('Log_working_2-way'!$D436="","",A437^('Log_working_2-way'!$D436))</f>
        <v>2.6044302729451743</v>
      </c>
      <c r="K437" s="46">
        <f>IF('Log_working_2-way'!$D436="","",B437^('Log_working_2-way'!$D436))</f>
        <v>1.6232742032249983</v>
      </c>
      <c r="L437" s="53">
        <f t="shared" si="72"/>
        <v>0.38875305623471879</v>
      </c>
      <c r="M437" s="53">
        <f t="shared" si="73"/>
        <v>0.6112469437652811</v>
      </c>
      <c r="N437" s="54">
        <v>534</v>
      </c>
      <c r="O437" s="54">
        <f t="shared" si="74"/>
        <v>320.40000000000003</v>
      </c>
      <c r="P437" s="54">
        <f t="shared" si="75"/>
        <v>198.15094339622644</v>
      </c>
      <c r="Q437" s="54">
        <f t="shared" si="76"/>
        <v>335.84905660377359</v>
      </c>
      <c r="R437" s="54">
        <f t="shared" si="77"/>
        <v>213.60000000000002</v>
      </c>
      <c r="S437" s="55">
        <f t="shared" si="78"/>
        <v>-15.449056603773556</v>
      </c>
      <c r="T437" s="55">
        <f t="shared" si="79"/>
        <v>-15.449056603773585</v>
      </c>
      <c r="U437" t="s">
        <v>111</v>
      </c>
      <c r="V437" t="s">
        <v>150</v>
      </c>
      <c r="W437" t="s">
        <v>469</v>
      </c>
      <c r="X437" s="38">
        <v>44379</v>
      </c>
      <c r="Y437" s="57" t="s">
        <v>492</v>
      </c>
    </row>
    <row r="438" spans="1:25" ht="15" x14ac:dyDescent="0.25">
      <c r="A438">
        <v>1.43</v>
      </c>
      <c r="B438">
        <v>2.97</v>
      </c>
      <c r="C438" s="43">
        <f t="shared" si="71"/>
        <v>3.6001036001036102E-2</v>
      </c>
      <c r="D438" s="44">
        <f>IF(OR($A438="",$B438=""),"",A438*'MPTO_working_2-way'!$G437)</f>
        <v>1.4814814814814816</v>
      </c>
      <c r="E438" s="46">
        <f>IF(OR($A438="",$B438=""),"",B438*'MPTO_working_2-way'!$G437)</f>
        <v>3.0769230769230775</v>
      </c>
      <c r="F438" s="44">
        <f>IF(OR($A438="",$B438=""),"",'MPTO_working_2-way'!D437)</f>
        <v>1.4677817905341191</v>
      </c>
      <c r="G438" s="46">
        <f>IF(OR($A438="",$B438=""),"",'MPTO_working_2-way'!E437)</f>
        <v>3.1377488825680628</v>
      </c>
      <c r="H438" s="44">
        <f>IF(OR($A438="",$B438=""),"",'OddsRatio_working_2-way'!M437)</f>
        <v>1.4671981503335889</v>
      </c>
      <c r="I438" s="44">
        <f>IF(OR($A438="",$B438=""),"",'OddsRatio_working_2-way'!N437)</f>
        <v>3.1404194329236534</v>
      </c>
      <c r="J438" s="44">
        <f>IF('Log_working_2-way'!$D437="","",A438^('Log_working_2-way'!$D437))</f>
        <v>1.4609004052097585</v>
      </c>
      <c r="K438" s="46">
        <f>IF('Log_working_2-way'!$D437="","",B438^('Log_working_2-way'!$D437))</f>
        <v>3.1696661332816229</v>
      </c>
      <c r="L438" s="53">
        <f t="shared" si="72"/>
        <v>0.67499999999999993</v>
      </c>
      <c r="M438" s="53">
        <f t="shared" si="73"/>
        <v>0.32499999999999996</v>
      </c>
      <c r="N438" s="54">
        <v>535</v>
      </c>
      <c r="O438" s="54">
        <f t="shared" si="74"/>
        <v>160.87412587412587</v>
      </c>
      <c r="P438" s="54">
        <f t="shared" si="75"/>
        <v>354.86531986531986</v>
      </c>
      <c r="Q438" s="54">
        <f t="shared" si="76"/>
        <v>180.13468013468011</v>
      </c>
      <c r="R438" s="54">
        <f t="shared" si="77"/>
        <v>374.12587412587419</v>
      </c>
      <c r="S438" s="55">
        <f t="shared" si="78"/>
        <v>-19.260554260554244</v>
      </c>
      <c r="T438" s="55">
        <f t="shared" si="79"/>
        <v>-19.260554260554329</v>
      </c>
      <c r="U438" t="s">
        <v>110</v>
      </c>
      <c r="V438" t="s">
        <v>114</v>
      </c>
      <c r="W438" t="s">
        <v>469</v>
      </c>
      <c r="X438" s="38">
        <v>44379</v>
      </c>
      <c r="Y438" s="57" t="s">
        <v>504</v>
      </c>
    </row>
    <row r="439" spans="1:25" ht="15" x14ac:dyDescent="0.25">
      <c r="A439">
        <v>2.85</v>
      </c>
      <c r="B439">
        <v>1.44</v>
      </c>
      <c r="C439" s="43">
        <f t="shared" si="71"/>
        <v>4.5321637426900541E-2</v>
      </c>
      <c r="D439" s="44">
        <f>IF(OR($A439="",$B439=""),"",A439*'MPTO_working_2-way'!$G438)</f>
        <v>2.9791666666666665</v>
      </c>
      <c r="E439" s="46">
        <f>IF(OR($A439="",$B439=""),"",B439*'MPTO_working_2-way'!$G438)</f>
        <v>1.5052631578947366</v>
      </c>
      <c r="F439" s="44">
        <f>IF(OR($A439="",$B439=""),"",'MPTO_working_2-way'!D438)</f>
        <v>3.0467706013363025</v>
      </c>
      <c r="G439" s="46">
        <f>IF(OR($A439="",$B439=""),"",'MPTO_working_2-way'!E438)</f>
        <v>1.488574537540805</v>
      </c>
      <c r="H439" s="44">
        <f>IF(OR($A439="",$B439=""),"",'OddsRatio_working_2-way'!M438)</f>
        <v>3.0504988306618106</v>
      </c>
      <c r="I439" s="44">
        <f>IF(OR($A439="",$B439=""),"",'OddsRatio_working_2-way'!N438)</f>
        <v>1.4876862083736198</v>
      </c>
      <c r="J439" s="44">
        <f>IF('Log_working_2-way'!$D438="","",A439^('Log_working_2-way'!$D438))</f>
        <v>3.0833364341063403</v>
      </c>
      <c r="K439" s="46">
        <f>IF('Log_working_2-way'!$D438="","",B439^('Log_working_2-way'!$D438))</f>
        <v>1.4799992855815352</v>
      </c>
      <c r="L439" s="53">
        <f t="shared" si="72"/>
        <v>0.33566433566433568</v>
      </c>
      <c r="M439" s="53">
        <f t="shared" si="73"/>
        <v>0.66433566433566438</v>
      </c>
      <c r="N439" s="54">
        <v>536</v>
      </c>
      <c r="O439" s="54">
        <f t="shared" si="74"/>
        <v>347.92982456140356</v>
      </c>
      <c r="P439" s="54">
        <f t="shared" si="75"/>
        <v>163.77777777777771</v>
      </c>
      <c r="Q439" s="54">
        <f t="shared" si="76"/>
        <v>372.22222222222223</v>
      </c>
      <c r="R439" s="54">
        <f t="shared" si="77"/>
        <v>188.07017543859649</v>
      </c>
      <c r="S439" s="55">
        <f t="shared" si="78"/>
        <v>-24.292397660818665</v>
      </c>
      <c r="T439" s="55">
        <f t="shared" si="79"/>
        <v>-24.292397660818779</v>
      </c>
      <c r="U439" t="s">
        <v>160</v>
      </c>
      <c r="V439" t="s">
        <v>151</v>
      </c>
      <c r="W439" t="s">
        <v>470</v>
      </c>
      <c r="X439" s="38">
        <v>44379</v>
      </c>
      <c r="Y439" s="57" t="s">
        <v>498</v>
      </c>
    </row>
    <row r="440" spans="1:25" ht="15" x14ac:dyDescent="0.25">
      <c r="A440">
        <v>3.01</v>
      </c>
      <c r="B440">
        <v>1.41</v>
      </c>
      <c r="C440" s="43">
        <f t="shared" si="71"/>
        <v>4.1445771777290918E-2</v>
      </c>
      <c r="D440" s="44">
        <f>IF(OR($A440="",$B440=""),"",A440*'MPTO_working_2-way'!$G439)</f>
        <v>3.1347517730496453</v>
      </c>
      <c r="E440" s="46">
        <f>IF(OR($A440="",$B440=""),"",B440*'MPTO_working_2-way'!$G439)</f>
        <v>1.4684385382059801</v>
      </c>
      <c r="F440" s="44">
        <f>IF(OR($A440="",$B440=""),"",'MPTO_working_2-way'!D439)</f>
        <v>3.210241670133505</v>
      </c>
      <c r="G440" s="46">
        <f>IF(OR($A440="",$B440=""),"",'MPTO_working_2-way'!E439)</f>
        <v>1.4524392121969165</v>
      </c>
      <c r="H440" s="44">
        <f>IF(OR($A440="",$B440=""),"",'OddsRatio_working_2-way'!M439)</f>
        <v>3.214145213031486</v>
      </c>
      <c r="I440" s="44">
        <f>IF(OR($A440="",$B440=""),"",'OddsRatio_working_2-way'!N439)</f>
        <v>1.4516415608671192</v>
      </c>
      <c r="J440" s="44">
        <f>IF('Log_working_2-way'!$D439="","",A440^('Log_working_2-way'!$D439))</f>
        <v>3.2509243450889174</v>
      </c>
      <c r="K440" s="46">
        <f>IF('Log_working_2-way'!$D439="","",B440^('Log_working_2-way'!$D439))</f>
        <v>1.4442619327387027</v>
      </c>
      <c r="L440" s="53">
        <f t="shared" si="72"/>
        <v>0.31900452488687786</v>
      </c>
      <c r="M440" s="53">
        <f t="shared" si="73"/>
        <v>0.68099547511312208</v>
      </c>
      <c r="N440" s="54">
        <v>537</v>
      </c>
      <c r="O440" s="54">
        <f t="shared" si="74"/>
        <v>358.59468438538204</v>
      </c>
      <c r="P440" s="54">
        <f t="shared" si="75"/>
        <v>156.14893617021275</v>
      </c>
      <c r="Q440" s="54">
        <f t="shared" si="76"/>
        <v>380.85106382978722</v>
      </c>
      <c r="R440" s="54">
        <f t="shared" si="77"/>
        <v>178.40531561461793</v>
      </c>
      <c r="S440" s="55">
        <f t="shared" si="78"/>
        <v>-22.256379444405184</v>
      </c>
      <c r="T440" s="55">
        <f t="shared" si="79"/>
        <v>-22.256379444405184</v>
      </c>
      <c r="U440" t="s">
        <v>116</v>
      </c>
      <c r="V440" t="s">
        <v>163</v>
      </c>
      <c r="W440" t="s">
        <v>470</v>
      </c>
      <c r="X440" s="38">
        <v>44379</v>
      </c>
      <c r="Y440" s="57" t="s">
        <v>485</v>
      </c>
    </row>
    <row r="441" spans="1:25" ht="15" x14ac:dyDescent="0.25">
      <c r="A441">
        <v>2.65</v>
      </c>
      <c r="B441">
        <v>1.51</v>
      </c>
      <c r="C441" s="43">
        <f t="shared" si="71"/>
        <v>3.9610146195176998E-2</v>
      </c>
      <c r="D441" s="44">
        <f>IF(OR($A441="",$B441=""),"",A441*'MPTO_working_2-way'!$G440)</f>
        <v>2.7549668874172188</v>
      </c>
      <c r="E441" s="46">
        <f>IF(OR($A441="",$B441=""),"",B441*'MPTO_working_2-way'!$G440)</f>
        <v>1.5698113207547173</v>
      </c>
      <c r="F441" s="44">
        <f>IF(OR($A441="",$B441=""),"",'MPTO_working_2-way'!D440)</f>
        <v>2.7967849030228904</v>
      </c>
      <c r="G441" s="46">
        <f>IF(OR($A441="",$B441=""),"",'MPTO_working_2-way'!E440)</f>
        <v>1.5565496450452205</v>
      </c>
      <c r="H441" s="44">
        <f>IF(OR($A441="",$B441=""),"",'OddsRatio_working_2-way'!M440)</f>
        <v>2.7986923354612547</v>
      </c>
      <c r="I441" s="44">
        <f>IF(OR($A441="",$B441=""),"",'OddsRatio_working_2-way'!N440)</f>
        <v>1.5559594491425695</v>
      </c>
      <c r="J441" s="44">
        <f>IF('Log_working_2-way'!$D440="","",A441^('Log_working_2-way'!$D440))</f>
        <v>2.8185447427650114</v>
      </c>
      <c r="K441" s="46">
        <f>IF('Log_working_2-way'!$D440="","",B441^('Log_working_2-way'!$D440))</f>
        <v>1.5498902372228578</v>
      </c>
      <c r="L441" s="53">
        <f t="shared" si="72"/>
        <v>0.36298076923076922</v>
      </c>
      <c r="M441" s="53">
        <f t="shared" si="73"/>
        <v>0.63701923076923062</v>
      </c>
      <c r="N441" s="54">
        <v>538</v>
      </c>
      <c r="O441" s="54">
        <f t="shared" si="74"/>
        <v>334.98113207547175</v>
      </c>
      <c r="P441" s="54">
        <f t="shared" si="75"/>
        <v>181.70860927152319</v>
      </c>
      <c r="Q441" s="54">
        <f t="shared" si="76"/>
        <v>356.29139072847687</v>
      </c>
      <c r="R441" s="54">
        <f t="shared" si="77"/>
        <v>203.01886792452831</v>
      </c>
      <c r="S441" s="55">
        <f t="shared" si="78"/>
        <v>-21.310258653005121</v>
      </c>
      <c r="T441" s="55">
        <f t="shared" si="79"/>
        <v>-21.310258653005121</v>
      </c>
      <c r="U441" t="s">
        <v>408</v>
      </c>
      <c r="V441" t="s">
        <v>58</v>
      </c>
      <c r="W441" t="s">
        <v>470</v>
      </c>
      <c r="X441" s="38">
        <v>44379</v>
      </c>
      <c r="Y441" s="57" t="s">
        <v>494</v>
      </c>
    </row>
    <row r="442" spans="1:25" ht="15" x14ac:dyDescent="0.25">
      <c r="A442">
        <v>2.4500000000000002</v>
      </c>
      <c r="B442">
        <v>1.58</v>
      </c>
      <c r="C442" s="43">
        <f t="shared" si="71"/>
        <v>4.1074657711185569E-2</v>
      </c>
      <c r="D442" s="44">
        <f>IF(OR($A442="",$B442=""),"",A442*'MPTO_working_2-way'!$G441)</f>
        <v>2.5506329113924049</v>
      </c>
      <c r="E442" s="46">
        <f>IF(OR($A442="",$B442=""),"",B442*'MPTO_working_2-way'!$G441)</f>
        <v>1.6448979591836732</v>
      </c>
      <c r="F442" s="44">
        <f>IF(OR($A442="",$B442=""),"",'MPTO_working_2-way'!D441)</f>
        <v>2.5798067310896364</v>
      </c>
      <c r="G442" s="46">
        <f>IF(OR($A442="",$B442=""),"",'MPTO_working_2-way'!E441)</f>
        <v>1.6329888209238554</v>
      </c>
      <c r="H442" s="44">
        <f>IF(OR($A442="",$B442=""),"",'OddsRatio_working_2-way'!M441)</f>
        <v>2.5811388300841895</v>
      </c>
      <c r="I442" s="44">
        <f>IF(OR($A442="",$B442=""),"",'OddsRatio_working_2-way'!N441)</f>
        <v>1.6324555320336758</v>
      </c>
      <c r="J442" s="44">
        <f>IF('Log_working_2-way'!$D441="","",A442^('Log_working_2-way'!$D441))</f>
        <v>2.5948557176921749</v>
      </c>
      <c r="K442" s="46">
        <f>IF('Log_working_2-way'!$D441="","",B442^('Log_working_2-way'!$D441))</f>
        <v>1.6270159669657038</v>
      </c>
      <c r="L442" s="53">
        <f t="shared" si="72"/>
        <v>0.39205955334987597</v>
      </c>
      <c r="M442" s="53">
        <f t="shared" si="73"/>
        <v>0.60794044665012414</v>
      </c>
      <c r="N442" s="54">
        <v>539</v>
      </c>
      <c r="O442" s="54">
        <f t="shared" si="74"/>
        <v>319.00000000000006</v>
      </c>
      <c r="P442" s="54">
        <f t="shared" si="75"/>
        <v>197.86075949367086</v>
      </c>
      <c r="Q442" s="54">
        <f t="shared" si="76"/>
        <v>341.13924050632909</v>
      </c>
      <c r="R442" s="54">
        <f t="shared" si="77"/>
        <v>219.99999999999997</v>
      </c>
      <c r="S442" s="55">
        <f t="shared" si="78"/>
        <v>-22.139240506329031</v>
      </c>
      <c r="T442" s="55">
        <f t="shared" si="79"/>
        <v>-22.139240506329116</v>
      </c>
      <c r="U442" t="s">
        <v>158</v>
      </c>
      <c r="V442" t="s">
        <v>162</v>
      </c>
      <c r="W442" t="s">
        <v>470</v>
      </c>
      <c r="X442" s="38">
        <v>44379</v>
      </c>
      <c r="Y442" s="57" t="s">
        <v>494</v>
      </c>
    </row>
    <row r="443" spans="1:25" ht="15" x14ac:dyDescent="0.25">
      <c r="A443">
        <v>2.59</v>
      </c>
      <c r="B443">
        <v>1.53</v>
      </c>
      <c r="C443" s="43">
        <f t="shared" si="71"/>
        <v>3.9695157342216181E-2</v>
      </c>
      <c r="D443" s="44">
        <f>IF(OR($A443="",$B443=""),"",A443*'MPTO_working_2-way'!$G442)</f>
        <v>2.6928104575163396</v>
      </c>
      <c r="E443" s="46">
        <f>IF(OR($A443="",$B443=""),"",B443*'MPTO_working_2-way'!$G442)</f>
        <v>1.5907335907335909</v>
      </c>
      <c r="F443" s="44">
        <f>IF(OR($A443="",$B443=""),"",'MPTO_working_2-way'!D442)</f>
        <v>2.7303544975367759</v>
      </c>
      <c r="G443" s="46">
        <f>IF(OR($A443="",$B443=""),"",'MPTO_working_2-way'!E442)</f>
        <v>1.5779162601787884</v>
      </c>
      <c r="H443" s="44">
        <f>IF(OR($A443="",$B443=""),"",'OddsRatio_working_2-way'!M442)</f>
        <v>2.7320508075688767</v>
      </c>
      <c r="I443" s="44">
        <f>IF(OR($A443="",$B443=""),"",'OddsRatio_working_2-way'!N442)</f>
        <v>1.577350269189626</v>
      </c>
      <c r="J443" s="44">
        <f>IF('Log_working_2-way'!$D442="","",A443^('Log_working_2-way'!$D442))</f>
        <v>2.7498126453259264</v>
      </c>
      <c r="K443" s="46">
        <f>IF('Log_working_2-way'!$D442="","",B443^('Log_working_2-way'!$D442))</f>
        <v>1.5714897550150251</v>
      </c>
      <c r="L443" s="53">
        <f t="shared" si="72"/>
        <v>0.37135922330097093</v>
      </c>
      <c r="M443" s="53">
        <f t="shared" si="73"/>
        <v>0.62864077669902907</v>
      </c>
      <c r="N443" s="54">
        <v>540</v>
      </c>
      <c r="O443" s="54">
        <f t="shared" si="74"/>
        <v>331.50579150579148</v>
      </c>
      <c r="P443" s="54">
        <f t="shared" si="75"/>
        <v>187.0588235294118</v>
      </c>
      <c r="Q443" s="54">
        <f t="shared" si="76"/>
        <v>352.94117647058823</v>
      </c>
      <c r="R443" s="54">
        <f t="shared" si="77"/>
        <v>208.49420849420849</v>
      </c>
      <c r="S443" s="55">
        <f t="shared" si="78"/>
        <v>-21.435384964796754</v>
      </c>
      <c r="T443" s="55">
        <f t="shared" si="79"/>
        <v>-21.435384964796697</v>
      </c>
      <c r="U443" t="s">
        <v>119</v>
      </c>
      <c r="V443" t="s">
        <v>236</v>
      </c>
      <c r="W443" t="s">
        <v>470</v>
      </c>
      <c r="X443" s="38">
        <v>44379</v>
      </c>
      <c r="Y443" s="57" t="s">
        <v>494</v>
      </c>
    </row>
    <row r="444" spans="1:25" ht="15" x14ac:dyDescent="0.25">
      <c r="A444">
        <v>2.21</v>
      </c>
      <c r="B444">
        <v>1.69</v>
      </c>
      <c r="C444" s="43">
        <f t="shared" si="71"/>
        <v>4.4204664114166459E-2</v>
      </c>
      <c r="D444" s="44">
        <f>IF(OR($A444="",$B444=""),"",A444*'MPTO_working_2-way'!$G443)</f>
        <v>2.3076923076923079</v>
      </c>
      <c r="E444" s="46">
        <f>IF(OR($A444="",$B444=""),"",B444*'MPTO_working_2-way'!$G443)</f>
        <v>1.7647058823529413</v>
      </c>
      <c r="F444" s="44">
        <f>IF(OR($A444="",$B444=""),"",'MPTO_working_2-way'!D443)</f>
        <v>2.3234937323089366</v>
      </c>
      <c r="G444" s="46">
        <f>IF(OR($A444="",$B444=""),"",'MPTO_working_2-way'!E443)</f>
        <v>1.7555759242285367</v>
      </c>
      <c r="H444" s="44">
        <f>IF(OR($A444="",$B444=""),"",'OddsRatio_working_2-way'!M443)</f>
        <v>2.3242443839434617</v>
      </c>
      <c r="I444" s="44">
        <f>IF(OR($A444="",$B444=""),"",'OddsRatio_working_2-way'!N443)</f>
        <v>1.7551476239016437</v>
      </c>
      <c r="J444" s="44">
        <f>IF('Log_working_2-way'!$D443="","",A444^('Log_working_2-way'!$D443))</f>
        <v>2.3316041139779355</v>
      </c>
      <c r="K444" s="46">
        <f>IF('Log_working_2-way'!$D443="","",B444^('Log_working_2-way'!$D443))</f>
        <v>1.7509739490156586</v>
      </c>
      <c r="L444" s="53">
        <f t="shared" si="72"/>
        <v>0.43333333333333329</v>
      </c>
      <c r="M444" s="53">
        <f t="shared" si="73"/>
        <v>0.56666666666666665</v>
      </c>
      <c r="N444" s="54">
        <v>541</v>
      </c>
      <c r="O444" s="54">
        <f t="shared" si="74"/>
        <v>296.20361990950221</v>
      </c>
      <c r="P444" s="54">
        <f t="shared" si="75"/>
        <v>220.88165680473372</v>
      </c>
      <c r="Q444" s="54">
        <f t="shared" si="76"/>
        <v>320.11834319526628</v>
      </c>
      <c r="R444" s="54">
        <f t="shared" si="77"/>
        <v>244.79638009049773</v>
      </c>
      <c r="S444" s="55">
        <f t="shared" si="78"/>
        <v>-23.914723285764069</v>
      </c>
      <c r="T444" s="55">
        <f t="shared" si="79"/>
        <v>-23.914723285764012</v>
      </c>
      <c r="U444" t="s">
        <v>462</v>
      </c>
      <c r="V444" t="s">
        <v>165</v>
      </c>
      <c r="W444" t="s">
        <v>475</v>
      </c>
      <c r="X444" s="38">
        <v>44379</v>
      </c>
      <c r="Y444" s="71" t="s">
        <v>495</v>
      </c>
    </row>
    <row r="445" spans="1:25" ht="15" x14ac:dyDescent="0.25">
      <c r="A445">
        <v>2.08</v>
      </c>
      <c r="B445">
        <v>1.78</v>
      </c>
      <c r="C445" s="43">
        <f t="shared" si="71"/>
        <v>4.2566983578219642E-2</v>
      </c>
      <c r="D445" s="44">
        <f>IF(OR($A445="",$B445=""),"",A445*'MPTO_working_2-way'!$G444)</f>
        <v>2.1685393258426968</v>
      </c>
      <c r="E445" s="46">
        <f>IF(OR($A445="",$B445=""),"",B445*'MPTO_working_2-way'!$G444)</f>
        <v>1.8557692307692311</v>
      </c>
      <c r="F445" s="44">
        <f>IF(OR($A445="",$B445=""),"",'MPTO_working_2-way'!D444)</f>
        <v>2.1763461086292031</v>
      </c>
      <c r="G445" s="46">
        <f>IF(OR($A445="",$B445=""),"",'MPTO_working_2-way'!E444)</f>
        <v>1.8500899460323807</v>
      </c>
      <c r="H445" s="44">
        <f>IF(OR($A445="",$B445=""),"",'OddsRatio_working_2-way'!M444)</f>
        <v>2.1766968108291049</v>
      </c>
      <c r="I445" s="44">
        <f>IF(OR($A445="",$B445=""),"",'OddsRatio_working_2-way'!N444)</f>
        <v>1.8498365855987975</v>
      </c>
      <c r="J445" s="44">
        <f>IF('Log_working_2-way'!$D444="","",A445^('Log_working_2-way'!$D444))</f>
        <v>2.180302148833781</v>
      </c>
      <c r="K445" s="46">
        <f>IF('Log_working_2-way'!$D444="","",B445^('Log_working_2-way'!$D444))</f>
        <v>1.8472406840805713</v>
      </c>
      <c r="L445" s="53">
        <f t="shared" si="72"/>
        <v>0.46113989637305697</v>
      </c>
      <c r="M445" s="53">
        <f t="shared" si="73"/>
        <v>0.53886010362694292</v>
      </c>
      <c r="N445" s="54">
        <v>542</v>
      </c>
      <c r="O445" s="54">
        <f t="shared" si="74"/>
        <v>281.42307692307696</v>
      </c>
      <c r="P445" s="54">
        <f t="shared" si="75"/>
        <v>237.50561797752809</v>
      </c>
      <c r="Q445" s="54">
        <f t="shared" si="76"/>
        <v>304.49438202247194</v>
      </c>
      <c r="R445" s="54">
        <f t="shared" si="77"/>
        <v>260.57692307692304</v>
      </c>
      <c r="S445" s="55">
        <f t="shared" si="78"/>
        <v>-23.071305099394976</v>
      </c>
      <c r="T445" s="55">
        <f t="shared" si="79"/>
        <v>-23.071305099394948</v>
      </c>
      <c r="U445" t="s">
        <v>131</v>
      </c>
      <c r="V445" t="s">
        <v>124</v>
      </c>
      <c r="W445" t="s">
        <v>475</v>
      </c>
      <c r="X445" s="38">
        <v>44379</v>
      </c>
      <c r="Y445" s="57" t="s">
        <v>505</v>
      </c>
    </row>
    <row r="446" spans="1:25" ht="15" x14ac:dyDescent="0.25">
      <c r="A446">
        <v>2.15</v>
      </c>
      <c r="B446">
        <v>1.73</v>
      </c>
      <c r="C446" s="43">
        <f t="shared" si="71"/>
        <v>4.3150961150692391E-2</v>
      </c>
      <c r="D446" s="44">
        <f>IF(OR($A446="",$B446=""),"",A446*'MPTO_working_2-way'!$G445)</f>
        <v>2.2427745664739884</v>
      </c>
      <c r="E446" s="46">
        <f>IF(OR($A446="",$B446=""),"",B446*'MPTO_working_2-way'!$G445)</f>
        <v>1.8046511627906978</v>
      </c>
      <c r="F446" s="44">
        <f>IF(OR($A446="",$B446=""),"",'MPTO_working_2-way'!D445)</f>
        <v>2.2545840278830127</v>
      </c>
      <c r="G446" s="46">
        <f>IF(OR($A446="",$B446=""),"",'MPTO_working_2-way'!E445)</f>
        <v>1.7970769416596208</v>
      </c>
      <c r="H446" s="44">
        <f>IF(OR($A446="",$B446=""),"",'OddsRatio_working_2-way'!M445)</f>
        <v>2.2551264740070716</v>
      </c>
      <c r="I446" s="44">
        <f>IF(OR($A446="",$B446=""),"",'OddsRatio_working_2-way'!N445)</f>
        <v>1.7967324574131842</v>
      </c>
      <c r="J446" s="44">
        <f>IF('Log_working_2-way'!$D445="","",A446^('Log_working_2-way'!$D445))</f>
        <v>2.2606025771636125</v>
      </c>
      <c r="K446" s="46">
        <f>IF('Log_working_2-way'!$D445="","",B446^('Log_working_2-way'!$D445))</f>
        <v>1.7932714228219797</v>
      </c>
      <c r="L446" s="53">
        <f t="shared" si="72"/>
        <v>0.44587628865979384</v>
      </c>
      <c r="M446" s="53">
        <f t="shared" si="73"/>
        <v>0.5541237113402061</v>
      </c>
      <c r="N446" s="54">
        <v>543</v>
      </c>
      <c r="O446" s="54">
        <f t="shared" si="74"/>
        <v>290.44186046511629</v>
      </c>
      <c r="P446" s="54">
        <f t="shared" si="75"/>
        <v>229.12716763005781</v>
      </c>
      <c r="Q446" s="54">
        <f t="shared" si="76"/>
        <v>313.87283236994222</v>
      </c>
      <c r="R446" s="54">
        <f t="shared" si="77"/>
        <v>252.55813953488371</v>
      </c>
      <c r="S446" s="55">
        <f t="shared" si="78"/>
        <v>-23.430971904825924</v>
      </c>
      <c r="T446" s="55">
        <f t="shared" si="79"/>
        <v>-23.430971904825896</v>
      </c>
      <c r="U446" t="s">
        <v>67</v>
      </c>
      <c r="V446" t="s">
        <v>127</v>
      </c>
      <c r="W446" t="s">
        <v>475</v>
      </c>
      <c r="X446" s="38">
        <v>44379</v>
      </c>
      <c r="Y446" s="57" t="s">
        <v>495</v>
      </c>
    </row>
    <row r="447" spans="1:25" ht="15" x14ac:dyDescent="0.25">
      <c r="A447">
        <v>1.69</v>
      </c>
      <c r="B447">
        <v>2.21</v>
      </c>
      <c r="C447" s="43">
        <f t="shared" si="71"/>
        <v>4.4204664114166459E-2</v>
      </c>
      <c r="D447" s="44">
        <f>IF(OR($A447="",$B447=""),"",A447*'MPTO_working_2-way'!$G446)</f>
        <v>1.7647058823529413</v>
      </c>
      <c r="E447" s="46">
        <f>IF(OR($A447="",$B447=""),"",B447*'MPTO_working_2-way'!$G446)</f>
        <v>2.3076923076923079</v>
      </c>
      <c r="F447" s="44">
        <f>IF(OR($A447="",$B447=""),"",'MPTO_working_2-way'!D446)</f>
        <v>1.7555759242285367</v>
      </c>
      <c r="G447" s="46">
        <f>IF(OR($A447="",$B447=""),"",'MPTO_working_2-way'!E446)</f>
        <v>2.3234937323089366</v>
      </c>
      <c r="H447" s="44">
        <f>IF(OR($A447="",$B447=""),"",'OddsRatio_working_2-way'!M446)</f>
        <v>1.7551476239016437</v>
      </c>
      <c r="I447" s="44">
        <f>IF(OR($A447="",$B447=""),"",'OddsRatio_working_2-way'!N446)</f>
        <v>2.3242443839434617</v>
      </c>
      <c r="J447" s="44">
        <f>IF('Log_working_2-way'!$D446="","",A447^('Log_working_2-way'!$D446))</f>
        <v>1.7509739490156586</v>
      </c>
      <c r="K447" s="46">
        <f>IF('Log_working_2-way'!$D446="","",B447^('Log_working_2-way'!$D446))</f>
        <v>2.3316041139779355</v>
      </c>
      <c r="L447" s="53">
        <f t="shared" si="72"/>
        <v>0.56666666666666665</v>
      </c>
      <c r="M447" s="53">
        <f t="shared" si="73"/>
        <v>0.43333333333333329</v>
      </c>
      <c r="N447" s="54">
        <v>544</v>
      </c>
      <c r="O447" s="54">
        <f t="shared" si="74"/>
        <v>222.10650887573965</v>
      </c>
      <c r="P447" s="54">
        <f t="shared" si="75"/>
        <v>297.84615384615387</v>
      </c>
      <c r="Q447" s="54">
        <f t="shared" si="76"/>
        <v>246.15384615384616</v>
      </c>
      <c r="R447" s="54">
        <f t="shared" si="77"/>
        <v>321.89349112426038</v>
      </c>
      <c r="S447" s="55">
        <f t="shared" si="78"/>
        <v>-24.047337278106511</v>
      </c>
      <c r="T447" s="55">
        <f t="shared" si="79"/>
        <v>-24.047337278106511</v>
      </c>
      <c r="U447" t="s">
        <v>166</v>
      </c>
      <c r="V447" t="s">
        <v>169</v>
      </c>
      <c r="W447" t="s">
        <v>475</v>
      </c>
      <c r="X447" s="38">
        <v>44379</v>
      </c>
      <c r="Y447" s="57" t="s">
        <v>484</v>
      </c>
    </row>
    <row r="448" spans="1:25" ht="15" x14ac:dyDescent="0.25">
      <c r="A448">
        <v>1.89</v>
      </c>
      <c r="B448">
        <v>1.98</v>
      </c>
      <c r="C448" s="43">
        <f t="shared" si="71"/>
        <v>3.4151034151034265E-2</v>
      </c>
      <c r="D448" s="44">
        <f>IF(OR($A448="",$B448=""),"",A448*'MPTO_working_2-way'!$G447)</f>
        <v>1.9545454545454546</v>
      </c>
      <c r="E448" s="46">
        <f>IF(OR($A448="",$B448=""),"",B448*'MPTO_working_2-way'!$G447)</f>
        <v>2.0476190476190479</v>
      </c>
      <c r="F448" s="44">
        <f>IF(OR($A448="",$B448=""),"",'MPTO_working_2-way'!D447)</f>
        <v>1.9530295913574449</v>
      </c>
      <c r="G448" s="46">
        <f>IF(OR($A448="",$B448=""),"",'MPTO_working_2-way'!E447)</f>
        <v>2.0492853622474128</v>
      </c>
      <c r="H448" s="44">
        <f>IF(OR($A448="",$B448=""),"",'OddsRatio_working_2-way'!M447)</f>
        <v>1.9529760045804527</v>
      </c>
      <c r="I448" s="44">
        <f>IF(OR($A448="",$B448=""),"",'OddsRatio_working_2-way'!N447)</f>
        <v>2.0493443645942064</v>
      </c>
      <c r="J448" s="44">
        <f>IF('Log_working_2-way'!$D447="","",A448^('Log_working_2-way'!$D447))</f>
        <v>1.9522863194945297</v>
      </c>
      <c r="K448" s="46">
        <f>IF('Log_working_2-way'!$D447="","",B448^('Log_working_2-way'!$D447))</f>
        <v>2.0501043431252364</v>
      </c>
      <c r="L448" s="53">
        <f t="shared" si="72"/>
        <v>0.51162790697674421</v>
      </c>
      <c r="M448" s="53">
        <f t="shared" si="73"/>
        <v>0.48837209302325574</v>
      </c>
      <c r="N448" s="54">
        <v>545</v>
      </c>
      <c r="O448" s="54">
        <f t="shared" si="74"/>
        <v>256.64021164021165</v>
      </c>
      <c r="P448" s="54">
        <f t="shared" si="75"/>
        <v>269.74747474747471</v>
      </c>
      <c r="Q448" s="54">
        <f t="shared" si="76"/>
        <v>275.25252525252529</v>
      </c>
      <c r="R448" s="54">
        <f t="shared" si="77"/>
        <v>288.35978835978841</v>
      </c>
      <c r="S448" s="55">
        <f t="shared" si="78"/>
        <v>-18.612313612313642</v>
      </c>
      <c r="T448" s="55">
        <f t="shared" si="79"/>
        <v>-18.612313612313699</v>
      </c>
      <c r="U448" t="s">
        <v>244</v>
      </c>
      <c r="V448" t="s">
        <v>273</v>
      </c>
      <c r="W448" t="s">
        <v>231</v>
      </c>
      <c r="X448" s="38">
        <v>44410</v>
      </c>
      <c r="Y448" s="57" t="s">
        <v>498</v>
      </c>
    </row>
    <row r="449" spans="1:25" ht="15" x14ac:dyDescent="0.25">
      <c r="A449">
        <v>1.67</v>
      </c>
      <c r="B449">
        <v>2.33</v>
      </c>
      <c r="C449" s="43">
        <f t="shared" si="71"/>
        <v>2.7986944565804084E-2</v>
      </c>
      <c r="D449" s="44">
        <f>IF(OR($A449="",$B449=""),"",A449*'MPTO_working_2-way'!$G448)</f>
        <v>1.7167381974248928</v>
      </c>
      <c r="E449" s="46">
        <f>IF(OR($A449="",$B449=""),"",B449*'MPTO_working_2-way'!$G448)</f>
        <v>2.3952095808383236</v>
      </c>
      <c r="F449" s="44">
        <f>IF(OR($A449="",$B449=""),"",'MPTO_working_2-way'!D448)</f>
        <v>1.7099602293950913</v>
      </c>
      <c r="G449" s="46">
        <f>IF(OR($A449="",$B449=""),"",'MPTO_working_2-way'!E448)</f>
        <v>2.4085296029216061</v>
      </c>
      <c r="H449" s="44">
        <f>IF(OR($A449="",$B449=""),"",'OddsRatio_working_2-way'!M448)</f>
        <v>1.7097600992562489</v>
      </c>
      <c r="I449" s="44">
        <f>IF(OR($A449="",$B449=""),"",'OddsRatio_working_2-way'!N448)</f>
        <v>2.408926764195241</v>
      </c>
      <c r="J449" s="44">
        <f>IF('Log_working_2-way'!$D448="","",A449^('Log_working_2-way'!$D448))</f>
        <v>1.7066927473832643</v>
      </c>
      <c r="K449" s="46">
        <f>IF('Log_working_2-way'!$D448="","",B449^('Log_working_2-way'!$D448))</f>
        <v>2.4150421151239718</v>
      </c>
      <c r="L449" s="53">
        <f t="shared" si="72"/>
        <v>0.58250000000000002</v>
      </c>
      <c r="M449" s="53">
        <f t="shared" si="73"/>
        <v>0.41749999999999998</v>
      </c>
      <c r="N449" s="54">
        <v>546</v>
      </c>
      <c r="O449" s="54">
        <f t="shared" si="74"/>
        <v>219.05389221556885</v>
      </c>
      <c r="P449" s="54">
        <f t="shared" si="75"/>
        <v>311.66523605150218</v>
      </c>
      <c r="Q449" s="54">
        <f t="shared" si="76"/>
        <v>234.33476394849785</v>
      </c>
      <c r="R449" s="54">
        <f t="shared" si="77"/>
        <v>326.94610778443115</v>
      </c>
      <c r="S449" s="55">
        <f t="shared" si="78"/>
        <v>-15.280871732929</v>
      </c>
      <c r="T449" s="55">
        <f t="shared" si="79"/>
        <v>-15.280871732928972</v>
      </c>
      <c r="U449" t="s">
        <v>138</v>
      </c>
      <c r="V449" t="s">
        <v>34</v>
      </c>
      <c r="W449" t="s">
        <v>476</v>
      </c>
      <c r="X449" s="38">
        <v>44410</v>
      </c>
      <c r="Y449" s="57" t="s">
        <v>487</v>
      </c>
    </row>
    <row r="450" spans="1:25" ht="15" x14ac:dyDescent="0.25">
      <c r="A450">
        <v>2.33</v>
      </c>
      <c r="B450">
        <v>1.6</v>
      </c>
      <c r="C450" s="43">
        <f t="shared" si="71"/>
        <v>5.4184549356223188E-2</v>
      </c>
      <c r="D450" s="44">
        <f>IF(OR($A450="",$B450=""),"",A450*'MPTO_working_2-way'!$G449)</f>
        <v>2.4562500000000003</v>
      </c>
      <c r="E450" s="46">
        <f>IF(OR($A450="",$B450=""),"",B450*'MPTO_working_2-way'!$G449)</f>
        <v>1.6866952789699572</v>
      </c>
      <c r="F450" s="44">
        <f>IF(OR($A450="",$B450=""),"",'MPTO_working_2-way'!D449)</f>
        <v>2.486991327551701</v>
      </c>
      <c r="G450" s="46">
        <f>IF(OR($A450="",$B450=""),"",'MPTO_working_2-way'!E449)</f>
        <v>1.6724988784208166</v>
      </c>
      <c r="H450" s="44">
        <f>IF(OR($A450="",$B450=""),"",'OddsRatio_working_2-way'!M449)</f>
        <v>2.4888474289418197</v>
      </c>
      <c r="I450" s="44">
        <f>IF(OR($A450="",$B450=""),"",'OddsRatio_working_2-way'!N449)</f>
        <v>1.6716604942594677</v>
      </c>
      <c r="J450" s="44">
        <f>IF('Log_working_2-way'!$D449="","",A450^('Log_working_2-way'!$D449))</f>
        <v>2.5034652456852799</v>
      </c>
      <c r="K450" s="46">
        <f>IF('Log_working_2-way'!$D449="","",B450^('Log_working_2-way'!$D449))</f>
        <v>1.6651301071751408</v>
      </c>
      <c r="L450" s="53">
        <f t="shared" si="72"/>
        <v>0.40712468193384221</v>
      </c>
      <c r="M450" s="53">
        <f t="shared" si="73"/>
        <v>0.59287531806615767</v>
      </c>
      <c r="N450" s="54">
        <v>547</v>
      </c>
      <c r="O450" s="54">
        <f t="shared" si="74"/>
        <v>312.23605150214593</v>
      </c>
      <c r="P450" s="54">
        <f t="shared" si="75"/>
        <v>205.12500000000003</v>
      </c>
      <c r="Q450" s="54">
        <f t="shared" si="76"/>
        <v>341.875</v>
      </c>
      <c r="R450" s="54">
        <f t="shared" si="77"/>
        <v>234.76394849785407</v>
      </c>
      <c r="S450" s="55">
        <f t="shared" si="78"/>
        <v>-29.638948497854074</v>
      </c>
      <c r="T450" s="55">
        <f t="shared" si="79"/>
        <v>-29.638948497854045</v>
      </c>
      <c r="U450" t="s">
        <v>441</v>
      </c>
      <c r="V450" t="s">
        <v>439</v>
      </c>
      <c r="W450" t="s">
        <v>480</v>
      </c>
      <c r="X450" s="38">
        <v>44410</v>
      </c>
      <c r="Y450" s="57" t="s">
        <v>485</v>
      </c>
    </row>
    <row r="451" spans="1:25" ht="15" x14ac:dyDescent="0.25">
      <c r="A451">
        <v>2.17</v>
      </c>
      <c r="B451">
        <v>1.69</v>
      </c>
      <c r="C451" s="43">
        <f t="shared" si="71"/>
        <v>5.2545469418918689E-2</v>
      </c>
      <c r="D451" s="44">
        <f>IF(OR($A451="",$B451=""),"",A451*'MPTO_working_2-way'!$G450)</f>
        <v>2.2840236686390534</v>
      </c>
      <c r="E451" s="46">
        <f>IF(OR($A451="",$B451=""),"",B451*'MPTO_working_2-way'!$G450)</f>
        <v>1.7788018433179724</v>
      </c>
      <c r="F451" s="44">
        <f>IF(OR($A451="",$B451=""),"",'MPTO_working_2-way'!D450)</f>
        <v>2.3011953691211997</v>
      </c>
      <c r="G451" s="46">
        <f>IF(OR($A451="",$B451=""),"",'MPTO_working_2-way'!E450)</f>
        <v>1.7685241000168785</v>
      </c>
      <c r="H451" s="44">
        <f>IF(OR($A451="",$B451=""),"",'OddsRatio_working_2-way'!M450)</f>
        <v>2.3021720984236471</v>
      </c>
      <c r="I451" s="44">
        <f>IF(OR($A451="",$B451=""),"",'OddsRatio_working_2-way'!N450)</f>
        <v>1.7679476477883047</v>
      </c>
      <c r="J451" s="44">
        <f>IF('Log_working_2-way'!$D450="","",A451^('Log_working_2-way'!$D450))</f>
        <v>2.3102346859730591</v>
      </c>
      <c r="K451" s="46">
        <f>IF('Log_working_2-way'!$D450="","",B451^('Log_working_2-way'!$D450))</f>
        <v>1.763222047701722</v>
      </c>
      <c r="L451" s="53">
        <f t="shared" si="72"/>
        <v>0.43782383419689119</v>
      </c>
      <c r="M451" s="53">
        <f t="shared" si="73"/>
        <v>0.56217616580310881</v>
      </c>
      <c r="N451" s="54">
        <v>548</v>
      </c>
      <c r="O451" s="54">
        <f t="shared" si="74"/>
        <v>295.46543778801839</v>
      </c>
      <c r="P451" s="54">
        <f t="shared" si="75"/>
        <v>223.73964497041422</v>
      </c>
      <c r="Q451" s="54">
        <f t="shared" si="76"/>
        <v>324.26035502958581</v>
      </c>
      <c r="R451" s="54">
        <f t="shared" si="77"/>
        <v>252.53456221198158</v>
      </c>
      <c r="S451" s="55">
        <f t="shared" si="78"/>
        <v>-28.794917241567418</v>
      </c>
      <c r="T451" s="55">
        <f t="shared" si="79"/>
        <v>-28.794917241567362</v>
      </c>
      <c r="U451" t="s">
        <v>57</v>
      </c>
      <c r="V451" t="s">
        <v>56</v>
      </c>
      <c r="W451" t="s">
        <v>469</v>
      </c>
      <c r="X451" s="38">
        <v>44410</v>
      </c>
      <c r="Y451" s="57" t="s">
        <v>499</v>
      </c>
    </row>
    <row r="452" spans="1:25" ht="15" x14ac:dyDescent="0.25">
      <c r="A452">
        <v>2.9</v>
      </c>
      <c r="B452">
        <v>1.43</v>
      </c>
      <c r="C452" s="43">
        <f t="shared" si="71"/>
        <v>4.4128285507595955E-2</v>
      </c>
      <c r="D452" s="44">
        <f>IF(OR($A452="",$B452=""),"",A452*'MPTO_working_2-way'!$G451)</f>
        <v>3.0279720279720284</v>
      </c>
      <c r="E452" s="46">
        <f>IF(OR($A452="",$B452=""),"",B452*'MPTO_working_2-way'!$G451)</f>
        <v>1.4931034482758621</v>
      </c>
      <c r="F452" s="44">
        <f>IF(OR($A452="",$B452=""),"",'MPTO_working_2-way'!D451)</f>
        <v>3.0982443033246176</v>
      </c>
      <c r="G452" s="46">
        <f>IF(OR($A452="",$B452=""),"",'MPTO_working_2-way'!E451)</f>
        <v>1.4765889264732064</v>
      </c>
      <c r="H452" s="44">
        <f>IF(OR($A452="",$B452=""),"",'OddsRatio_working_2-way'!M451)</f>
        <v>3.1020477280886829</v>
      </c>
      <c r="I452" s="44">
        <f>IF(OR($A452="",$B452=""),"",'OddsRatio_working_2-way'!N451)</f>
        <v>1.4757265910937543</v>
      </c>
      <c r="J452" s="44">
        <f>IF('Log_working_2-way'!$D451="","",A452^('Log_working_2-way'!$D451))</f>
        <v>3.1362184372898758</v>
      </c>
      <c r="K452" s="46">
        <f>IF('Log_working_2-way'!$D451="","",B452^('Log_working_2-way'!$D451))</f>
        <v>1.4681169221935553</v>
      </c>
      <c r="L452" s="53">
        <f t="shared" si="72"/>
        <v>0.33025404157043875</v>
      </c>
      <c r="M452" s="53">
        <f t="shared" si="73"/>
        <v>0.66974595842956119</v>
      </c>
      <c r="N452" s="54">
        <v>549</v>
      </c>
      <c r="O452" s="54">
        <f t="shared" si="74"/>
        <v>359.68965517241378</v>
      </c>
      <c r="P452" s="54">
        <f t="shared" si="75"/>
        <v>165.08391608391605</v>
      </c>
      <c r="Q452" s="54">
        <f t="shared" si="76"/>
        <v>383.91608391608395</v>
      </c>
      <c r="R452" s="54">
        <f t="shared" si="77"/>
        <v>189.31034482758622</v>
      </c>
      <c r="S452" s="55">
        <f t="shared" si="78"/>
        <v>-24.226428743670169</v>
      </c>
      <c r="T452" s="55">
        <f t="shared" si="79"/>
        <v>-24.226428743670169</v>
      </c>
      <c r="U452" t="s">
        <v>122</v>
      </c>
      <c r="V452" t="s">
        <v>121</v>
      </c>
      <c r="W452" t="s">
        <v>470</v>
      </c>
      <c r="X452" s="38">
        <v>44410</v>
      </c>
      <c r="Y452" s="57" t="s">
        <v>487</v>
      </c>
    </row>
    <row r="453" spans="1:25" ht="15" x14ac:dyDescent="0.25">
      <c r="A453">
        <v>2.7</v>
      </c>
      <c r="B453">
        <v>1.5</v>
      </c>
      <c r="C453" s="43">
        <f t="shared" si="71"/>
        <v>3.7037037037036979E-2</v>
      </c>
      <c r="D453" s="44">
        <f>IF(OR($A453="",$B453=""),"",A453*'MPTO_working_2-way'!$G452)</f>
        <v>2.8</v>
      </c>
      <c r="E453" s="46">
        <f>IF(OR($A453="",$B453=""),"",B453*'MPTO_working_2-way'!$G452)</f>
        <v>1.5555555555555554</v>
      </c>
      <c r="F453" s="44">
        <f>IF(OR($A453="",$B453=""),"",'MPTO_working_2-way'!D452)</f>
        <v>2.8421052631578947</v>
      </c>
      <c r="G453" s="46">
        <f>IF(OR($A453="",$B453=""),"",'MPTO_working_2-way'!E452)</f>
        <v>1.5428571428571427</v>
      </c>
      <c r="H453" s="44">
        <f>IF(OR($A453="",$B453=""),"",'OddsRatio_working_2-way'!M452)</f>
        <v>2.8439088914585766</v>
      </c>
      <c r="I453" s="44">
        <f>IF(OR($A453="",$B453=""),"",'OddsRatio_working_2-way'!N452)</f>
        <v>1.5423261445466403</v>
      </c>
      <c r="J453" s="44">
        <f>IF('Log_working_2-way'!$D452="","",A453^('Log_working_2-way'!$D452))</f>
        <v>2.8638718557551206</v>
      </c>
      <c r="K453" s="46">
        <f>IF('Log_working_2-way'!$D452="","",B453^('Log_working_2-way'!$D452))</f>
        <v>1.5365175706215548</v>
      </c>
      <c r="L453" s="53">
        <f t="shared" si="72"/>
        <v>0.35714285714285715</v>
      </c>
      <c r="M453" s="53">
        <f t="shared" si="73"/>
        <v>0.6428571428571429</v>
      </c>
      <c r="N453" s="54">
        <v>550</v>
      </c>
      <c r="O453" s="54">
        <f t="shared" si="74"/>
        <v>346.2962962962963</v>
      </c>
      <c r="P453" s="54">
        <f t="shared" si="75"/>
        <v>183.33333333333331</v>
      </c>
      <c r="Q453" s="54">
        <f t="shared" si="76"/>
        <v>366.66666666666663</v>
      </c>
      <c r="R453" s="54">
        <f t="shared" si="77"/>
        <v>203.7037037037037</v>
      </c>
      <c r="S453" s="55">
        <f t="shared" si="78"/>
        <v>-20.370370370370324</v>
      </c>
      <c r="T453" s="55">
        <f t="shared" si="79"/>
        <v>-20.370370370370381</v>
      </c>
      <c r="U453" t="s">
        <v>123</v>
      </c>
      <c r="V453" t="s">
        <v>115</v>
      </c>
      <c r="W453" t="s">
        <v>470</v>
      </c>
      <c r="X453" s="38">
        <v>44410</v>
      </c>
      <c r="Y453" s="57" t="s">
        <v>495</v>
      </c>
    </row>
    <row r="454" spans="1:25" ht="15" x14ac:dyDescent="0.25">
      <c r="A454">
        <v>1.8</v>
      </c>
      <c r="B454">
        <v>2.0499999999999998</v>
      </c>
      <c r="C454" s="43">
        <f t="shared" si="71"/>
        <v>4.3360433604336057E-2</v>
      </c>
      <c r="D454" s="44">
        <f>IF(OR($A454="",$B454=""),"",A454*'MPTO_working_2-way'!$G453)</f>
        <v>1.878048780487805</v>
      </c>
      <c r="E454" s="46">
        <f>IF(OR($A454="",$B454=""),"",B454*'MPTO_working_2-way'!$G453)</f>
        <v>2.1388888888888888</v>
      </c>
      <c r="F454" s="44">
        <f>IF(OR($A454="",$B454=""),"",'MPTO_working_2-way'!D453)</f>
        <v>1.8730964467005078</v>
      </c>
      <c r="G454" s="46">
        <f>IF(OR($A454="",$B454=""),"",'MPTO_working_2-way'!E453)</f>
        <v>2.1453488372093021</v>
      </c>
      <c r="H454" s="44">
        <f>IF(OR($A454="",$B454=""),"",'OddsRatio_working_2-way'!M453)</f>
        <v>1.8728715609439694</v>
      </c>
      <c r="I454" s="44">
        <f>IF(OR($A454="",$B454=""),"",'OddsRatio_working_2-way'!N453)</f>
        <v>2.1456439237389602</v>
      </c>
      <c r="J454" s="44">
        <f>IF('Log_working_2-way'!$D453="","",A454^('Log_working_2-way'!$D453))</f>
        <v>1.8706056173612808</v>
      </c>
      <c r="K454" s="46">
        <f>IF('Log_working_2-way'!$D453="","",B454^('Log_working_2-way'!$D453))</f>
        <v>2.1486257153159274</v>
      </c>
      <c r="L454" s="53">
        <f t="shared" si="72"/>
        <v>0.53246753246753242</v>
      </c>
      <c r="M454" s="53">
        <f t="shared" si="73"/>
        <v>0.46753246753246752</v>
      </c>
      <c r="N454" s="54">
        <v>551</v>
      </c>
      <c r="O454" s="54">
        <f t="shared" si="74"/>
        <v>244.88888888888894</v>
      </c>
      <c r="P454" s="54">
        <f t="shared" si="75"/>
        <v>282.21951219512198</v>
      </c>
      <c r="Q454" s="54">
        <f t="shared" si="76"/>
        <v>268.78048780487808</v>
      </c>
      <c r="R454" s="54">
        <f t="shared" si="77"/>
        <v>306.11111111111114</v>
      </c>
      <c r="S454" s="55">
        <f t="shared" si="78"/>
        <v>-23.891598915989135</v>
      </c>
      <c r="T454" s="55">
        <f t="shared" si="79"/>
        <v>-23.891598915989164</v>
      </c>
      <c r="U454" t="s">
        <v>168</v>
      </c>
      <c r="V454" t="s">
        <v>130</v>
      </c>
      <c r="W454" t="s">
        <v>475</v>
      </c>
      <c r="X454" s="38">
        <v>44410</v>
      </c>
      <c r="Y454" s="57" t="s">
        <v>487</v>
      </c>
    </row>
    <row r="455" spans="1:25" ht="15" x14ac:dyDescent="0.25">
      <c r="A455">
        <v>2.14</v>
      </c>
      <c r="B455">
        <v>1.74</v>
      </c>
      <c r="C455" s="43">
        <f t="shared" si="71"/>
        <v>4.200236330432916E-2</v>
      </c>
      <c r="D455" s="44">
        <f>IF(OR($A455="",$B455=""),"",A455*'MPTO_working_2-way'!$G454)</f>
        <v>2.2298850574712645</v>
      </c>
      <c r="E455" s="46">
        <f>IF(OR($A455="",$B455=""),"",B455*'MPTO_working_2-way'!$G454)</f>
        <v>1.8130841121495327</v>
      </c>
      <c r="F455" s="44">
        <f>IF(OR($A455="",$B455=""),"",'MPTO_working_2-way'!D454)</f>
        <v>2.2407028523288002</v>
      </c>
      <c r="G455" s="46">
        <f>IF(OR($A455="",$B455=""),"",'MPTO_working_2-way'!E454)</f>
        <v>1.8059947618585701</v>
      </c>
      <c r="H455" s="44">
        <f>IF(OR($A455="",$B455=""),"",'OddsRatio_working_2-way'!M454)</f>
        <v>2.2411851354816257</v>
      </c>
      <c r="I455" s="44">
        <f>IF(OR($A455="",$B455=""),"",'OddsRatio_working_2-way'!N454)</f>
        <v>1.8056815791722833</v>
      </c>
      <c r="J455" s="44">
        <f>IF('Log_working_2-way'!$D454="","",A455^('Log_working_2-way'!$D454))</f>
        <v>2.2461922009554618</v>
      </c>
      <c r="K455" s="46">
        <f>IF('Log_working_2-way'!$D454="","",B455^('Log_working_2-way'!$D454))</f>
        <v>1.8024444377303941</v>
      </c>
      <c r="L455" s="53">
        <f t="shared" si="72"/>
        <v>0.44845360824742264</v>
      </c>
      <c r="M455" s="53">
        <f t="shared" si="73"/>
        <v>0.55154639175257736</v>
      </c>
      <c r="N455" s="54">
        <v>552</v>
      </c>
      <c r="O455" s="54">
        <f t="shared" si="74"/>
        <v>294.05607476635515</v>
      </c>
      <c r="P455" s="54">
        <f t="shared" si="75"/>
        <v>234.75862068965517</v>
      </c>
      <c r="Q455" s="54">
        <f t="shared" si="76"/>
        <v>317.24137931034483</v>
      </c>
      <c r="R455" s="54">
        <f t="shared" si="77"/>
        <v>257.94392523364485</v>
      </c>
      <c r="S455" s="55">
        <f t="shared" si="78"/>
        <v>-23.185304543989673</v>
      </c>
      <c r="T455" s="55">
        <f t="shared" si="79"/>
        <v>-23.185304543989673</v>
      </c>
      <c r="U455" t="s">
        <v>125</v>
      </c>
      <c r="V455" t="s">
        <v>126</v>
      </c>
      <c r="W455" t="s">
        <v>475</v>
      </c>
      <c r="X455" s="38">
        <v>44410</v>
      </c>
      <c r="Y455" s="57" t="s">
        <v>498</v>
      </c>
    </row>
    <row r="456" spans="1:25" ht="15" x14ac:dyDescent="0.25">
      <c r="A456"/>
      <c r="B456"/>
      <c r="C456" s="20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70"/>
      <c r="Y456" s="57"/>
    </row>
    <row r="457" spans="1:25" ht="15" x14ac:dyDescent="0.25">
      <c r="A457"/>
      <c r="B457"/>
      <c r="C457" s="20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70"/>
      <c r="Y457" s="57"/>
    </row>
    <row r="458" spans="1:25" ht="15" x14ac:dyDescent="0.25">
      <c r="A458"/>
      <c r="B458"/>
      <c r="C458" s="20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70"/>
      <c r="Y458" s="57"/>
    </row>
    <row r="459" spans="1:25" ht="15" x14ac:dyDescent="0.25">
      <c r="A459"/>
      <c r="B459"/>
      <c r="C459" s="20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70"/>
      <c r="Y459" s="57"/>
    </row>
    <row r="460" spans="1:25" ht="15" x14ac:dyDescent="0.25">
      <c r="A460"/>
      <c r="B460"/>
      <c r="C460" s="20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70"/>
      <c r="Y460" s="57"/>
    </row>
    <row r="461" spans="1:25" ht="15" x14ac:dyDescent="0.25">
      <c r="A461"/>
      <c r="B461"/>
      <c r="C461" s="20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70"/>
      <c r="Y461" s="57"/>
    </row>
    <row r="462" spans="1:25" ht="15" x14ac:dyDescent="0.25">
      <c r="A462"/>
      <c r="B462"/>
      <c r="C462" s="20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70"/>
      <c r="Y462" s="57"/>
    </row>
    <row r="463" spans="1:25" ht="15" x14ac:dyDescent="0.25">
      <c r="A463"/>
      <c r="B463"/>
      <c r="C463" s="20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70"/>
      <c r="Y463" s="57"/>
    </row>
    <row r="464" spans="1:25" ht="15" x14ac:dyDescent="0.25">
      <c r="A464"/>
      <c r="B464"/>
      <c r="C464" s="20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70"/>
      <c r="Y464" s="57"/>
    </row>
    <row r="465" spans="1:25" ht="15" x14ac:dyDescent="0.25">
      <c r="A465"/>
      <c r="B465"/>
      <c r="C465" s="20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70"/>
      <c r="Y465" s="57"/>
    </row>
    <row r="466" spans="1:25" ht="15" x14ac:dyDescent="0.25">
      <c r="A466"/>
      <c r="B466"/>
      <c r="C466" s="20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70"/>
      <c r="Y466" s="57"/>
    </row>
    <row r="467" spans="1:25" ht="15" x14ac:dyDescent="0.25">
      <c r="A467"/>
      <c r="B467"/>
      <c r="C467" s="20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70"/>
      <c r="Y467" s="57"/>
    </row>
    <row r="468" spans="1:25" ht="15" x14ac:dyDescent="0.25">
      <c r="A468"/>
      <c r="B468"/>
      <c r="C468" s="20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70"/>
      <c r="Y468" s="57"/>
    </row>
    <row r="469" spans="1:25" ht="15" x14ac:dyDescent="0.25">
      <c r="A469"/>
      <c r="B469"/>
      <c r="C469" s="20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70"/>
      <c r="Y469" s="57"/>
    </row>
    <row r="470" spans="1:25" ht="15" x14ac:dyDescent="0.25">
      <c r="A470"/>
      <c r="B470"/>
      <c r="C470" s="20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70"/>
      <c r="Y470" s="57"/>
    </row>
    <row r="471" spans="1:25" ht="15" x14ac:dyDescent="0.25">
      <c r="A471"/>
      <c r="B471"/>
      <c r="C471" s="20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70"/>
      <c r="Y471" s="57"/>
    </row>
    <row r="472" spans="1:25" ht="15" x14ac:dyDescent="0.25">
      <c r="A472"/>
      <c r="B472"/>
      <c r="C472" s="20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70"/>
      <c r="Y472" s="57"/>
    </row>
    <row r="473" spans="1:25" ht="15" x14ac:dyDescent="0.25">
      <c r="A473"/>
      <c r="B473"/>
      <c r="C473" s="20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70"/>
      <c r="Y473" s="57"/>
    </row>
    <row r="474" spans="1:25" ht="15" x14ac:dyDescent="0.25">
      <c r="A474"/>
      <c r="B474"/>
      <c r="C474" s="20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70"/>
      <c r="Y474" s="57"/>
    </row>
    <row r="475" spans="1:25" ht="15" x14ac:dyDescent="0.25">
      <c r="A475"/>
      <c r="B475"/>
      <c r="C475" s="20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70"/>
      <c r="Y475" s="57"/>
    </row>
    <row r="476" spans="1:25" ht="15" x14ac:dyDescent="0.25">
      <c r="A476"/>
      <c r="B476"/>
      <c r="C476" s="20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70"/>
      <c r="Y476" s="57"/>
    </row>
    <row r="477" spans="1:25" ht="15" x14ac:dyDescent="0.25">
      <c r="A477"/>
      <c r="B477"/>
      <c r="C477" s="20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70"/>
      <c r="Y477" s="57"/>
    </row>
    <row r="478" spans="1:25" ht="15" x14ac:dyDescent="0.25">
      <c r="A478"/>
      <c r="B478"/>
      <c r="C478" s="20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70"/>
      <c r="Y478" s="57"/>
    </row>
    <row r="479" spans="1:25" ht="15" x14ac:dyDescent="0.25">
      <c r="A479"/>
      <c r="B479"/>
      <c r="C479" s="20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70"/>
      <c r="Y479" s="57"/>
    </row>
    <row r="480" spans="1:25" ht="15" x14ac:dyDescent="0.25">
      <c r="A480"/>
      <c r="B480"/>
      <c r="C480" s="20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70"/>
      <c r="Y480" s="57"/>
    </row>
    <row r="481" spans="1:25" ht="15" x14ac:dyDescent="0.25">
      <c r="A481"/>
      <c r="B481"/>
      <c r="C481" s="20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70"/>
      <c r="Y481" s="57"/>
    </row>
    <row r="482" spans="1:25" ht="15" x14ac:dyDescent="0.25">
      <c r="A482"/>
      <c r="B482"/>
      <c r="C482" s="20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70"/>
      <c r="Y482" s="57"/>
    </row>
    <row r="483" spans="1:25" ht="15" x14ac:dyDescent="0.25">
      <c r="A483"/>
      <c r="B483"/>
      <c r="C483" s="20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70"/>
      <c r="Y483" s="57"/>
    </row>
    <row r="484" spans="1:25" ht="15" x14ac:dyDescent="0.25">
      <c r="A484"/>
      <c r="B484"/>
      <c r="C484" s="20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70"/>
      <c r="Y484" s="57"/>
    </row>
    <row r="485" spans="1:25" ht="15" x14ac:dyDescent="0.25">
      <c r="A485"/>
      <c r="B485"/>
      <c r="C485" s="20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70"/>
      <c r="Y485" s="57"/>
    </row>
    <row r="486" spans="1:25" ht="15" x14ac:dyDescent="0.25">
      <c r="A486"/>
      <c r="B486"/>
      <c r="C486" s="20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70"/>
      <c r="Y486" s="57"/>
    </row>
    <row r="487" spans="1:25" ht="15" x14ac:dyDescent="0.25">
      <c r="A487"/>
      <c r="B487"/>
      <c r="C487" s="20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70"/>
      <c r="Y487" s="57"/>
    </row>
    <row r="488" spans="1:25" ht="15" x14ac:dyDescent="0.25">
      <c r="A488"/>
      <c r="B488"/>
      <c r="C488" s="20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70"/>
      <c r="Y488" s="57"/>
    </row>
    <row r="489" spans="1:25" ht="15" x14ac:dyDescent="0.25">
      <c r="A489"/>
      <c r="B489"/>
      <c r="C489" s="20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70"/>
      <c r="Y489" s="57"/>
    </row>
    <row r="490" spans="1:25" ht="15" x14ac:dyDescent="0.25">
      <c r="A490"/>
      <c r="B490"/>
      <c r="C490" s="20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70"/>
      <c r="Y490" s="57"/>
    </row>
    <row r="491" spans="1:25" ht="15" x14ac:dyDescent="0.25">
      <c r="A491"/>
      <c r="B491"/>
      <c r="C491" s="20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70"/>
      <c r="Y491" s="57"/>
    </row>
    <row r="492" spans="1:25" ht="15" x14ac:dyDescent="0.25">
      <c r="A492"/>
      <c r="B492"/>
      <c r="C492" s="20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70"/>
      <c r="Y492" s="57"/>
    </row>
    <row r="493" spans="1:25" ht="15" x14ac:dyDescent="0.25">
      <c r="A493"/>
      <c r="B493"/>
      <c r="C493" s="20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70"/>
      <c r="Y493" s="57"/>
    </row>
    <row r="494" spans="1:25" ht="15" x14ac:dyDescent="0.25">
      <c r="A494"/>
      <c r="B494"/>
      <c r="C494" s="20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70"/>
      <c r="Y494" s="57"/>
    </row>
    <row r="495" spans="1:25" ht="15" x14ac:dyDescent="0.25">
      <c r="A495"/>
      <c r="B495"/>
      <c r="C495" s="20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70"/>
      <c r="Y495" s="57"/>
    </row>
    <row r="496" spans="1:25" ht="15" x14ac:dyDescent="0.25">
      <c r="A496"/>
      <c r="B496"/>
      <c r="C496" s="20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70"/>
      <c r="Y496" s="57"/>
    </row>
    <row r="497" spans="1:25" ht="15" x14ac:dyDescent="0.25">
      <c r="A497"/>
      <c r="B497"/>
      <c r="C497" s="20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70"/>
      <c r="Y497" s="57"/>
    </row>
    <row r="498" spans="1:25" ht="15" x14ac:dyDescent="0.25">
      <c r="A498"/>
      <c r="B498"/>
      <c r="C498" s="20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70"/>
      <c r="Y498" s="57"/>
    </row>
    <row r="499" spans="1:25" ht="15" x14ac:dyDescent="0.25">
      <c r="A499"/>
      <c r="B499"/>
      <c r="C499" s="20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70"/>
      <c r="Y499" s="57"/>
    </row>
    <row r="500" spans="1:25" ht="15" x14ac:dyDescent="0.25">
      <c r="A500"/>
      <c r="B500"/>
      <c r="C500" s="20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70"/>
      <c r="Y500" s="57"/>
    </row>
    <row r="501" spans="1:25" ht="15" x14ac:dyDescent="0.25">
      <c r="A501"/>
      <c r="B501"/>
      <c r="C501" s="20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70"/>
      <c r="Y501" s="57"/>
    </row>
    <row r="502" spans="1:25" ht="15" x14ac:dyDescent="0.25">
      <c r="A502"/>
      <c r="B502"/>
      <c r="C502" s="20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70"/>
      <c r="Y502" s="57"/>
    </row>
    <row r="503" spans="1:25" ht="15" x14ac:dyDescent="0.25">
      <c r="A503"/>
      <c r="B503"/>
      <c r="C503" s="20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70"/>
      <c r="Y503" s="57"/>
    </row>
    <row r="504" spans="1:25" ht="15" x14ac:dyDescent="0.25">
      <c r="A504"/>
      <c r="B504"/>
      <c r="C504" s="20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70"/>
      <c r="Y504" s="57"/>
    </row>
    <row r="505" spans="1:25" ht="15" x14ac:dyDescent="0.25">
      <c r="A505"/>
      <c r="B505"/>
      <c r="C505" s="20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70"/>
      <c r="Y505" s="57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0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0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0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0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0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0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0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0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0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0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0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0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0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0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0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0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0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0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0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0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0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0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0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0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0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0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0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0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0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0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0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0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0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0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0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0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0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0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0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0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0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0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0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0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0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0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0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0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0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0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0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0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0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0"/>
      <c r="Y559" s="57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2"/>
      <c r="Y560" s="67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9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9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9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9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9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9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9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9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9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9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9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9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9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9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9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9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9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9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9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9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9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9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9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9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9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9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9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9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9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9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9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9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9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9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9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9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9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9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9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9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9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9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9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9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9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9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9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9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9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9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9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9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9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9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9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9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9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9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9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9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9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9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9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9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9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9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9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9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9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9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9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9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9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9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9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9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9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9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9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9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9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9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9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9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9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9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9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9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9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9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9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9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9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9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9"/>
      <c r="Y655" s="57"/>
    </row>
    <row r="656" spans="1:25" x14ac:dyDescent="0.2">
      <c r="C656" s="20" t="str">
        <f t="shared" ref="C656:C706" si="80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8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8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8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8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8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8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8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8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8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8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8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8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8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8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8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8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8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8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8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8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8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8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8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8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8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8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8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8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8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8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8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8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8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8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8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8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8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8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8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8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8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8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8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8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8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8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8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8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8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8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8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8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8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8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8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8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8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8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8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8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8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8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8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8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8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8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8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8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8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8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8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8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8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8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8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8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8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8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8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8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8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8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8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8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8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8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8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8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8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8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8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8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8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8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8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8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8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8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8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8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8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8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8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8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8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8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8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8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8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8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8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8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8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8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8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8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8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8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8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8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8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8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8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8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8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8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8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8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8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8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8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8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8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8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8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8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8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8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8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8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8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8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8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8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8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8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8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8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8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8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8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8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8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8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8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8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8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8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8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8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8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8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8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8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8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8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8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8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626" activePane="bottomLeft" state="frozen"/>
      <selection pane="bottomLeft" activeCell="AH458" sqref="AH458:AH63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82" t="s">
        <v>9</v>
      </c>
      <c r="B1" s="82"/>
      <c r="C1" s="83"/>
      <c r="D1" s="18"/>
      <c r="E1" s="84" t="s">
        <v>25</v>
      </c>
      <c r="F1" s="82"/>
      <c r="G1" s="83"/>
      <c r="H1" s="84" t="s">
        <v>23</v>
      </c>
      <c r="I1" s="82"/>
      <c r="J1" s="83"/>
      <c r="K1" s="84" t="s">
        <v>11</v>
      </c>
      <c r="L1" s="82"/>
      <c r="M1" s="83"/>
      <c r="N1" s="84" t="s">
        <v>181</v>
      </c>
      <c r="O1" s="82"/>
      <c r="P1" s="82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 t="s">
        <v>484</v>
      </c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 t="s">
        <v>485</v>
      </c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 t="s">
        <v>486</v>
      </c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 t="s">
        <v>487</v>
      </c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71" t="s">
        <v>487</v>
      </c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 t="s">
        <v>488</v>
      </c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 t="s">
        <v>484</v>
      </c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 t="s">
        <v>484</v>
      </c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 t="s">
        <v>489</v>
      </c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 t="s">
        <v>486</v>
      </c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 t="s">
        <v>490</v>
      </c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 t="s">
        <v>489</v>
      </c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 t="s">
        <v>487</v>
      </c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 t="s">
        <v>491</v>
      </c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 t="s">
        <v>492</v>
      </c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 t="s">
        <v>493</v>
      </c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 t="s">
        <v>494</v>
      </c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71" t="s">
        <v>492</v>
      </c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 t="s">
        <v>495</v>
      </c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 t="s">
        <v>486</v>
      </c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 t="s">
        <v>496</v>
      </c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 t="s">
        <v>484</v>
      </c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 t="s">
        <v>486</v>
      </c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 t="s">
        <v>485</v>
      </c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 t="s">
        <v>486</v>
      </c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 t="s">
        <v>495</v>
      </c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 t="s">
        <v>494</v>
      </c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 t="s">
        <v>496</v>
      </c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71" t="s">
        <v>497</v>
      </c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 t="s">
        <v>493</v>
      </c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 t="s">
        <v>493</v>
      </c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 t="s">
        <v>495</v>
      </c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 t="s">
        <v>495</v>
      </c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 t="s">
        <v>484</v>
      </c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 t="s">
        <v>493</v>
      </c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 t="s">
        <v>493</v>
      </c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 t="s">
        <v>495</v>
      </c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 t="s">
        <v>498</v>
      </c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 t="s">
        <v>484</v>
      </c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 t="s">
        <v>484</v>
      </c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 t="s">
        <v>499</v>
      </c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 t="s">
        <v>486</v>
      </c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 t="s">
        <v>494</v>
      </c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 t="s">
        <v>486</v>
      </c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71" t="s">
        <v>495</v>
      </c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71" t="s">
        <v>484</v>
      </c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 t="s">
        <v>500</v>
      </c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71" t="s">
        <v>495</v>
      </c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 t="s">
        <v>484</v>
      </c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71" t="s">
        <v>495</v>
      </c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 t="s">
        <v>486</v>
      </c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 t="s">
        <v>496</v>
      </c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 t="s">
        <v>484</v>
      </c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 t="s">
        <v>499</v>
      </c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 t="s">
        <v>498</v>
      </c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71" t="s">
        <v>485</v>
      </c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 t="s">
        <v>501</v>
      </c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71" t="s">
        <v>495</v>
      </c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 t="s">
        <v>484</v>
      </c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 t="s">
        <v>494</v>
      </c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 t="s">
        <v>502</v>
      </c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 t="s">
        <v>484</v>
      </c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71" t="s">
        <v>499</v>
      </c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 t="s">
        <v>487</v>
      </c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 t="s">
        <v>484</v>
      </c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 t="s">
        <v>487</v>
      </c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 t="s">
        <v>492</v>
      </c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 t="s">
        <v>493</v>
      </c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 t="s">
        <v>486</v>
      </c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 t="s">
        <v>485</v>
      </c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 t="s">
        <v>492</v>
      </c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 t="s">
        <v>494</v>
      </c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 t="s">
        <v>492</v>
      </c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 t="s">
        <v>503</v>
      </c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 t="s">
        <v>502</v>
      </c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 t="s">
        <v>498</v>
      </c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 t="s">
        <v>485</v>
      </c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 t="s">
        <v>499</v>
      </c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 t="s">
        <v>504</v>
      </c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 t="s">
        <v>484</v>
      </c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 t="s">
        <v>498</v>
      </c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 t="s">
        <v>502</v>
      </c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 t="s">
        <v>494</v>
      </c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 t="s">
        <v>505</v>
      </c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 t="s">
        <v>493</v>
      </c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 t="s">
        <v>487</v>
      </c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 t="s">
        <v>485</v>
      </c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 t="s">
        <v>502</v>
      </c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 t="s">
        <v>489</v>
      </c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 t="s">
        <v>493</v>
      </c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 t="s">
        <v>492</v>
      </c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 t="s">
        <v>484</v>
      </c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 t="s">
        <v>506</v>
      </c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 t="s">
        <v>504</v>
      </c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 t="s">
        <v>495</v>
      </c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 t="s">
        <v>486</v>
      </c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 t="s">
        <v>495</v>
      </c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 t="s">
        <v>484</v>
      </c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 t="s">
        <v>486</v>
      </c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 t="s">
        <v>492</v>
      </c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 t="s">
        <v>486</v>
      </c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71" t="s">
        <v>485</v>
      </c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 t="s">
        <v>498</v>
      </c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 t="s">
        <v>507</v>
      </c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 t="s">
        <v>492</v>
      </c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 t="s">
        <v>493</v>
      </c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71" t="s">
        <v>495</v>
      </c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 t="s">
        <v>485</v>
      </c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 t="s">
        <v>484</v>
      </c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 t="s">
        <v>484</v>
      </c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 t="s">
        <v>508</v>
      </c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 t="s">
        <v>489</v>
      </c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 t="s">
        <v>495</v>
      </c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 t="s">
        <v>492</v>
      </c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 t="s">
        <v>487</v>
      </c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 t="s">
        <v>485</v>
      </c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 t="s">
        <v>485</v>
      </c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 t="s">
        <v>498</v>
      </c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 t="s">
        <v>504</v>
      </c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 t="s">
        <v>486</v>
      </c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 t="s">
        <v>497</v>
      </c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 t="s">
        <v>484</v>
      </c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 t="s">
        <v>502</v>
      </c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 t="s">
        <v>494</v>
      </c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 t="s">
        <v>493</v>
      </c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 t="s">
        <v>498</v>
      </c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 t="s">
        <v>485</v>
      </c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 t="s">
        <v>484</v>
      </c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71" t="s">
        <v>495</v>
      </c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 t="s">
        <v>494</v>
      </c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 t="s">
        <v>494</v>
      </c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 t="s">
        <v>484</v>
      </c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57" t="s">
        <v>493</v>
      </c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 t="s">
        <v>494</v>
      </c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 t="s">
        <v>502</v>
      </c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 t="s">
        <v>509</v>
      </c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 t="s">
        <v>484</v>
      </c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 t="s">
        <v>493</v>
      </c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88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 t="s">
        <v>492</v>
      </c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 t="s">
        <v>486</v>
      </c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 t="s">
        <v>491</v>
      </c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 t="s">
        <v>493</v>
      </c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 t="s">
        <v>491</v>
      </c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 t="s">
        <v>485</v>
      </c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 t="s">
        <v>510</v>
      </c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 t="s">
        <v>487</v>
      </c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71" t="s">
        <v>487</v>
      </c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 t="s">
        <v>496</v>
      </c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 t="s">
        <v>496</v>
      </c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 t="s">
        <v>484</v>
      </c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 t="s">
        <v>494</v>
      </c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 t="s">
        <v>493</v>
      </c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 t="s">
        <v>511</v>
      </c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 t="s">
        <v>489</v>
      </c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 t="s">
        <v>494</v>
      </c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 t="s">
        <v>484</v>
      </c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71" t="s">
        <v>485</v>
      </c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 t="s">
        <v>498</v>
      </c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 t="s">
        <v>494</v>
      </c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 t="s">
        <v>512</v>
      </c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71" t="s">
        <v>496</v>
      </c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 t="s">
        <v>494</v>
      </c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 t="s">
        <v>496</v>
      </c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 t="s">
        <v>495</v>
      </c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 t="s">
        <v>513</v>
      </c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 t="s">
        <v>487</v>
      </c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 t="s">
        <v>493</v>
      </c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 t="s">
        <v>493</v>
      </c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71" t="s">
        <v>495</v>
      </c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 t="s">
        <v>495</v>
      </c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 t="s">
        <v>486</v>
      </c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 t="s">
        <v>493</v>
      </c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 t="s">
        <v>487</v>
      </c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 t="s">
        <v>513</v>
      </c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71" t="s">
        <v>495</v>
      </c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 t="s">
        <v>484</v>
      </c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 t="s">
        <v>486</v>
      </c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 t="s">
        <v>511</v>
      </c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 t="s">
        <v>486</v>
      </c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 t="s">
        <v>492</v>
      </c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 t="s">
        <v>486</v>
      </c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 t="s">
        <v>504</v>
      </c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 t="s">
        <v>487</v>
      </c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71" t="s">
        <v>495</v>
      </c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 t="s">
        <v>484</v>
      </c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 t="s">
        <v>492</v>
      </c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 t="s">
        <v>494</v>
      </c>
      <c r="AI373" s="51"/>
      <c r="AJ373" t="s">
        <v>475</v>
      </c>
    </row>
    <row r="374" spans="1:36" s="28" customFormat="1" ht="15" x14ac:dyDescent="0.25">
      <c r="A374" s="23">
        <v>1.88</v>
      </c>
      <c r="B374" s="23">
        <v>3.73</v>
      </c>
      <c r="C374" s="23">
        <v>4.1500000000000004</v>
      </c>
      <c r="D374" s="24">
        <f t="shared" si="80"/>
        <v>4.0975263784016169E-2</v>
      </c>
      <c r="E374" s="25">
        <f>IF(OR($A374="",$B374="",$C374=""),"",A374*'MPTO_working_3-way'!$I373)</f>
        <v>1.9570334959139504</v>
      </c>
      <c r="F374" s="26">
        <f>IF(OR($A374="",$B374="",$C374=""),"",B374*'MPTO_working_3-way'!$I373)</f>
        <v>3.8828377339143803</v>
      </c>
      <c r="G374" s="27">
        <f>IF(OR($A374="",$B374="",$C374=""),"",C374*'MPTO_working_3-way'!$I373)</f>
        <v>4.3200473447036671</v>
      </c>
      <c r="H374" s="25">
        <f>IF(OR($A374="",$B374="",$C374=""),"",'MPTO_working_3-way'!E373)</f>
        <v>1.9295465726739518</v>
      </c>
      <c r="I374" s="26">
        <f>IF(OR($A374="",$B374="",$C374=""),"",'MPTO_working_3-way'!F373)</f>
        <v>3.930229103304467</v>
      </c>
      <c r="J374" s="27">
        <f>IF(OR($A374="",$B374="",$C374=""),"",'MPTO_working_3-way'!G373)</f>
        <v>4.3993668857673258</v>
      </c>
      <c r="K374" s="25">
        <f>IF(OR($A374="",$B374="",$C374=""),"",'OddsRatio_working_3-way'!H373)</f>
        <v>1.9398851156734862</v>
      </c>
      <c r="L374" s="26">
        <f>IF(OR($A374="",$B374="",$C374=""),"",'OddsRatio_working_3-way'!I373)</f>
        <v>3.9157799611234294</v>
      </c>
      <c r="M374" s="27">
        <f>IF(OR($A374="",$B374="",$C374=""),"",'OddsRatio_working_3-way'!J373)</f>
        <v>4.3643614936039574</v>
      </c>
      <c r="N374" s="73">
        <f t="shared" si="68"/>
        <v>51.097745750794722</v>
      </c>
      <c r="O374" s="74">
        <f t="shared" si="69"/>
        <v>25.754359788604308</v>
      </c>
      <c r="P374" s="74">
        <f t="shared" si="70"/>
        <v>23.14789446060098</v>
      </c>
      <c r="Q374" s="23" t="s">
        <v>166</v>
      </c>
      <c r="R374" s="23" t="s">
        <v>126</v>
      </c>
      <c r="S374" s="23" t="s">
        <v>465</v>
      </c>
      <c r="T374" s="28">
        <v>100</v>
      </c>
      <c r="U374" s="28">
        <f t="shared" si="71"/>
        <v>46.808510638297875</v>
      </c>
      <c r="V374" s="28">
        <f t="shared" si="72"/>
        <v>73.190348525469176</v>
      </c>
      <c r="W374" s="28">
        <f t="shared" si="73"/>
        <v>75.903614457831324</v>
      </c>
      <c r="X374" s="28">
        <f t="shared" si="74"/>
        <v>50.9060370166995</v>
      </c>
      <c r="Y374" s="28">
        <f t="shared" si="75"/>
        <v>77.287874903870801</v>
      </c>
      <c r="Z374" s="28">
        <f t="shared" si="76"/>
        <v>80.001140836232949</v>
      </c>
      <c r="AA374" s="28">
        <f t="shared" si="77"/>
        <v>-4.0975263784016249</v>
      </c>
      <c r="AB374" s="28">
        <f t="shared" si="78"/>
        <v>-4.0975263784016249</v>
      </c>
      <c r="AC374" s="28">
        <f t="shared" si="79"/>
        <v>-4.0975263784016249</v>
      </c>
      <c r="AD374" s="41"/>
      <c r="AE374" s="41"/>
      <c r="AF374" s="23">
        <v>1.79</v>
      </c>
      <c r="AG374" s="23">
        <v>2.06</v>
      </c>
      <c r="AH374" s="75" t="s">
        <v>485</v>
      </c>
      <c r="AI374" s="41"/>
      <c r="AJ374" s="23" t="s">
        <v>475</v>
      </c>
    </row>
    <row r="375" spans="1:36" s="50" customFormat="1" ht="15" x14ac:dyDescent="0.25">
      <c r="A375">
        <v>2.11</v>
      </c>
      <c r="B375">
        <v>3.33</v>
      </c>
      <c r="C375">
        <v>4.03</v>
      </c>
      <c r="D375" s="43">
        <f t="shared" si="80"/>
        <v>2.2372907405777021E-2</v>
      </c>
      <c r="E375" s="44">
        <f>IF(OR($A375="",$B375="",$C375=""),"",A375*'MPTO_working_3-way'!$I374)</f>
        <v>2.1572068346261895</v>
      </c>
      <c r="F375" s="45">
        <f>IF(OR($A375="",$B375="",$C375=""),"",B375*'MPTO_working_3-way'!$I374)</f>
        <v>3.4045017816612377</v>
      </c>
      <c r="G375" s="46">
        <f>IF(OR($A375="",$B375="",$C375=""),"",C375*'MPTO_working_3-way'!$I374)</f>
        <v>4.1201628168452817</v>
      </c>
      <c r="H375" s="44">
        <f>IF(OR($A375="",$B375="",$C375=""),"",'MPTO_working_3-way'!E374)</f>
        <v>2.1437329489343524</v>
      </c>
      <c r="I375" s="45">
        <f>IF(OR($A375="",$B375="",$C375=""),"",'MPTO_working_3-way'!F374)</f>
        <v>3.4148029683890218</v>
      </c>
      <c r="J375" s="46">
        <f>IF(OR($A375="",$B375="",$C375=""),"",'MPTO_working_3-way'!G374)</f>
        <v>4.1548716436747668</v>
      </c>
      <c r="K375" s="44">
        <f>IF(OR($A375="",$B375="",$C375=""),"",'OddsRatio_working_3-way'!H374)</f>
        <v>2.1493239275647795</v>
      </c>
      <c r="L375" s="45">
        <f>IF(OR($A375="",$B375="",$C375=""),"",'OddsRatio_working_3-way'!I374)</f>
        <v>3.4125448209242681</v>
      </c>
      <c r="M375" s="46">
        <f>IF(OR($A375="",$B375="",$C375=""),"",'OddsRatio_working_3-way'!J374)</f>
        <v>4.1373436941633184</v>
      </c>
      <c r="N375" s="47">
        <f t="shared" ref="N375:N438" si="81">(1/E375)* 100</f>
        <v>46.356241040432479</v>
      </c>
      <c r="O375" s="48">
        <f t="shared" ref="O375:O438" si="82">(1/F375)* 100</f>
        <v>29.372873452045802</v>
      </c>
      <c r="P375" s="48">
        <f t="shared" ref="P375:P438" si="83">(1/G375)* 100</f>
        <v>24.270885507521715</v>
      </c>
      <c r="Q375" t="s">
        <v>70</v>
      </c>
      <c r="R375" t="s">
        <v>78</v>
      </c>
      <c r="S375" s="38">
        <v>44229</v>
      </c>
      <c r="T375" s="50">
        <v>100</v>
      </c>
      <c r="U375" s="50">
        <f t="shared" ref="U375:U438" si="84">(1/A375)*((T375*A375)-T375)</f>
        <v>52.606635071090047</v>
      </c>
      <c r="V375" s="50">
        <f t="shared" ref="V375:V438" si="85">(1/B375)*((T375*B375)-T375)</f>
        <v>69.969969969969966</v>
      </c>
      <c r="W375" s="50">
        <f t="shared" ref="W375:W438" si="86">(1/C375)*((T375*C375)-T375)</f>
        <v>75.186104218362274</v>
      </c>
      <c r="X375" s="50">
        <f t="shared" ref="X375:X438" si="87">((1/B375)+(1/C375))*T375</f>
        <v>54.843925811667745</v>
      </c>
      <c r="Y375" s="50">
        <f t="shared" ref="Y375:Y438" si="88">((1/A375)+(1/C375))*T375</f>
        <v>72.207260710547672</v>
      </c>
      <c r="Z375" s="50">
        <f t="shared" ref="Z375:Z438" si="89">((1/A375)+(1/B375))*T375</f>
        <v>77.42339495893998</v>
      </c>
      <c r="AA375" s="50">
        <f t="shared" ref="AA375:AA438" si="90">U375-X375</f>
        <v>-2.2372907405776985</v>
      </c>
      <c r="AB375" s="50">
        <f t="shared" ref="AB375:AB438" si="91">V375-Y375</f>
        <v>-2.2372907405777056</v>
      </c>
      <c r="AC375" s="50">
        <f t="shared" ref="AC375:AC438" si="92">W375-Z375</f>
        <v>-2.2372907405777056</v>
      </c>
      <c r="AD375" s="51"/>
      <c r="AE375" s="51"/>
      <c r="AF375">
        <v>2.35</v>
      </c>
      <c r="AG375">
        <v>1.66</v>
      </c>
      <c r="AH375" s="57" t="s">
        <v>492</v>
      </c>
      <c r="AI375" s="51"/>
      <c r="AJ375" t="s">
        <v>476</v>
      </c>
    </row>
    <row r="376" spans="1:36" s="50" customFormat="1" ht="15" x14ac:dyDescent="0.25">
      <c r="A376">
        <v>3.71</v>
      </c>
      <c r="B376">
        <v>3.36</v>
      </c>
      <c r="C376">
        <v>2.2000000000000002</v>
      </c>
      <c r="D376" s="43">
        <f t="shared" si="80"/>
        <v>2.1706281140243311E-2</v>
      </c>
      <c r="E376" s="44">
        <f>IF(OR($A376="",$B376="",$C376=""),"",A376*'MPTO_working_3-way'!$I375)</f>
        <v>3.7905303030303026</v>
      </c>
      <c r="F376" s="45">
        <f>IF(OR($A376="",$B376="",$C376=""),"",B376*'MPTO_working_3-way'!$I375)</f>
        <v>3.4329331046312173</v>
      </c>
      <c r="G376" s="46">
        <f>IF(OR($A376="",$B376="",$C376=""),"",C376*'MPTO_working_3-way'!$I375)</f>
        <v>2.2477538185085355</v>
      </c>
      <c r="H376" s="44">
        <f>IF(OR($A376="",$B376="",$C376=""),"",'MPTO_working_3-way'!E375)</f>
        <v>3.8123361963826961</v>
      </c>
      <c r="I376" s="45">
        <f>IF(OR($A376="",$B376="",$C376=""),"",'MPTO_working_3-way'!F375)</f>
        <v>3.4437204069195064</v>
      </c>
      <c r="J376" s="46">
        <f>IF(OR($A376="",$B376="",$C376=""),"",'MPTO_working_3-way'!G375)</f>
        <v>2.2355859214510705</v>
      </c>
      <c r="K376" s="44">
        <f>IF(OR($A376="",$B376="",$C376=""),"",'OddsRatio_working_3-way'!H375)</f>
        <v>3.8019510559108416</v>
      </c>
      <c r="L376" s="45">
        <f>IF(OR($A376="",$B376="",$C376=""),"",'OddsRatio_working_3-way'!I375)</f>
        <v>3.4400754582839794</v>
      </c>
      <c r="M376" s="46">
        <f>IF(OR($A376="",$B376="",$C376=""),"",'OddsRatio_working_3-way'!J375)</f>
        <v>2.240716334720668</v>
      </c>
      <c r="N376" s="47">
        <f t="shared" si="81"/>
        <v>26.381532926951142</v>
      </c>
      <c r="O376" s="48">
        <f t="shared" si="82"/>
        <v>29.129609273508549</v>
      </c>
      <c r="P376" s="48">
        <f t="shared" si="83"/>
        <v>44.48885779954032</v>
      </c>
      <c r="Q376" t="s">
        <v>71</v>
      </c>
      <c r="R376" t="s">
        <v>38</v>
      </c>
      <c r="S376" s="38">
        <v>44229</v>
      </c>
      <c r="T376" s="50">
        <v>100</v>
      </c>
      <c r="U376" s="50">
        <f t="shared" si="84"/>
        <v>73.045822102425873</v>
      </c>
      <c r="V376" s="50">
        <f t="shared" si="85"/>
        <v>70.238095238095241</v>
      </c>
      <c r="W376" s="50">
        <f t="shared" si="86"/>
        <v>54.545454545454554</v>
      </c>
      <c r="X376" s="50">
        <f t="shared" si="87"/>
        <v>75.216450216450212</v>
      </c>
      <c r="Y376" s="50">
        <f t="shared" si="88"/>
        <v>72.40872335211958</v>
      </c>
      <c r="Z376" s="50">
        <f t="shared" si="89"/>
        <v>56.716082659478886</v>
      </c>
      <c r="AA376" s="50">
        <f t="shared" si="90"/>
        <v>-2.1706281140243391</v>
      </c>
      <c r="AB376" s="50">
        <f t="shared" si="91"/>
        <v>-2.1706281140243391</v>
      </c>
      <c r="AC376" s="50">
        <f t="shared" si="92"/>
        <v>-2.170628114024332</v>
      </c>
      <c r="AD376" s="51"/>
      <c r="AE376" s="51"/>
      <c r="AF376">
        <v>2.34</v>
      </c>
      <c r="AG376">
        <v>1.66</v>
      </c>
      <c r="AH376" s="57" t="s">
        <v>492</v>
      </c>
      <c r="AI376" s="51"/>
      <c r="AJ376" t="s">
        <v>476</v>
      </c>
    </row>
    <row r="377" spans="1:36" ht="15" x14ac:dyDescent="0.25">
      <c r="A377">
        <v>1.46</v>
      </c>
      <c r="B377">
        <v>4.8099999999999996</v>
      </c>
      <c r="C377">
        <v>7.59</v>
      </c>
      <c r="D377" s="43">
        <f t="shared" si="80"/>
        <v>2.4584020414872176E-2</v>
      </c>
      <c r="E377" s="44">
        <f>IF(OR($A377="",$B377="",$C377=""),"",A377*'MPTO_working_3-way'!$I376)</f>
        <v>1.4958926698057133</v>
      </c>
      <c r="F377" s="45">
        <f>IF(OR($A377="",$B377="",$C377=""),"",B377*'MPTO_working_3-way'!$I376)</f>
        <v>4.9282491381955351</v>
      </c>
      <c r="G377" s="46">
        <f>IF(OR($A377="",$B377="",$C377=""),"",C377*'MPTO_working_3-way'!$I376)</f>
        <v>7.7765927149488796</v>
      </c>
      <c r="H377" s="44">
        <f>IF(OR($A377="",$B377="",$C377=""),"",'MPTO_working_3-way'!E376)</f>
        <v>1.477679284883691</v>
      </c>
      <c r="I377" s="45">
        <f>IF(OR($A377="",$B377="",$C377=""),"",'MPTO_working_3-way'!F376)</f>
        <v>5.0073724940137163</v>
      </c>
      <c r="J377" s="46">
        <f>IF(OR($A377="",$B377="",$C377=""),"",'MPTO_working_3-way'!G376)</f>
        <v>8.0933891516479335</v>
      </c>
      <c r="K377" s="44">
        <f>IF(OR($A377="",$B377="",$C377=""),"",'OddsRatio_working_3-way'!H376)</f>
        <v>1.4835518999474302</v>
      </c>
      <c r="L377" s="45">
        <f>IF(OR($A377="",$B377="",$C377=""),"",'OddsRatio_working_3-way'!I376)</f>
        <v>5.0050711713037126</v>
      </c>
      <c r="M377" s="46">
        <f>IF(OR($A377="",$B377="",$C377=""),"",'OddsRatio_working_3-way'!J376)</f>
        <v>7.9274065666381786</v>
      </c>
      <c r="N377" s="47">
        <f t="shared" si="81"/>
        <v>66.849715904409109</v>
      </c>
      <c r="O377" s="48">
        <f t="shared" si="82"/>
        <v>20.291181958510872</v>
      </c>
      <c r="P377" s="48">
        <f t="shared" si="83"/>
        <v>12.859102137080015</v>
      </c>
      <c r="Q377" t="s">
        <v>137</v>
      </c>
      <c r="R377" t="s">
        <v>135</v>
      </c>
      <c r="S377" s="38">
        <v>44229</v>
      </c>
      <c r="T377" s="50">
        <v>100</v>
      </c>
      <c r="U377" s="50">
        <f t="shared" si="84"/>
        <v>31.506849315068493</v>
      </c>
      <c r="V377" s="50">
        <f t="shared" si="85"/>
        <v>79.209979209979196</v>
      </c>
      <c r="W377" s="50">
        <f t="shared" si="86"/>
        <v>86.824769433465093</v>
      </c>
      <c r="X377" s="50">
        <f t="shared" si="87"/>
        <v>33.965251356555704</v>
      </c>
      <c r="Y377" s="50">
        <f t="shared" si="88"/>
        <v>81.668381251466414</v>
      </c>
      <c r="Z377" s="50">
        <f t="shared" si="89"/>
        <v>89.283171474952297</v>
      </c>
      <c r="AA377" s="50">
        <f t="shared" si="90"/>
        <v>-2.4584020414872114</v>
      </c>
      <c r="AB377" s="50">
        <f t="shared" si="91"/>
        <v>-2.4584020414872185</v>
      </c>
      <c r="AC377" s="50">
        <f t="shared" si="92"/>
        <v>-2.4584020414872043</v>
      </c>
      <c r="AF377">
        <v>1.57</v>
      </c>
      <c r="AG377">
        <v>2.5299999999999998</v>
      </c>
      <c r="AH377" s="57" t="s">
        <v>520</v>
      </c>
      <c r="AJ377" t="s">
        <v>476</v>
      </c>
    </row>
    <row r="378" spans="1:36" ht="15" x14ac:dyDescent="0.25">
      <c r="A378">
        <v>3.01</v>
      </c>
      <c r="B378">
        <v>3.16</v>
      </c>
      <c r="C378">
        <v>2.68</v>
      </c>
      <c r="D378" s="43">
        <f t="shared" si="80"/>
        <v>2.1815938182002892E-2</v>
      </c>
      <c r="E378" s="44">
        <f>IF(OR($A378="",$B378="",$C378=""),"",A378*'MPTO_working_3-way'!$I377)</f>
        <v>3.0756659739278285</v>
      </c>
      <c r="F378" s="45">
        <f>IF(OR($A378="",$B378="",$C378=""),"",B378*'MPTO_working_3-way'!$I377)</f>
        <v>3.2289383646551291</v>
      </c>
      <c r="G378" s="46">
        <f>IF(OR($A378="",$B378="",$C378=""),"",C378*'MPTO_working_3-way'!$I377)</f>
        <v>2.7384667143277679</v>
      </c>
      <c r="H378" s="44">
        <f>IF(OR($A378="",$B378="",$C378=""),"",'MPTO_working_3-way'!E377)</f>
        <v>3.0773592644077197</v>
      </c>
      <c r="I378" s="45">
        <f>IF(OR($A378="",$B378="",$C378=""),"",'MPTO_working_3-way'!F377)</f>
        <v>3.234322978979109</v>
      </c>
      <c r="J378" s="46">
        <f>IF(OR($A378="",$B378="",$C378=""),"",'MPTO_working_3-way'!G377)</f>
        <v>2.7332684077251943</v>
      </c>
      <c r="K378" s="44">
        <f>IF(OR($A378="",$B378="",$C378=""),"",'OddsRatio_working_3-way'!H377)</f>
        <v>3.0766717271022164</v>
      </c>
      <c r="L378" s="45">
        <f>IF(OR($A378="",$B378="",$C378=""),"",'OddsRatio_working_3-way'!I377)</f>
        <v>3.2316472291247704</v>
      </c>
      <c r="M378" s="46">
        <f>IF(OR($A378="",$B378="",$C378=""),"",'OddsRatio_working_3-way'!J377)</f>
        <v>2.7357256226525992</v>
      </c>
      <c r="N378" s="47">
        <f t="shared" si="81"/>
        <v>32.513283577505462</v>
      </c>
      <c r="O378" s="48">
        <f t="shared" si="82"/>
        <v>30.969931508952985</v>
      </c>
      <c r="P378" s="48">
        <f t="shared" si="83"/>
        <v>36.516784913541571</v>
      </c>
      <c r="Q378" t="s">
        <v>69</v>
      </c>
      <c r="R378" t="s">
        <v>34</v>
      </c>
      <c r="S378" s="38">
        <v>44229</v>
      </c>
      <c r="T378" s="50">
        <v>100</v>
      </c>
      <c r="U378" s="50">
        <f t="shared" si="84"/>
        <v>66.777408637873762</v>
      </c>
      <c r="V378" s="50">
        <f t="shared" si="85"/>
        <v>68.35443037974683</v>
      </c>
      <c r="W378" s="50">
        <f t="shared" si="86"/>
        <v>62.686567164179095</v>
      </c>
      <c r="X378" s="50">
        <f t="shared" si="87"/>
        <v>68.959002456074046</v>
      </c>
      <c r="Y378" s="50">
        <f t="shared" si="88"/>
        <v>70.536024197947128</v>
      </c>
      <c r="Z378" s="50">
        <f t="shared" si="89"/>
        <v>64.868160982379408</v>
      </c>
      <c r="AA378" s="50">
        <f t="shared" si="90"/>
        <v>-2.1815938182002839</v>
      </c>
      <c r="AB378" s="50">
        <f t="shared" si="91"/>
        <v>-2.1815938182002981</v>
      </c>
      <c r="AC378" s="50">
        <f t="shared" si="92"/>
        <v>-2.1815938182003123</v>
      </c>
      <c r="AF378">
        <v>2.2999999999999998</v>
      </c>
      <c r="AG378">
        <v>1.68</v>
      </c>
      <c r="AH378" s="57" t="s">
        <v>485</v>
      </c>
      <c r="AJ378" t="s">
        <v>476</v>
      </c>
    </row>
    <row r="379" spans="1:36" ht="15" x14ac:dyDescent="0.25">
      <c r="A379">
        <v>3.98</v>
      </c>
      <c r="B379">
        <v>3.4</v>
      </c>
      <c r="C379">
        <v>2.0699999999999998</v>
      </c>
      <c r="D379" s="43">
        <f t="shared" si="80"/>
        <v>2.8465715905472422E-2</v>
      </c>
      <c r="E379" s="44">
        <f>IF(OR($A379="",$B379="",$C379=""),"",A379*'MPTO_working_3-way'!$I378)</f>
        <v>4.0932935493037803</v>
      </c>
      <c r="F379" s="45">
        <f>IF(OR($A379="",$B379="",$C379=""),"",B379*'MPTO_working_3-way'!$I378)</f>
        <v>3.4967834340786061</v>
      </c>
      <c r="G379" s="46">
        <f>IF(OR($A379="",$B379="",$C379=""),"",C379*'MPTO_working_3-way'!$I378)</f>
        <v>2.1289240319243277</v>
      </c>
      <c r="H379" s="44">
        <f>IF(OR($A379="",$B379="",$C379=""),"",'MPTO_working_3-way'!E378)</f>
        <v>4.1362016553918375</v>
      </c>
      <c r="I379" s="45">
        <f>IF(OR($A379="",$B379="",$C379=""),"",'MPTO_working_3-way'!F378)</f>
        <v>3.5133445157794578</v>
      </c>
      <c r="J379" s="46">
        <f>IF(OR($A379="",$B379="",$C379=""),"",'MPTO_working_3-way'!G378)</f>
        <v>2.1114721508071632</v>
      </c>
      <c r="K379" s="44">
        <f>IF(OR($A379="",$B379="",$C379=""),"",'OddsRatio_working_3-way'!H378)</f>
        <v>4.1152703173831284</v>
      </c>
      <c r="L379" s="45">
        <f>IF(OR($A379="",$B379="",$C379=""),"",'OddsRatio_working_3-way'!I378)</f>
        <v>3.5089425374897676</v>
      </c>
      <c r="M379" s="46">
        <f>IF(OR($A379="",$B379="",$C379=""),"",'OddsRatio_working_3-way'!J378)</f>
        <v>2.1185702146308549</v>
      </c>
      <c r="N379" s="47">
        <f t="shared" si="81"/>
        <v>24.430204869379278</v>
      </c>
      <c r="O379" s="48">
        <f t="shared" si="82"/>
        <v>28.597710405920452</v>
      </c>
      <c r="P379" s="48">
        <f t="shared" si="83"/>
        <v>46.97208472470026</v>
      </c>
      <c r="Q379" t="s">
        <v>76</v>
      </c>
      <c r="R379" t="s">
        <v>37</v>
      </c>
      <c r="S379" s="38">
        <v>44229</v>
      </c>
      <c r="T379" s="50">
        <v>100</v>
      </c>
      <c r="U379" s="50">
        <f t="shared" si="84"/>
        <v>74.874371859296474</v>
      </c>
      <c r="V379" s="50">
        <f t="shared" si="85"/>
        <v>70.588235294117652</v>
      </c>
      <c r="W379" s="50">
        <f t="shared" si="86"/>
        <v>51.690821256038639</v>
      </c>
      <c r="X379" s="50">
        <f t="shared" si="87"/>
        <v>77.720943449843702</v>
      </c>
      <c r="Y379" s="50">
        <f t="shared" si="88"/>
        <v>73.434806884664866</v>
      </c>
      <c r="Z379" s="50">
        <f t="shared" si="89"/>
        <v>54.537392846585874</v>
      </c>
      <c r="AA379" s="50">
        <f t="shared" si="90"/>
        <v>-2.846571590547228</v>
      </c>
      <c r="AB379" s="50">
        <f t="shared" si="91"/>
        <v>-2.8465715905472138</v>
      </c>
      <c r="AC379" s="50">
        <f t="shared" si="92"/>
        <v>-2.8465715905472351</v>
      </c>
      <c r="AF379">
        <v>2.29</v>
      </c>
      <c r="AG379">
        <v>1.67</v>
      </c>
      <c r="AH379" s="57" t="s">
        <v>486</v>
      </c>
      <c r="AJ379" t="s">
        <v>466</v>
      </c>
    </row>
    <row r="380" spans="1:36" ht="15" x14ac:dyDescent="0.25">
      <c r="A380">
        <v>1.47</v>
      </c>
      <c r="B380">
        <v>4.43</v>
      </c>
      <c r="C380">
        <v>8.09</v>
      </c>
      <c r="D380" s="43">
        <f t="shared" si="80"/>
        <v>2.9615137469017672E-2</v>
      </c>
      <c r="E380" s="44">
        <f>IF(OR($A380="",$B380="",$C380=""),"",A380*'MPTO_working_3-way'!$I379)</f>
        <v>1.5135342520794559</v>
      </c>
      <c r="F380" s="45">
        <f>IF(OR($A380="",$B380="",$C380=""),"",B380*'MPTO_working_3-way'!$I379)</f>
        <v>4.5611950589877477</v>
      </c>
      <c r="G380" s="46">
        <f>IF(OR($A380="",$B380="",$C380=""),"",C380*'MPTO_working_3-way'!$I379)</f>
        <v>8.3295864621243521</v>
      </c>
      <c r="H380" s="44">
        <f>IF(OR($A380="",$B380="",$C380=""),"",'MPTO_working_3-way'!E379)</f>
        <v>1.4916458961521244</v>
      </c>
      <c r="I380" s="45">
        <f>IF(OR($A380="",$B380="",$C380=""),"",'MPTO_working_3-way'!F379)</f>
        <v>4.632591017258445</v>
      </c>
      <c r="J380" s="46">
        <f>IF(OR($A380="",$B380="",$C380=""),"",'MPTO_working_3-way'!G379)</f>
        <v>8.7921609088606534</v>
      </c>
      <c r="K380" s="44">
        <f>IF(OR($A380="",$B380="",$C380=""),"",'OddsRatio_working_3-way'!H379)</f>
        <v>1.4988191332896135</v>
      </c>
      <c r="L380" s="45">
        <f>IF(OR($A380="",$B380="",$C380=""),"",'OddsRatio_working_3-way'!I379)</f>
        <v>4.6403183557093071</v>
      </c>
      <c r="M380" s="46">
        <f>IF(OR($A380="",$B380="",$C380=""),"",'OddsRatio_working_3-way'!J379)</f>
        <v>8.5247396915390627</v>
      </c>
      <c r="N380" s="47">
        <f t="shared" si="81"/>
        <v>66.070523255492404</v>
      </c>
      <c r="O380" s="48">
        <f t="shared" si="82"/>
        <v>21.924078822928632</v>
      </c>
      <c r="P380" s="48">
        <f t="shared" si="83"/>
        <v>12.005397921578966</v>
      </c>
      <c r="Q380" t="s">
        <v>132</v>
      </c>
      <c r="R380" t="s">
        <v>86</v>
      </c>
      <c r="S380" s="38">
        <v>44229</v>
      </c>
      <c r="T380" s="50">
        <v>100</v>
      </c>
      <c r="U380" s="50">
        <f t="shared" si="84"/>
        <v>31.972789115646258</v>
      </c>
      <c r="V380" s="50">
        <f t="shared" si="85"/>
        <v>77.426636568848764</v>
      </c>
      <c r="W380" s="50">
        <f t="shared" si="86"/>
        <v>87.639060568603213</v>
      </c>
      <c r="X380" s="50">
        <f t="shared" si="87"/>
        <v>34.93430286254803</v>
      </c>
      <c r="Y380" s="50">
        <f t="shared" si="88"/>
        <v>80.388150315750522</v>
      </c>
      <c r="Z380" s="50">
        <f t="shared" si="89"/>
        <v>90.600574315504986</v>
      </c>
      <c r="AA380" s="50">
        <f t="shared" si="90"/>
        <v>-2.9615137469017725</v>
      </c>
      <c r="AB380" s="50">
        <f t="shared" si="91"/>
        <v>-2.9615137469017583</v>
      </c>
      <c r="AC380" s="50">
        <f t="shared" si="92"/>
        <v>-2.9615137469017725</v>
      </c>
      <c r="AF380">
        <v>1.96</v>
      </c>
      <c r="AG380">
        <v>1.93</v>
      </c>
      <c r="AH380" s="57" t="s">
        <v>485</v>
      </c>
      <c r="AJ380" t="s">
        <v>466</v>
      </c>
    </row>
    <row r="381" spans="1:36" ht="15" x14ac:dyDescent="0.25">
      <c r="A381">
        <v>2.78</v>
      </c>
      <c r="B381">
        <v>3.13</v>
      </c>
      <c r="C381">
        <v>2.88</v>
      </c>
      <c r="D381" s="43">
        <f t="shared" si="80"/>
        <v>2.6423270329423376E-2</v>
      </c>
      <c r="E381" s="44">
        <f>IF(OR($A381="",$B381="",$C381=""),"",A381*'MPTO_working_3-way'!$I380)</f>
        <v>2.8534566915157966</v>
      </c>
      <c r="F381" s="45">
        <f>IF(OR($A381="",$B381="",$C381=""),"",B381*'MPTO_working_3-way'!$I380)</f>
        <v>3.212704836131095</v>
      </c>
      <c r="G381" s="46">
        <f>IF(OR($A381="",$B381="",$C381=""),"",C381*'MPTO_working_3-way'!$I380)</f>
        <v>2.956099018548739</v>
      </c>
      <c r="H381" s="44">
        <f>IF(OR($A381="",$B381="",$C381=""),"",'MPTO_working_3-way'!E380)</f>
        <v>2.8497784317156354</v>
      </c>
      <c r="I381" s="45">
        <f>IF(OR($A381="",$B381="",$C381=""),"",'MPTO_working_3-way'!F380)</f>
        <v>3.2187349831091554</v>
      </c>
      <c r="J381" s="46">
        <f>IF(OR($A381="",$B381="",$C381=""),"",'MPTO_working_3-way'!G380)</f>
        <v>2.9549564280085803</v>
      </c>
      <c r="K381" s="44">
        <f>IF(OR($A381="",$B381="",$C381=""),"",'OddsRatio_working_3-way'!H380)</f>
        <v>2.8515857374725906</v>
      </c>
      <c r="L381" s="45">
        <f>IF(OR($A381="",$B381="",$C381=""),"",'OddsRatio_working_3-way'!I380)</f>
        <v>3.215661584728438</v>
      </c>
      <c r="M381" s="46">
        <f>IF(OR($A381="",$B381="",$C381=""),"",'OddsRatio_working_3-way'!J380)</f>
        <v>2.9556074081171189</v>
      </c>
      <c r="N381" s="47">
        <f t="shared" si="81"/>
        <v>35.04521386195583</v>
      </c>
      <c r="O381" s="48">
        <f t="shared" si="82"/>
        <v>31.126419979628494</v>
      </c>
      <c r="P381" s="48">
        <f t="shared" si="83"/>
        <v>33.82836615841569</v>
      </c>
      <c r="Q381" t="s">
        <v>208</v>
      </c>
      <c r="R381" t="s">
        <v>278</v>
      </c>
      <c r="S381" s="38">
        <v>44229</v>
      </c>
      <c r="T381" s="50">
        <v>100</v>
      </c>
      <c r="U381" s="50">
        <f t="shared" si="84"/>
        <v>64.02877697841727</v>
      </c>
      <c r="V381" s="50">
        <f t="shared" si="85"/>
        <v>68.051118210862612</v>
      </c>
      <c r="W381" s="50">
        <f t="shared" si="86"/>
        <v>65.277777777777771</v>
      </c>
      <c r="X381" s="50">
        <f t="shared" si="87"/>
        <v>66.671104011359603</v>
      </c>
      <c r="Y381" s="50">
        <f t="shared" si="88"/>
        <v>70.693445243804959</v>
      </c>
      <c r="Z381" s="50">
        <f t="shared" si="89"/>
        <v>67.920104810720119</v>
      </c>
      <c r="AA381" s="50">
        <f t="shared" si="90"/>
        <v>-2.6423270329423332</v>
      </c>
      <c r="AB381" s="50">
        <f t="shared" si="91"/>
        <v>-2.6423270329423474</v>
      </c>
      <c r="AC381" s="50">
        <f t="shared" si="92"/>
        <v>-2.6423270329423474</v>
      </c>
      <c r="AF381">
        <v>2.5299999999999998</v>
      </c>
      <c r="AG381">
        <v>1.56</v>
      </c>
      <c r="AH381" s="57" t="s">
        <v>485</v>
      </c>
      <c r="AJ381" t="s">
        <v>466</v>
      </c>
    </row>
    <row r="382" spans="1:36" ht="15" x14ac:dyDescent="0.25">
      <c r="A382">
        <v>2.97</v>
      </c>
      <c r="B382">
        <v>3.19</v>
      </c>
      <c r="C382">
        <v>2.65</v>
      </c>
      <c r="D382" s="43">
        <f t="shared" si="80"/>
        <v>2.7538451090825866E-2</v>
      </c>
      <c r="E382" s="44">
        <f>IF(OR($A382="",$B382="",$C382=""),"",A382*'MPTO_working_3-way'!$I381)</f>
        <v>3.051789199739753</v>
      </c>
      <c r="F382" s="45">
        <f>IF(OR($A382="",$B382="",$C382=""),"",B382*'MPTO_working_3-way'!$I381)</f>
        <v>3.2778476589797343</v>
      </c>
      <c r="G382" s="46">
        <f>IF(OR($A382="",$B382="",$C382=""),"",C382*'MPTO_working_3-way'!$I381)</f>
        <v>2.7229768953906883</v>
      </c>
      <c r="H382" s="44">
        <f>IF(OR($A382="",$B382="",$C382=""),"",'MPTO_working_3-way'!E381)</f>
        <v>3.0532407046144177</v>
      </c>
      <c r="I382" s="45">
        <f>IF(OR($A382="",$B382="",$C382=""),"",'MPTO_working_3-way'!F381)</f>
        <v>3.2862291801146548</v>
      </c>
      <c r="J382" s="46">
        <f>IF(OR($A382="",$B382="",$C382=""),"",'MPTO_working_3-way'!G381)</f>
        <v>2.7160701217153993</v>
      </c>
      <c r="K382" s="44">
        <f>IF(OR($A382="",$B382="",$C382=""),"",'OddsRatio_working_3-way'!H381)</f>
        <v>3.0527720844958837</v>
      </c>
      <c r="L382" s="45">
        <f>IF(OR($A382="",$B382="",$C382=""),"",'OddsRatio_working_3-way'!I381)</f>
        <v>3.2820156675360326</v>
      </c>
      <c r="M382" s="46">
        <f>IF(OR($A382="",$B382="",$C382=""),"",'OddsRatio_working_3-way'!J381)</f>
        <v>2.7193268728011204</v>
      </c>
      <c r="N382" s="47">
        <f t="shared" si="81"/>
        <v>32.767662985545556</v>
      </c>
      <c r="O382" s="48">
        <f t="shared" si="82"/>
        <v>30.507824158956211</v>
      </c>
      <c r="P382" s="48">
        <f t="shared" si="83"/>
        <v>36.724512855498233</v>
      </c>
      <c r="Q382" t="s">
        <v>279</v>
      </c>
      <c r="R382" t="s">
        <v>79</v>
      </c>
      <c r="S382" s="38">
        <v>44229</v>
      </c>
      <c r="T382" s="50">
        <v>100</v>
      </c>
      <c r="U382" s="50">
        <f t="shared" si="84"/>
        <v>66.329966329966325</v>
      </c>
      <c r="V382" s="50">
        <f t="shared" si="85"/>
        <v>68.652037617554868</v>
      </c>
      <c r="W382" s="50">
        <f t="shared" si="86"/>
        <v>62.264150943396231</v>
      </c>
      <c r="X382" s="50">
        <f t="shared" si="87"/>
        <v>69.083811439048915</v>
      </c>
      <c r="Y382" s="50">
        <f t="shared" si="88"/>
        <v>71.405882726637444</v>
      </c>
      <c r="Z382" s="50">
        <f t="shared" si="89"/>
        <v>65.017996052478807</v>
      </c>
      <c r="AA382" s="50">
        <f t="shared" si="90"/>
        <v>-2.7538451090825902</v>
      </c>
      <c r="AB382" s="50">
        <f t="shared" si="91"/>
        <v>-2.753845109082576</v>
      </c>
      <c r="AC382" s="50">
        <f t="shared" si="92"/>
        <v>-2.753845109082576</v>
      </c>
      <c r="AF382">
        <v>2.36</v>
      </c>
      <c r="AG382">
        <v>1.64</v>
      </c>
      <c r="AH382" s="57" t="s">
        <v>490</v>
      </c>
      <c r="AJ382" t="s">
        <v>466</v>
      </c>
    </row>
    <row r="383" spans="1:36" ht="15" x14ac:dyDescent="0.25">
      <c r="A383">
        <v>3.39</v>
      </c>
      <c r="B383">
        <v>3.31</v>
      </c>
      <c r="C383">
        <v>2.3199999999999998</v>
      </c>
      <c r="D383" s="43">
        <f t="shared" si="80"/>
        <v>2.8134537121461412E-2</v>
      </c>
      <c r="E383" s="44">
        <f>IF(OR($A383="",$B383="",$C383=""),"",A383*'MPTO_working_3-way'!$I382)</f>
        <v>3.4853760808417542</v>
      </c>
      <c r="F383" s="45">
        <f>IF(OR($A383="",$B383="",$C383=""),"",B383*'MPTO_working_3-way'!$I382)</f>
        <v>3.4031253178720373</v>
      </c>
      <c r="G383" s="46">
        <f>IF(OR($A383="",$B383="",$C383=""),"",C383*'MPTO_working_3-way'!$I382)</f>
        <v>2.3852721261217904</v>
      </c>
      <c r="H383" s="44">
        <f>IF(OR($A383="",$B383="",$C383=""),"",'MPTO_working_3-way'!E382)</f>
        <v>3.5013138647385529</v>
      </c>
      <c r="I383" s="45">
        <f>IF(OR($A383="",$B383="",$C383=""),"",'MPTO_working_3-way'!F382)</f>
        <v>3.4160399349347919</v>
      </c>
      <c r="J383" s="46">
        <f>IF(OR($A383="",$B383="",$C383=""),"",'MPTO_working_3-way'!G382)</f>
        <v>2.3715997867980989</v>
      </c>
      <c r="K383" s="44">
        <f>IF(OR($A383="",$B383="",$C383=""),"",'OddsRatio_working_3-way'!H382)</f>
        <v>3.4941372632847694</v>
      </c>
      <c r="L383" s="45">
        <f>IF(OR($A383="",$B383="",$C383=""),"",'OddsRatio_working_3-way'!I382)</f>
        <v>3.4106514971497139</v>
      </c>
      <c r="M383" s="46">
        <f>IF(OR($A383="",$B383="",$C383=""),"",'OddsRatio_working_3-way'!J382)</f>
        <v>2.3775151412284079</v>
      </c>
      <c r="N383" s="47">
        <f t="shared" si="81"/>
        <v>28.691308392708358</v>
      </c>
      <c r="O383" s="48">
        <f t="shared" si="82"/>
        <v>29.384753912773821</v>
      </c>
      <c r="P383" s="48">
        <f t="shared" si="83"/>
        <v>41.923937694517818</v>
      </c>
      <c r="Q383" t="s">
        <v>277</v>
      </c>
      <c r="R383" t="s">
        <v>80</v>
      </c>
      <c r="S383" s="38">
        <v>44229</v>
      </c>
      <c r="T383" s="50">
        <v>100</v>
      </c>
      <c r="U383" s="50">
        <f t="shared" si="84"/>
        <v>70.501474926253692</v>
      </c>
      <c r="V383" s="50">
        <f t="shared" si="85"/>
        <v>69.78851963746223</v>
      </c>
      <c r="W383" s="50">
        <f t="shared" si="86"/>
        <v>56.896551724137922</v>
      </c>
      <c r="X383" s="50">
        <f t="shared" si="87"/>
        <v>73.314928638399834</v>
      </c>
      <c r="Y383" s="50">
        <f t="shared" si="88"/>
        <v>72.601973349608386</v>
      </c>
      <c r="Z383" s="50">
        <f t="shared" si="89"/>
        <v>59.710005436284078</v>
      </c>
      <c r="AA383" s="50">
        <f t="shared" si="90"/>
        <v>-2.813453712146142</v>
      </c>
      <c r="AB383" s="50">
        <f t="shared" si="91"/>
        <v>-2.8134537121461562</v>
      </c>
      <c r="AC383" s="50">
        <f t="shared" si="92"/>
        <v>-2.8134537121461562</v>
      </c>
      <c r="AF383">
        <v>2.2799999999999998</v>
      </c>
      <c r="AG383">
        <v>1.68</v>
      </c>
      <c r="AH383" s="57" t="s">
        <v>486</v>
      </c>
      <c r="AJ383" t="s">
        <v>466</v>
      </c>
    </row>
    <row r="384" spans="1:36" ht="15" x14ac:dyDescent="0.25">
      <c r="A384">
        <v>2.4300000000000002</v>
      </c>
      <c r="B384">
        <v>3.42</v>
      </c>
      <c r="C384">
        <v>3.09</v>
      </c>
      <c r="D384" s="43">
        <f t="shared" si="80"/>
        <v>2.7544890032825009E-2</v>
      </c>
      <c r="E384" s="44">
        <f>IF(OR($A384="",$B384="",$C384=""),"",A384*'MPTO_working_3-way'!$I383)</f>
        <v>2.4969340827797648</v>
      </c>
      <c r="F384" s="45">
        <f>IF(OR($A384="",$B384="",$C384=""),"",B384*'MPTO_working_3-way'!$I383)</f>
        <v>3.5142035239122613</v>
      </c>
      <c r="G384" s="46">
        <f>IF(OR($A384="",$B384="",$C384=""),"",C384*'MPTO_working_3-way'!$I383)</f>
        <v>3.1751137102014293</v>
      </c>
      <c r="H384" s="44">
        <f>IF(OR($A384="",$B384="",$C384=""),"",'MPTO_working_3-way'!E383)</f>
        <v>2.4854538580943237</v>
      </c>
      <c r="I384" s="45">
        <f>IF(OR($A384="",$B384="",$C384=""),"",'MPTO_working_3-way'!F383)</f>
        <v>3.5308735778404206</v>
      </c>
      <c r="J384" s="46">
        <f>IF(OR($A384="",$B384="",$C384=""),"",'MPTO_working_3-way'!G383)</f>
        <v>3.180226972298323</v>
      </c>
      <c r="K384" s="44">
        <f>IF(OR($A384="",$B384="",$C384=""),"",'OddsRatio_working_3-way'!H383)</f>
        <v>2.490603570592496</v>
      </c>
      <c r="L384" s="45">
        <f>IF(OR($A384="",$B384="",$C384=""),"",'OddsRatio_working_3-way'!I383)</f>
        <v>3.5225598886949929</v>
      </c>
      <c r="M384" s="46">
        <f>IF(OR($A384="",$B384="",$C384=""),"",'OddsRatio_working_3-way'!J383)</f>
        <v>3.1785744493274932</v>
      </c>
      <c r="N384" s="47">
        <f t="shared" si="81"/>
        <v>40.04911490842116</v>
      </c>
      <c r="O384" s="48">
        <f t="shared" si="82"/>
        <v>28.455950066509779</v>
      </c>
      <c r="P384" s="48">
        <f t="shared" si="83"/>
        <v>31.494935025069072</v>
      </c>
      <c r="Q384" t="s">
        <v>289</v>
      </c>
      <c r="R384" t="s">
        <v>84</v>
      </c>
      <c r="S384" s="38">
        <v>44229</v>
      </c>
      <c r="T384" s="50">
        <v>100</v>
      </c>
      <c r="U384" s="50">
        <f t="shared" si="84"/>
        <v>58.847736625514408</v>
      </c>
      <c r="V384" s="50">
        <f t="shared" si="85"/>
        <v>70.760233918128648</v>
      </c>
      <c r="W384" s="50">
        <f t="shared" si="86"/>
        <v>67.637540453074436</v>
      </c>
      <c r="X384" s="50">
        <f t="shared" si="87"/>
        <v>61.602225628796916</v>
      </c>
      <c r="Y384" s="50">
        <f t="shared" si="88"/>
        <v>73.514722921411163</v>
      </c>
      <c r="Z384" s="50">
        <f t="shared" si="89"/>
        <v>70.392029456356937</v>
      </c>
      <c r="AA384" s="50">
        <f t="shared" si="90"/>
        <v>-2.754489003282508</v>
      </c>
      <c r="AB384" s="50">
        <f t="shared" si="91"/>
        <v>-2.7544890032825151</v>
      </c>
      <c r="AC384" s="50">
        <f t="shared" si="92"/>
        <v>-2.7544890032825009</v>
      </c>
      <c r="AF384">
        <v>2.02</v>
      </c>
      <c r="AG384">
        <v>1.87</v>
      </c>
      <c r="AH384" s="57" t="s">
        <v>484</v>
      </c>
      <c r="AJ384" t="s">
        <v>477</v>
      </c>
    </row>
    <row r="385" spans="1:36" ht="15" x14ac:dyDescent="0.25">
      <c r="A385">
        <v>2.0299999999999998</v>
      </c>
      <c r="B385">
        <v>3.6</v>
      </c>
      <c r="C385">
        <v>3.86</v>
      </c>
      <c r="D385" s="43">
        <f t="shared" si="80"/>
        <v>2.9455972729155011E-2</v>
      </c>
      <c r="E385" s="44">
        <f>IF(OR($A385="",$B385="",$C385=""),"",A385*'MPTO_working_3-way'!$I384)</f>
        <v>2.0897956246401845</v>
      </c>
      <c r="F385" s="45">
        <f>IF(OR($A385="",$B385="",$C385=""),"",B385*'MPTO_working_3-way'!$I384)</f>
        <v>3.706041501824958</v>
      </c>
      <c r="G385" s="46">
        <f>IF(OR($A385="",$B385="",$C385=""),"",C385*'MPTO_working_3-way'!$I384)</f>
        <v>3.9737000547345382</v>
      </c>
      <c r="H385" s="44">
        <f>IF(OR($A385="",$B385="",$C385=""),"",'MPTO_working_3-way'!E384)</f>
        <v>2.0712845851930686</v>
      </c>
      <c r="I385" s="45">
        <f>IF(OR($A385="",$B385="",$C385=""),"",'MPTO_working_3-way'!F384)</f>
        <v>3.7319125366899986</v>
      </c>
      <c r="J385" s="46">
        <f>IF(OR($A385="",$B385="",$C385=""),"",'MPTO_working_3-way'!G384)</f>
        <v>4.0120570348190032</v>
      </c>
      <c r="K385" s="44">
        <f>IF(OR($A385="",$B385="",$C385=""),"",'OddsRatio_working_3-way'!H384)</f>
        <v>2.0786560404066852</v>
      </c>
      <c r="L385" s="45">
        <f>IF(OR($A385="",$B385="",$C385=""),"",'OddsRatio_working_3-way'!I384)</f>
        <v>3.7228210728712434</v>
      </c>
      <c r="M385" s="46">
        <f>IF(OR($A385="",$B385="",$C385=""),"",'OddsRatio_working_3-way'!J384)</f>
        <v>3.9951031801583676</v>
      </c>
      <c r="N385" s="47">
        <f t="shared" si="81"/>
        <v>47.851569225683363</v>
      </c>
      <c r="O385" s="48">
        <f t="shared" si="82"/>
        <v>26.982968202260345</v>
      </c>
      <c r="P385" s="48">
        <f t="shared" si="83"/>
        <v>25.165462572056274</v>
      </c>
      <c r="Q385" t="s">
        <v>296</v>
      </c>
      <c r="R385" t="s">
        <v>284</v>
      </c>
      <c r="S385" s="38">
        <v>44229</v>
      </c>
      <c r="T385" s="50">
        <v>100</v>
      </c>
      <c r="U385" s="50">
        <f t="shared" si="84"/>
        <v>50.73891625615763</v>
      </c>
      <c r="V385" s="50">
        <f t="shared" si="85"/>
        <v>72.222222222222229</v>
      </c>
      <c r="W385" s="50">
        <f t="shared" si="86"/>
        <v>74.093264248704671</v>
      </c>
      <c r="X385" s="50">
        <f t="shared" si="87"/>
        <v>53.684513529073122</v>
      </c>
      <c r="Y385" s="50">
        <f t="shared" si="88"/>
        <v>75.167819495137707</v>
      </c>
      <c r="Z385" s="50">
        <f t="shared" si="89"/>
        <v>77.038861521620149</v>
      </c>
      <c r="AA385" s="50">
        <f t="shared" si="90"/>
        <v>-2.9455972729154922</v>
      </c>
      <c r="AB385" s="50">
        <f t="shared" si="91"/>
        <v>-2.945597272915478</v>
      </c>
      <c r="AC385" s="50">
        <f t="shared" si="92"/>
        <v>-2.945597272915478</v>
      </c>
      <c r="AF385">
        <v>1.81</v>
      </c>
      <c r="AG385">
        <v>2.08</v>
      </c>
      <c r="AH385" s="67" t="s">
        <v>521</v>
      </c>
      <c r="AJ385" t="s">
        <v>477</v>
      </c>
    </row>
    <row r="386" spans="1:36" ht="15" x14ac:dyDescent="0.25">
      <c r="A386">
        <v>1.61</v>
      </c>
      <c r="B386">
        <v>3.72</v>
      </c>
      <c r="C386">
        <v>7.01</v>
      </c>
      <c r="D386" s="43">
        <f t="shared" si="80"/>
        <v>3.2588569077215856E-2</v>
      </c>
      <c r="E386" s="44">
        <f>IF(OR($A386="",$B386="",$C386=""),"",A386*'MPTO_working_3-way'!$I385)</f>
        <v>1.6624675962143176</v>
      </c>
      <c r="F386" s="45">
        <f>IF(OR($A386="",$B386="",$C386=""),"",B386*'MPTO_working_3-way'!$I385)</f>
        <v>3.8412294769672433</v>
      </c>
      <c r="G386" s="46">
        <f>IF(OR($A386="",$B386="",$C386=""),"",C386*'MPTO_working_3-way'!$I385)</f>
        <v>7.238445869231283</v>
      </c>
      <c r="H386" s="44">
        <f>IF(OR($A386="",$B386="",$C386=""),"",'MPTO_working_3-way'!E385)</f>
        <v>1.6386588299407865</v>
      </c>
      <c r="I386" s="45">
        <f>IF(OR($A386="",$B386="",$C386=""),"",'MPTO_working_3-way'!F385)</f>
        <v>3.8766549506846584</v>
      </c>
      <c r="J386" s="46">
        <f>IF(OR($A386="",$B386="",$C386=""),"",'MPTO_working_3-way'!G385)</f>
        <v>7.5878005652255229</v>
      </c>
      <c r="K386" s="44">
        <f>IF(OR($A386="",$B386="",$C386=""),"",'OddsRatio_working_3-way'!H385)</f>
        <v>1.6471982576475637</v>
      </c>
      <c r="L386" s="45">
        <f>IF(OR($A386="",$B386="",$C386=""),"",'OddsRatio_working_3-way'!I385)</f>
        <v>3.8858676406579904</v>
      </c>
      <c r="M386" s="46">
        <f>IF(OR($A386="",$B386="",$C386=""),"",'OddsRatio_working_3-way'!J385)</f>
        <v>7.3764943089538662</v>
      </c>
      <c r="N386" s="47">
        <f t="shared" si="81"/>
        <v>60.151548353612817</v>
      </c>
      <c r="O386" s="48">
        <f t="shared" si="82"/>
        <v>26.033331411106627</v>
      </c>
      <c r="P386" s="48">
        <f t="shared" si="83"/>
        <v>13.815120235280547</v>
      </c>
      <c r="Q386" t="s">
        <v>514</v>
      </c>
      <c r="R386" t="s">
        <v>292</v>
      </c>
      <c r="S386" s="38">
        <v>44229</v>
      </c>
      <c r="T386" s="50">
        <v>100</v>
      </c>
      <c r="U386" s="50">
        <f t="shared" si="84"/>
        <v>37.888198757763973</v>
      </c>
      <c r="V386" s="50">
        <f t="shared" si="85"/>
        <v>73.118279569892465</v>
      </c>
      <c r="W386" s="50">
        <f t="shared" si="86"/>
        <v>85.734664764621968</v>
      </c>
      <c r="X386" s="50">
        <f t="shared" si="87"/>
        <v>41.147055665485553</v>
      </c>
      <c r="Y386" s="50">
        <f t="shared" si="88"/>
        <v>76.377136477614044</v>
      </c>
      <c r="Z386" s="50">
        <f t="shared" si="89"/>
        <v>88.993521672343547</v>
      </c>
      <c r="AA386" s="50">
        <f t="shared" si="90"/>
        <v>-3.2588569077215794</v>
      </c>
      <c r="AB386" s="50">
        <f t="shared" si="91"/>
        <v>-3.2588569077215794</v>
      </c>
      <c r="AC386" s="50">
        <f t="shared" si="92"/>
        <v>-3.2588569077215794</v>
      </c>
      <c r="AF386">
        <v>2.0299999999999998</v>
      </c>
      <c r="AG386">
        <v>1.86</v>
      </c>
      <c r="AH386" s="57" t="s">
        <v>487</v>
      </c>
      <c r="AJ386" t="s">
        <v>477</v>
      </c>
    </row>
    <row r="387" spans="1:36" ht="15" x14ac:dyDescent="0.25">
      <c r="A387">
        <v>2.89</v>
      </c>
      <c r="B387">
        <v>3.36</v>
      </c>
      <c r="C387">
        <v>2.61</v>
      </c>
      <c r="D387" s="43">
        <f t="shared" si="80"/>
        <v>2.6781571316829567E-2</v>
      </c>
      <c r="E387" s="44">
        <f>IF(OR($A387="",$B387="",$C387=""),"",A387*'MPTO_working_3-way'!$I386)</f>
        <v>2.9673987411056375</v>
      </c>
      <c r="F387" s="45">
        <f>IF(OR($A387="",$B387="",$C387=""),"",B387*'MPTO_working_3-way'!$I386)</f>
        <v>3.4499860796245474</v>
      </c>
      <c r="G387" s="46">
        <f>IF(OR($A387="",$B387="",$C387=""),"",C387*'MPTO_working_3-way'!$I386)</f>
        <v>2.6798999011369249</v>
      </c>
      <c r="H387" s="44">
        <f>IF(OR($A387="",$B387="",$C387=""),"",'MPTO_working_3-way'!E386)</f>
        <v>2.9665353676333912</v>
      </c>
      <c r="I387" s="45">
        <f>IF(OR($A387="",$B387="",$C387=""),"",'MPTO_working_3-way'!F386)</f>
        <v>3.4639009557382012</v>
      </c>
      <c r="J387" s="46">
        <f>IF(OR($A387="",$B387="",$C387=""),"",'MPTO_working_3-way'!G386)</f>
        <v>2.6722636551011223</v>
      </c>
      <c r="K387" s="44">
        <f>IF(OR($A387="",$B387="",$C387=""),"",'OddsRatio_working_3-way'!H386)</f>
        <v>2.9673833180739138</v>
      </c>
      <c r="L387" s="45">
        <f>IF(OR($A387="",$B387="",$C387=""),"",'OddsRatio_working_3-way'!I386)</f>
        <v>3.4566267887060516</v>
      </c>
      <c r="M387" s="46">
        <f>IF(OR($A387="",$B387="",$C387=""),"",'OddsRatio_working_3-way'!J386)</f>
        <v>2.6759191228037045</v>
      </c>
      <c r="N387" s="47">
        <f t="shared" si="81"/>
        <v>33.699549243166601</v>
      </c>
      <c r="O387" s="48">
        <f t="shared" si="82"/>
        <v>28.985624200223654</v>
      </c>
      <c r="P387" s="48">
        <f t="shared" si="83"/>
        <v>37.314826556609759</v>
      </c>
      <c r="Q387" t="s">
        <v>43</v>
      </c>
      <c r="R387" t="s">
        <v>286</v>
      </c>
      <c r="S387" s="38">
        <v>44229</v>
      </c>
      <c r="T387" s="50">
        <v>100</v>
      </c>
      <c r="U387" s="50">
        <f t="shared" si="84"/>
        <v>65.397923875432525</v>
      </c>
      <c r="V387" s="50">
        <f t="shared" si="85"/>
        <v>70.238095238095241</v>
      </c>
      <c r="W387" s="50">
        <f t="shared" si="86"/>
        <v>61.685823754789276</v>
      </c>
      <c r="X387" s="50">
        <f t="shared" si="87"/>
        <v>68.076081007115491</v>
      </c>
      <c r="Y387" s="50">
        <f t="shared" si="88"/>
        <v>72.916252369778206</v>
      </c>
      <c r="Z387" s="50">
        <f t="shared" si="89"/>
        <v>64.363980886472234</v>
      </c>
      <c r="AA387" s="50">
        <f t="shared" si="90"/>
        <v>-2.6781571316829655</v>
      </c>
      <c r="AB387" s="50">
        <f t="shared" si="91"/>
        <v>-2.6781571316829655</v>
      </c>
      <c r="AC387" s="50">
        <f t="shared" si="92"/>
        <v>-2.6781571316829584</v>
      </c>
      <c r="AF387">
        <v>1.98</v>
      </c>
      <c r="AG387">
        <v>1.91</v>
      </c>
      <c r="AH387" s="57" t="s">
        <v>496</v>
      </c>
      <c r="AJ387" t="s">
        <v>477</v>
      </c>
    </row>
    <row r="388" spans="1:36" ht="15" x14ac:dyDescent="0.25">
      <c r="A388">
        <v>2.58</v>
      </c>
      <c r="B388">
        <v>3.36</v>
      </c>
      <c r="C388">
        <v>2.92</v>
      </c>
      <c r="D388" s="43">
        <f t="shared" si="80"/>
        <v>2.7681700268511245E-2</v>
      </c>
      <c r="E388" s="44">
        <f>IF(OR($A388="",$B388="",$C388=""),"",A388*'MPTO_working_3-way'!$I387)</f>
        <v>2.651418786692759</v>
      </c>
      <c r="F388" s="45">
        <f>IF(OR($A388="",$B388="",$C388=""),"",B388*'MPTO_working_3-way'!$I387)</f>
        <v>3.4530105129021975</v>
      </c>
      <c r="G388" s="46">
        <f>IF(OR($A388="",$B388="",$C388=""),"",C388*'MPTO_working_3-way'!$I387)</f>
        <v>3.000830564784053</v>
      </c>
      <c r="H388" s="44">
        <f>IF(OR($A388="",$B388="",$C388=""),"",'MPTO_working_3-way'!E387)</f>
        <v>2.642917998937524</v>
      </c>
      <c r="I388" s="45">
        <f>IF(OR($A388="",$B388="",$C388=""),"",'MPTO_working_3-way'!F387)</f>
        <v>3.4675047999789586</v>
      </c>
      <c r="J388" s="46">
        <f>IF(OR($A388="",$B388="",$C388=""),"",'MPTO_working_3-way'!G387)</f>
        <v>3.000853562771006</v>
      </c>
      <c r="K388" s="44">
        <f>IF(OR($A388="",$B388="",$C388=""),"",'OddsRatio_working_3-way'!H387)</f>
        <v>2.6469330330082745</v>
      </c>
      <c r="L388" s="45">
        <f>IF(OR($A388="",$B388="",$C388=""),"",'OddsRatio_working_3-way'!I387)</f>
        <v>3.4599759227212208</v>
      </c>
      <c r="M388" s="46">
        <f>IF(OR($A388="",$B388="",$C388=""),"",'OddsRatio_working_3-way'!J387)</f>
        <v>3.0013363439087897</v>
      </c>
      <c r="N388" s="47">
        <f t="shared" si="81"/>
        <v>37.715656425869547</v>
      </c>
      <c r="O388" s="48">
        <f t="shared" si="82"/>
        <v>28.960236184149835</v>
      </c>
      <c r="P388" s="48">
        <f t="shared" si="83"/>
        <v>33.324107389980625</v>
      </c>
      <c r="Q388" t="s">
        <v>297</v>
      </c>
      <c r="R388" t="s">
        <v>287</v>
      </c>
      <c r="S388" s="38">
        <v>44229</v>
      </c>
      <c r="T388" s="50">
        <v>100</v>
      </c>
      <c r="U388" s="50">
        <f t="shared" si="84"/>
        <v>61.240310077519375</v>
      </c>
      <c r="V388" s="50">
        <f t="shared" si="85"/>
        <v>70.238095238095241</v>
      </c>
      <c r="W388" s="50">
        <f t="shared" si="86"/>
        <v>65.753424657534239</v>
      </c>
      <c r="X388" s="50">
        <f t="shared" si="87"/>
        <v>64.00848010437052</v>
      </c>
      <c r="Y388" s="50">
        <f t="shared" si="88"/>
        <v>73.006265264946364</v>
      </c>
      <c r="Z388" s="50">
        <f t="shared" si="89"/>
        <v>68.521594684385377</v>
      </c>
      <c r="AA388" s="50">
        <f t="shared" si="90"/>
        <v>-2.7681700268511449</v>
      </c>
      <c r="AB388" s="50">
        <f t="shared" si="91"/>
        <v>-2.7681700268511236</v>
      </c>
      <c r="AC388" s="50">
        <f t="shared" si="92"/>
        <v>-2.7681700268511378</v>
      </c>
      <c r="AF388">
        <v>2.1</v>
      </c>
      <c r="AG388">
        <v>1.79</v>
      </c>
      <c r="AH388" s="57" t="s">
        <v>494</v>
      </c>
      <c r="AJ388" t="s">
        <v>477</v>
      </c>
    </row>
    <row r="389" spans="1:36" ht="15" x14ac:dyDescent="0.25">
      <c r="A389">
        <v>1.89</v>
      </c>
      <c r="B389">
        <v>3.72</v>
      </c>
      <c r="C389">
        <v>4.3</v>
      </c>
      <c r="D389" s="43">
        <f t="shared" ref="D389:D452" si="93">IF(OR($A389="",$B389="",$C389=""),"",(1/A389)+(1/B389)+(1/C389)-1)</f>
        <v>3.0475872936488235E-2</v>
      </c>
      <c r="E389" s="44">
        <f>IF(OR($A389="",$B389="",$C389=""),"",A389*'MPTO_working_3-way'!$I388)</f>
        <v>1.9475993998499626</v>
      </c>
      <c r="F389" s="45">
        <f>IF(OR($A389="",$B389="",$C389=""),"",B389*'MPTO_working_3-way'!$I388)</f>
        <v>3.8333702473237365</v>
      </c>
      <c r="G389" s="46">
        <f>IF(OR($A389="",$B389="",$C389=""),"",C389*'MPTO_working_3-way'!$I388)</f>
        <v>4.4310462536268993</v>
      </c>
      <c r="H389" s="44">
        <f>IF(OR($A389="",$B389="",$C389=""),"",'MPTO_working_3-way'!E388)</f>
        <v>1.926997975636247</v>
      </c>
      <c r="I389" s="45">
        <f>IF(OR($A389="",$B389="",$C389=""),"",'MPTO_working_3-way'!F388)</f>
        <v>3.8661002470626156</v>
      </c>
      <c r="J389" s="46">
        <f>IF(OR($A389="",$B389="",$C389=""),"",'MPTO_working_3-way'!G388)</f>
        <v>4.4964126787711498</v>
      </c>
      <c r="K389" s="44">
        <f>IF(OR($A389="",$B389="",$C389=""),"",'OddsRatio_working_3-way'!H388)</f>
        <v>1.9348487834631634</v>
      </c>
      <c r="L389" s="45">
        <f>IF(OR($A389="",$B389="",$C389=""),"",'OddsRatio_working_3-way'!I388)</f>
        <v>3.8570659449660747</v>
      </c>
      <c r="M389" s="46">
        <f>IF(OR($A389="",$B389="",$C389=""),"",'OddsRatio_working_3-way'!J388)</f>
        <v>4.4662932420544275</v>
      </c>
      <c r="N389" s="47">
        <f t="shared" si="81"/>
        <v>51.345261252238892</v>
      </c>
      <c r="O389" s="48">
        <f t="shared" si="82"/>
        <v>26.086705313637498</v>
      </c>
      <c r="P389" s="48">
        <f t="shared" si="83"/>
        <v>22.568033434123603</v>
      </c>
      <c r="Q389" t="s">
        <v>299</v>
      </c>
      <c r="R389" t="s">
        <v>307</v>
      </c>
      <c r="S389" s="38">
        <v>44229</v>
      </c>
      <c r="T389" s="50">
        <v>100</v>
      </c>
      <c r="U389" s="50">
        <f t="shared" si="84"/>
        <v>47.089947089947096</v>
      </c>
      <c r="V389" s="50">
        <f t="shared" si="85"/>
        <v>73.118279569892465</v>
      </c>
      <c r="W389" s="50">
        <f t="shared" si="86"/>
        <v>76.744186046511629</v>
      </c>
      <c r="X389" s="50">
        <f t="shared" si="87"/>
        <v>50.137534383595892</v>
      </c>
      <c r="Y389" s="50">
        <f t="shared" si="88"/>
        <v>76.165866863541282</v>
      </c>
      <c r="Z389" s="50">
        <f t="shared" si="89"/>
        <v>79.791773340160447</v>
      </c>
      <c r="AA389" s="50">
        <f t="shared" si="90"/>
        <v>-3.047587293648796</v>
      </c>
      <c r="AB389" s="50">
        <f t="shared" si="91"/>
        <v>-3.0475872936488173</v>
      </c>
      <c r="AC389" s="50">
        <f t="shared" si="92"/>
        <v>-3.0475872936488173</v>
      </c>
      <c r="AF389">
        <v>2.08</v>
      </c>
      <c r="AG389">
        <v>1.81</v>
      </c>
      <c r="AH389" s="57" t="s">
        <v>485</v>
      </c>
      <c r="AJ389" t="s">
        <v>472</v>
      </c>
    </row>
    <row r="390" spans="1:36" ht="15" x14ac:dyDescent="0.25">
      <c r="A390">
        <v>2.31</v>
      </c>
      <c r="B390">
        <v>3.45</v>
      </c>
      <c r="C390">
        <v>3.28</v>
      </c>
      <c r="D390" s="43">
        <f t="shared" si="93"/>
        <v>2.7633554144688821E-2</v>
      </c>
      <c r="E390" s="44">
        <f>IF(OR($A390="",$B390="",$C390=""),"",A390*'MPTO_working_3-way'!$I389)</f>
        <v>2.3738335100742312</v>
      </c>
      <c r="F390" s="45">
        <f>IF(OR($A390="",$B390="",$C390=""),"",B390*'MPTO_working_3-way'!$I389)</f>
        <v>3.5453357617991768</v>
      </c>
      <c r="G390" s="46">
        <f>IF(OR($A390="",$B390="",$C390=""),"",C390*'MPTO_working_3-way'!$I389)</f>
        <v>3.3706380575945794</v>
      </c>
      <c r="H390" s="44">
        <f>IF(OR($A390="",$B390="",$C390=""),"",'MPTO_working_3-way'!E389)</f>
        <v>2.3602203838840219</v>
      </c>
      <c r="I390" s="45">
        <f>IF(OR($A390="",$B390="",$C390=""),"",'MPTO_working_3-way'!F389)</f>
        <v>3.5632345604292253</v>
      </c>
      <c r="J390" s="46">
        <f>IF(OR($A390="",$B390="",$C390=""),"",'MPTO_working_3-way'!G389)</f>
        <v>3.3821848896065583</v>
      </c>
      <c r="K390" s="44">
        <f>IF(OR($A390="",$B390="",$C390=""),"",'OddsRatio_working_3-way'!H389)</f>
        <v>2.3661029949125085</v>
      </c>
      <c r="L390" s="45">
        <f>IF(OR($A390="",$B390="",$C390=""),"",'OddsRatio_working_3-way'!I389)</f>
        <v>3.5549254485004922</v>
      </c>
      <c r="M390" s="46">
        <f>IF(OR($A390="",$B390="",$C390=""),"",'OddsRatio_working_3-way'!J389)</f>
        <v>3.3776449071759695</v>
      </c>
      <c r="N390" s="47">
        <f t="shared" si="81"/>
        <v>42.125953473827629</v>
      </c>
      <c r="O390" s="48">
        <f t="shared" si="82"/>
        <v>28.20607319551937</v>
      </c>
      <c r="P390" s="48">
        <f t="shared" si="83"/>
        <v>29.667973330652998</v>
      </c>
      <c r="Q390" t="s">
        <v>306</v>
      </c>
      <c r="R390" t="s">
        <v>302</v>
      </c>
      <c r="S390" s="38">
        <v>44229</v>
      </c>
      <c r="T390" s="50">
        <v>100</v>
      </c>
      <c r="U390" s="50">
        <f t="shared" si="84"/>
        <v>56.709956709956707</v>
      </c>
      <c r="V390" s="50">
        <f t="shared" si="85"/>
        <v>71.014492753623188</v>
      </c>
      <c r="W390" s="50">
        <f t="shared" si="86"/>
        <v>69.512195121951223</v>
      </c>
      <c r="X390" s="50">
        <f t="shared" si="87"/>
        <v>59.47331212442559</v>
      </c>
      <c r="Y390" s="50">
        <f t="shared" si="88"/>
        <v>73.777848168092078</v>
      </c>
      <c r="Z390" s="50">
        <f t="shared" si="89"/>
        <v>72.275550536420099</v>
      </c>
      <c r="AA390" s="50">
        <f t="shared" si="90"/>
        <v>-2.763355414468883</v>
      </c>
      <c r="AB390" s="50">
        <f t="shared" si="91"/>
        <v>-2.7633554144688901</v>
      </c>
      <c r="AC390" s="50">
        <f t="shared" si="92"/>
        <v>-2.7633554144688759</v>
      </c>
      <c r="AF390">
        <v>1.98</v>
      </c>
      <c r="AG390">
        <v>1.91</v>
      </c>
      <c r="AH390" s="57" t="s">
        <v>486</v>
      </c>
      <c r="AJ390" t="s">
        <v>472</v>
      </c>
    </row>
    <row r="391" spans="1:36" ht="15" x14ac:dyDescent="0.25">
      <c r="A391">
        <v>2.2200000000000002</v>
      </c>
      <c r="B391">
        <v>3.43</v>
      </c>
      <c r="C391">
        <v>3.5</v>
      </c>
      <c r="D391" s="43">
        <f t="shared" si="93"/>
        <v>2.7709925669109126E-2</v>
      </c>
      <c r="E391" s="44">
        <f>IF(OR($A391="",$B391="",$C391=""),"",A391*'MPTO_working_3-way'!$I390)</f>
        <v>2.2815160349854224</v>
      </c>
      <c r="F391" s="45">
        <f>IF(OR($A391="",$B391="",$C391=""),"",B391*'MPTO_working_3-way'!$I390)</f>
        <v>3.5250450450450446</v>
      </c>
      <c r="G391" s="46">
        <f>IF(OR($A391="",$B391="",$C391=""),"",C391*'MPTO_working_3-way'!$I390)</f>
        <v>3.5969847398418819</v>
      </c>
      <c r="H391" s="44">
        <f>IF(OR($A391="",$B391="",$C391=""),"",'MPTO_working_3-way'!E390)</f>
        <v>2.2664748486953066</v>
      </c>
      <c r="I391" s="45">
        <f>IF(OR($A391="",$B391="",$C391=""),"",'MPTO_working_3-way'!F390)</f>
        <v>3.5422236005582257</v>
      </c>
      <c r="J391" s="46">
        <f>IF(OR($A391="",$B391="",$C391=""),"",'MPTO_working_3-way'!G390)</f>
        <v>3.6169289717850459</v>
      </c>
      <c r="K391" s="44">
        <f>IF(OR($A391="",$B391="",$C391=""),"",'OddsRatio_working_3-way'!H390)</f>
        <v>2.2728092539849247</v>
      </c>
      <c r="L391" s="45">
        <f>IF(OR($A391="",$B391="",$C391=""),"",'OddsRatio_working_3-way'!I390)</f>
        <v>3.5351856452322661</v>
      </c>
      <c r="M391" s="46">
        <f>IF(OR($A391="",$B391="",$C391=""),"",'OddsRatio_working_3-way'!J390)</f>
        <v>3.6082156843953364</v>
      </c>
      <c r="N391" s="47">
        <f t="shared" si="81"/>
        <v>43.830505009200579</v>
      </c>
      <c r="O391" s="48">
        <f t="shared" si="82"/>
        <v>28.368431813535068</v>
      </c>
      <c r="P391" s="48">
        <f t="shared" si="83"/>
        <v>27.801063177264368</v>
      </c>
      <c r="Q391" t="s">
        <v>320</v>
      </c>
      <c r="R391" t="s">
        <v>301</v>
      </c>
      <c r="S391" s="38">
        <v>44229</v>
      </c>
      <c r="T391" s="50">
        <v>100</v>
      </c>
      <c r="U391" s="50">
        <f t="shared" si="84"/>
        <v>54.954954954954964</v>
      </c>
      <c r="V391" s="50">
        <f t="shared" si="85"/>
        <v>70.845481049562679</v>
      </c>
      <c r="W391" s="50">
        <f t="shared" si="86"/>
        <v>71.428571428571431</v>
      </c>
      <c r="X391" s="50">
        <f t="shared" si="87"/>
        <v>57.725947521865884</v>
      </c>
      <c r="Y391" s="50">
        <f t="shared" si="88"/>
        <v>73.616473616473613</v>
      </c>
      <c r="Z391" s="50">
        <f t="shared" si="89"/>
        <v>74.19956399548235</v>
      </c>
      <c r="AA391" s="50">
        <f t="shared" si="90"/>
        <v>-2.7709925669109197</v>
      </c>
      <c r="AB391" s="50">
        <f t="shared" si="91"/>
        <v>-2.7709925669109339</v>
      </c>
      <c r="AC391" s="50">
        <f t="shared" si="92"/>
        <v>-2.7709925669109197</v>
      </c>
      <c r="AF391">
        <v>1.97</v>
      </c>
      <c r="AG391">
        <v>1.92</v>
      </c>
      <c r="AH391" s="57" t="s">
        <v>502</v>
      </c>
      <c r="AJ391" t="s">
        <v>472</v>
      </c>
    </row>
    <row r="392" spans="1:36" ht="15" x14ac:dyDescent="0.25">
      <c r="A392">
        <v>1.63</v>
      </c>
      <c r="B392">
        <v>3.96</v>
      </c>
      <c r="C392">
        <v>6.04</v>
      </c>
      <c r="D392" s="43">
        <f t="shared" si="93"/>
        <v>3.1585098947874757E-2</v>
      </c>
      <c r="E392" s="44">
        <f>IF(OR($A392="",$B392="",$C392=""),"",A392*'MPTO_working_3-way'!$I391)</f>
        <v>1.6814837112850358</v>
      </c>
      <c r="F392" s="45">
        <f>IF(OR($A392="",$B392="",$C392=""),"",B392*'MPTO_working_3-way'!$I391)</f>
        <v>4.0850769918335841</v>
      </c>
      <c r="G392" s="46">
        <f>IF(OR($A392="",$B392="",$C392=""),"",C392*'MPTO_working_3-way'!$I391)</f>
        <v>6.2307739976451639</v>
      </c>
      <c r="H392" s="44">
        <f>IF(OR($A392="",$B392="",$C392=""),"",'MPTO_working_3-way'!E391)</f>
        <v>1.6584612466669404</v>
      </c>
      <c r="I392" s="45">
        <f>IF(OR($A392="",$B392="",$C392=""),"",'MPTO_working_3-way'!F391)</f>
        <v>4.1322845746665369</v>
      </c>
      <c r="J392" s="46">
        <f>IF(OR($A392="",$B392="",$C392=""),"",'MPTO_working_3-way'!G391)</f>
        <v>6.4501752385927276</v>
      </c>
      <c r="K392" s="44">
        <f>IF(OR($A392="",$B392="",$C392=""),"",'OddsRatio_working_3-way'!H391)</f>
        <v>1.6665374895696849</v>
      </c>
      <c r="L392" s="45">
        <f>IF(OR($A392="",$B392="",$C392=""),"",'OddsRatio_working_3-way'!I391)</f>
        <v>4.1316682049623283</v>
      </c>
      <c r="M392" s="46">
        <f>IF(OR($A392="",$B392="",$C392=""),"",'OddsRatio_working_3-way'!J391)</f>
        <v>6.3322999165574778</v>
      </c>
      <c r="N392" s="47">
        <f t="shared" si="81"/>
        <v>59.471286774212793</v>
      </c>
      <c r="O392" s="48">
        <f t="shared" si="82"/>
        <v>24.479342788375469</v>
      </c>
      <c r="P392" s="48">
        <f t="shared" si="83"/>
        <v>16.049370437411731</v>
      </c>
      <c r="Q392" t="s">
        <v>316</v>
      </c>
      <c r="R392" t="s">
        <v>245</v>
      </c>
      <c r="S392" s="38">
        <v>44229</v>
      </c>
      <c r="T392" s="50">
        <v>100</v>
      </c>
      <c r="U392" s="50">
        <f t="shared" si="84"/>
        <v>38.650306748466257</v>
      </c>
      <c r="V392" s="50">
        <f t="shared" si="85"/>
        <v>74.747474747474755</v>
      </c>
      <c r="W392" s="50">
        <f t="shared" si="86"/>
        <v>83.443708609271525</v>
      </c>
      <c r="X392" s="50">
        <f t="shared" si="87"/>
        <v>41.808816643253735</v>
      </c>
      <c r="Y392" s="50">
        <f t="shared" si="88"/>
        <v>77.905984642262212</v>
      </c>
      <c r="Z392" s="50">
        <f t="shared" si="89"/>
        <v>86.60221850405901</v>
      </c>
      <c r="AA392" s="50">
        <f t="shared" si="90"/>
        <v>-3.1585098947874783</v>
      </c>
      <c r="AB392" s="50">
        <f t="shared" si="91"/>
        <v>-3.158509894787457</v>
      </c>
      <c r="AC392" s="50">
        <f t="shared" si="92"/>
        <v>-3.1585098947874855</v>
      </c>
      <c r="AF392">
        <v>1.93</v>
      </c>
      <c r="AG392">
        <v>1.95</v>
      </c>
      <c r="AH392" s="57" t="s">
        <v>502</v>
      </c>
      <c r="AJ392" t="s">
        <v>472</v>
      </c>
    </row>
    <row r="393" spans="1:36" ht="15" x14ac:dyDescent="0.25">
      <c r="A393">
        <v>3.8</v>
      </c>
      <c r="B393">
        <v>3.31</v>
      </c>
      <c r="C393">
        <v>2.16</v>
      </c>
      <c r="D393" s="43">
        <f t="shared" si="93"/>
        <v>2.8235661325182626E-2</v>
      </c>
      <c r="E393" s="44">
        <f>IF(OR($A393="",$B393="",$C393=""),"",A393*'MPTO_working_3-way'!$I392)</f>
        <v>3.9072955130356939</v>
      </c>
      <c r="F393" s="45">
        <f>IF(OR($A393="",$B393="",$C393=""),"",B393*'MPTO_working_3-way'!$I392)</f>
        <v>3.4034600389863545</v>
      </c>
      <c r="G393" s="46">
        <f>IF(OR($A393="",$B393="",$C393=""),"",C393*'MPTO_working_3-way'!$I392)</f>
        <v>2.2209890284623945</v>
      </c>
      <c r="H393" s="44">
        <f>IF(OR($A393="",$B393="",$C393=""),"",'MPTO_working_3-way'!E392)</f>
        <v>3.9409487043605735</v>
      </c>
      <c r="I393" s="45">
        <f>IF(OR($A393="",$B393="",$C393=""),"",'MPTO_working_3-way'!F392)</f>
        <v>3.4164333307624464</v>
      </c>
      <c r="J393" s="46">
        <f>IF(OR($A393="",$B393="",$C393=""),"",'MPTO_working_3-way'!G392)</f>
        <v>2.2048233445722225</v>
      </c>
      <c r="K393" s="44">
        <f>IF(OR($A393="",$B393="",$C393=""),"",'OddsRatio_working_3-way'!H392)</f>
        <v>3.9244877006323815</v>
      </c>
      <c r="L393" s="45">
        <f>IF(OR($A393="",$B393="",$C393=""),"",'OddsRatio_working_3-way'!I392)</f>
        <v>3.4127023530217144</v>
      </c>
      <c r="M393" s="46">
        <f>IF(OR($A393="",$B393="",$C393=""),"",'OddsRatio_working_3-way'!J392)</f>
        <v>2.2115734759762726</v>
      </c>
      <c r="N393" s="47">
        <f t="shared" si="81"/>
        <v>25.593149959191859</v>
      </c>
      <c r="O393" s="48">
        <f t="shared" si="82"/>
        <v>29.381864001489145</v>
      </c>
      <c r="P393" s="48">
        <f t="shared" si="83"/>
        <v>45.02498603931901</v>
      </c>
      <c r="Q393" t="s">
        <v>310</v>
      </c>
      <c r="R393" t="s">
        <v>300</v>
      </c>
      <c r="S393" s="38">
        <v>44229</v>
      </c>
      <c r="T393" s="50">
        <v>100</v>
      </c>
      <c r="U393" s="50">
        <f t="shared" si="84"/>
        <v>73.68421052631578</v>
      </c>
      <c r="V393" s="50">
        <f t="shared" si="85"/>
        <v>69.78851963746223</v>
      </c>
      <c r="W393" s="50">
        <f t="shared" si="86"/>
        <v>53.703703703703695</v>
      </c>
      <c r="X393" s="50">
        <f t="shared" si="87"/>
        <v>76.507776658834061</v>
      </c>
      <c r="Y393" s="50">
        <f t="shared" si="88"/>
        <v>72.61208576998051</v>
      </c>
      <c r="Z393" s="50">
        <f t="shared" si="89"/>
        <v>56.527269836221969</v>
      </c>
      <c r="AA393" s="50">
        <f t="shared" si="90"/>
        <v>-2.8235661325182804</v>
      </c>
      <c r="AB393" s="50">
        <f t="shared" si="91"/>
        <v>-2.8235661325182804</v>
      </c>
      <c r="AC393" s="50">
        <f t="shared" si="92"/>
        <v>-2.8235661325182733</v>
      </c>
      <c r="AF393">
        <v>2.1</v>
      </c>
      <c r="AG393">
        <v>1.79</v>
      </c>
      <c r="AH393" s="57" t="s">
        <v>494</v>
      </c>
      <c r="AJ393" t="s">
        <v>472</v>
      </c>
    </row>
    <row r="394" spans="1:36" ht="15" x14ac:dyDescent="0.25">
      <c r="A394">
        <v>1.73</v>
      </c>
      <c r="B394">
        <v>4.03</v>
      </c>
      <c r="C394">
        <v>4.4000000000000004</v>
      </c>
      <c r="D394" s="43">
        <f t="shared" si="93"/>
        <v>5.3446367170029374E-2</v>
      </c>
      <c r="E394" s="44">
        <f>IF(OR($A394="",$B394="",$C394=""),"",A394*'MPTO_working_3-way'!$I393)</f>
        <v>1.8224622152041507</v>
      </c>
      <c r="F394" s="45">
        <f>IF(OR($A394="",$B394="",$C394=""),"",B394*'MPTO_working_3-way'!$I393)</f>
        <v>4.2453888596952183</v>
      </c>
      <c r="G394" s="46">
        <f>IF(OR($A394="",$B394="",$C394=""),"",C394*'MPTO_working_3-way'!$I393)</f>
        <v>4.6351640155481295</v>
      </c>
      <c r="H394" s="44">
        <f>IF(OR($A394="",$B394="",$C394=""),"",'MPTO_working_3-way'!E393)</f>
        <v>1.7850154956333308</v>
      </c>
      <c r="I394" s="45">
        <f>IF(OR($A394="",$B394="",$C394=""),"",'MPTO_working_3-way'!F393)</f>
        <v>4.341719324830656</v>
      </c>
      <c r="J394" s="46">
        <f>IF(OR($A394="",$B394="",$C394=""),"",'MPTO_working_3-way'!G393)</f>
        <v>4.7742434177761552</v>
      </c>
      <c r="K394" s="44">
        <f>IF(OR($A394="",$B394="",$C394=""),"",'OddsRatio_working_3-way'!H393)</f>
        <v>1.7981122818997888</v>
      </c>
      <c r="L394" s="45">
        <f>IF(OR($A394="",$B394="",$C394=""),"",'OddsRatio_working_3-way'!I393)</f>
        <v>4.3127126221320005</v>
      </c>
      <c r="M394" s="46">
        <f>IF(OR($A394="",$B394="",$C394=""),"",'OddsRatio_working_3-way'!J393)</f>
        <v>4.717235285560661</v>
      </c>
      <c r="N394" s="47">
        <f t="shared" si="81"/>
        <v>54.870822103051445</v>
      </c>
      <c r="O394" s="48">
        <f t="shared" si="82"/>
        <v>23.554968297339698</v>
      </c>
      <c r="P394" s="48">
        <f t="shared" si="83"/>
        <v>21.57420959960886</v>
      </c>
      <c r="Q394" t="s">
        <v>342</v>
      </c>
      <c r="R394" t="s">
        <v>321</v>
      </c>
      <c r="S394" s="38">
        <v>44229</v>
      </c>
      <c r="T394" s="50">
        <v>100</v>
      </c>
      <c r="U394" s="50">
        <f t="shared" si="84"/>
        <v>42.196531791907518</v>
      </c>
      <c r="V394" s="50">
        <f t="shared" si="85"/>
        <v>75.186104218362274</v>
      </c>
      <c r="W394" s="50">
        <f t="shared" si="86"/>
        <v>77.27272727272728</v>
      </c>
      <c r="X394" s="50">
        <f t="shared" si="87"/>
        <v>47.541168508910445</v>
      </c>
      <c r="Y394" s="50">
        <f t="shared" si="88"/>
        <v>80.530740935365216</v>
      </c>
      <c r="Z394" s="50">
        <f t="shared" si="89"/>
        <v>82.617363989730208</v>
      </c>
      <c r="AA394" s="50">
        <f t="shared" si="90"/>
        <v>-5.3446367170029276</v>
      </c>
      <c r="AB394" s="50">
        <f t="shared" si="91"/>
        <v>-5.3446367170029419</v>
      </c>
      <c r="AC394" s="50">
        <f t="shared" si="92"/>
        <v>-5.3446367170029276</v>
      </c>
      <c r="AF394">
        <v>1.78</v>
      </c>
      <c r="AG394">
        <v>2.0499999999999998</v>
      </c>
      <c r="AH394" s="57" t="s">
        <v>492</v>
      </c>
      <c r="AJ394" t="s">
        <v>478</v>
      </c>
    </row>
    <row r="395" spans="1:36" ht="15" x14ac:dyDescent="0.25">
      <c r="A395">
        <v>1.64</v>
      </c>
      <c r="B395">
        <v>4.17</v>
      </c>
      <c r="C395">
        <v>4.9000000000000004</v>
      </c>
      <c r="D395" s="43">
        <f t="shared" si="93"/>
        <v>5.3645883691255003E-2</v>
      </c>
      <c r="E395" s="44">
        <f>IF(OR($A395="",$B395="",$C395=""),"",A395*'MPTO_working_3-way'!$I394)</f>
        <v>1.7279792492536581</v>
      </c>
      <c r="F395" s="45">
        <f>IF(OR($A395="",$B395="",$C395=""),"",B395*'MPTO_working_3-way'!$I394)</f>
        <v>4.3937033349925336</v>
      </c>
      <c r="G395" s="46">
        <f>IF(OR($A395="",$B395="",$C395=""),"",C395*'MPTO_working_3-way'!$I394)</f>
        <v>5.16286483008715</v>
      </c>
      <c r="H395" s="44">
        <f>IF(OR($A395="",$B395="",$C395=""),"",'MPTO_working_3-way'!E394)</f>
        <v>1.689548399934657</v>
      </c>
      <c r="I395" s="45">
        <f>IF(OR($A395="",$B395="",$C395=""),"",'MPTO_working_3-way'!F394)</f>
        <v>4.5060026032795575</v>
      </c>
      <c r="J395" s="46">
        <f>IF(OR($A395="",$B395="",$C395=""),"",'MPTO_working_3-way'!G394)</f>
        <v>5.3705787575218817</v>
      </c>
      <c r="K395" s="44">
        <f>IF(OR($A395="",$B395="",$C395=""),"",'OddsRatio_working_3-way'!H394)</f>
        <v>1.7024633848303825</v>
      </c>
      <c r="L395" s="45">
        <f>IF(OR($A395="",$B395="",$C395=""),"",'OddsRatio_working_3-way'!I394)</f>
        <v>4.4793889529879873</v>
      </c>
      <c r="M395" s="46">
        <f>IF(OR($A395="",$B395="",$C395=""),"",'OddsRatio_working_3-way'!J394)</f>
        <v>5.2806362513101419</v>
      </c>
      <c r="N395" s="47">
        <f t="shared" si="81"/>
        <v>57.871065317012118</v>
      </c>
      <c r="O395" s="48">
        <f t="shared" si="82"/>
        <v>22.759843434028742</v>
      </c>
      <c r="P395" s="48">
        <f t="shared" si="83"/>
        <v>19.369091248959151</v>
      </c>
      <c r="Q395" t="s">
        <v>326</v>
      </c>
      <c r="R395" t="s">
        <v>331</v>
      </c>
      <c r="S395" s="38">
        <v>44229</v>
      </c>
      <c r="T395" s="50">
        <v>100</v>
      </c>
      <c r="U395" s="50">
        <f t="shared" si="84"/>
        <v>39.024390243902438</v>
      </c>
      <c r="V395" s="50">
        <f t="shared" si="85"/>
        <v>76.019184652278184</v>
      </c>
      <c r="W395" s="50">
        <f t="shared" si="86"/>
        <v>79.591836734693885</v>
      </c>
      <c r="X395" s="50">
        <f t="shared" si="87"/>
        <v>44.388978613027938</v>
      </c>
      <c r="Y395" s="50">
        <f t="shared" si="88"/>
        <v>81.383773021403684</v>
      </c>
      <c r="Z395" s="50">
        <f t="shared" si="89"/>
        <v>84.956425103819385</v>
      </c>
      <c r="AA395" s="50">
        <f t="shared" si="90"/>
        <v>-5.3645883691254994</v>
      </c>
      <c r="AB395" s="50">
        <f t="shared" si="91"/>
        <v>-5.3645883691254994</v>
      </c>
      <c r="AC395" s="50">
        <f t="shared" si="92"/>
        <v>-5.3645883691254994</v>
      </c>
      <c r="AF395">
        <v>1.62</v>
      </c>
      <c r="AG395">
        <v>2.2999999999999998</v>
      </c>
      <c r="AH395" s="57" t="s">
        <v>502</v>
      </c>
      <c r="AJ395" t="s">
        <v>478</v>
      </c>
    </row>
    <row r="396" spans="1:36" ht="15" x14ac:dyDescent="0.25">
      <c r="A396">
        <v>2.4700000000000002</v>
      </c>
      <c r="B396">
        <v>3.35</v>
      </c>
      <c r="C396">
        <v>2.93</v>
      </c>
      <c r="D396" s="43">
        <f t="shared" si="93"/>
        <v>4.4662690609353906E-2</v>
      </c>
      <c r="E396" s="44">
        <f>IF(OR($A396="",$B396="",$C396=""),"",A396*'MPTO_working_3-way'!$I395)</f>
        <v>2.5803168458051045</v>
      </c>
      <c r="F396" s="45">
        <f>IF(OR($A396="",$B396="",$C396=""),"",B396*'MPTO_working_3-way'!$I395)</f>
        <v>3.4996200135413358</v>
      </c>
      <c r="G396" s="46">
        <f>IF(OR($A396="",$B396="",$C396=""),"",C396*'MPTO_working_3-way'!$I395)</f>
        <v>3.060861683485407</v>
      </c>
      <c r="H396" s="44">
        <f>IF(OR($A396="",$B396="",$C396=""),"",'MPTO_working_3-way'!E395)</f>
        <v>2.5642949778916244</v>
      </c>
      <c r="I396" s="45">
        <f>IF(OR($A396="",$B396="",$C396=""),"",'MPTO_working_3-way'!F395)</f>
        <v>3.5258456934670677</v>
      </c>
      <c r="J396" s="46">
        <f>IF(OR($A396="",$B396="",$C396=""),"",'MPTO_working_3-way'!G395)</f>
        <v>3.0636375909119726</v>
      </c>
      <c r="K396" s="44">
        <f>IF(OR($A396="",$B396="",$C396=""),"",'OddsRatio_working_3-way'!H395)</f>
        <v>2.5716052767031057</v>
      </c>
      <c r="L396" s="45">
        <f>IF(OR($A396="",$B396="",$C396=""),"",'OddsRatio_working_3-way'!I395)</f>
        <v>3.5124302042532642</v>
      </c>
      <c r="M396" s="46">
        <f>IF(OR($A396="",$B396="",$C396=""),"",'OddsRatio_working_3-way'!J395)</f>
        <v>3.0634001251952343</v>
      </c>
      <c r="N396" s="47">
        <f t="shared" si="81"/>
        <v>38.754930489475697</v>
      </c>
      <c r="O396" s="48">
        <f t="shared" si="82"/>
        <v>28.574530838508949</v>
      </c>
      <c r="P396" s="48">
        <f t="shared" si="83"/>
        <v>32.670538672015354</v>
      </c>
      <c r="Q396" t="s">
        <v>324</v>
      </c>
      <c r="R396" t="s">
        <v>332</v>
      </c>
      <c r="S396" s="38">
        <v>44229</v>
      </c>
      <c r="T396" s="50">
        <v>100</v>
      </c>
      <c r="U396" s="50">
        <f t="shared" si="84"/>
        <v>59.514170040485837</v>
      </c>
      <c r="V396" s="50">
        <f t="shared" si="85"/>
        <v>70.149253731343279</v>
      </c>
      <c r="W396" s="50">
        <f t="shared" si="86"/>
        <v>65.870307167235495</v>
      </c>
      <c r="X396" s="50">
        <f t="shared" si="87"/>
        <v>63.980439101421219</v>
      </c>
      <c r="Y396" s="50">
        <f t="shared" si="88"/>
        <v>74.615522792278682</v>
      </c>
      <c r="Z396" s="50">
        <f t="shared" si="89"/>
        <v>70.336576228170884</v>
      </c>
      <c r="AA396" s="50">
        <f t="shared" si="90"/>
        <v>-4.4662690609353817</v>
      </c>
      <c r="AB396" s="50">
        <f t="shared" si="91"/>
        <v>-4.466269060935403</v>
      </c>
      <c r="AC396" s="50">
        <f t="shared" si="92"/>
        <v>-4.4662690609353888</v>
      </c>
      <c r="AF396">
        <v>2.12</v>
      </c>
      <c r="AG396">
        <v>1.74</v>
      </c>
      <c r="AH396" s="71" t="s">
        <v>495</v>
      </c>
      <c r="AJ396" t="s">
        <v>478</v>
      </c>
    </row>
    <row r="397" spans="1:36" ht="15" x14ac:dyDescent="0.25">
      <c r="A397">
        <v>2.0699999999999998</v>
      </c>
      <c r="B397">
        <v>3.5</v>
      </c>
      <c r="C397">
        <v>3.61</v>
      </c>
      <c r="D397" s="43">
        <f t="shared" si="93"/>
        <v>4.581438340320676E-2</v>
      </c>
      <c r="E397" s="44">
        <f>IF(OR($A397="",$B397="",$C397=""),"",A397*'MPTO_working_3-way'!$I396)</f>
        <v>2.1648357736446378</v>
      </c>
      <c r="F397" s="45">
        <f>IF(OR($A397="",$B397="",$C397=""),"",B397*'MPTO_working_3-way'!$I396)</f>
        <v>3.6603503419112235</v>
      </c>
      <c r="G397" s="46">
        <f>IF(OR($A397="",$B397="",$C397=""),"",C397*'MPTO_working_3-way'!$I396)</f>
        <v>3.7753899240855762</v>
      </c>
      <c r="H397" s="44">
        <f>IF(OR($A397="",$B397="",$C397=""),"",'MPTO_working_3-way'!E396)</f>
        <v>2.137572789745755</v>
      </c>
      <c r="I397" s="45">
        <f>IF(OR($A397="",$B397="",$C397=""),"",'MPTO_working_3-way'!F396)</f>
        <v>3.6976392387316595</v>
      </c>
      <c r="J397" s="46">
        <f>IF(OR($A397="",$B397="",$C397=""),"",'MPTO_working_3-way'!G396)</f>
        <v>3.8206313072905891</v>
      </c>
      <c r="K397" s="44">
        <f>IF(OR($A397="",$B397="",$C397=""),"",'OddsRatio_working_3-way'!H396)</f>
        <v>2.1484710006059542</v>
      </c>
      <c r="L397" s="45">
        <f>IF(OR($A397="",$B397="",$C397=""),"",'OddsRatio_working_3-way'!I396)</f>
        <v>3.683343459359707</v>
      </c>
      <c r="M397" s="46">
        <f>IF(OR($A397="",$B397="",$C397=""),"",'OddsRatio_working_3-way'!J396)</f>
        <v>3.8014105715715334</v>
      </c>
      <c r="N397" s="47">
        <f t="shared" si="81"/>
        <v>46.192880410343406</v>
      </c>
      <c r="O397" s="48">
        <f t="shared" si="82"/>
        <v>27.319789271260241</v>
      </c>
      <c r="P397" s="48">
        <f t="shared" si="83"/>
        <v>26.487330318396356</v>
      </c>
      <c r="Q397" t="s">
        <v>338</v>
      </c>
      <c r="R397" t="s">
        <v>330</v>
      </c>
      <c r="S397" s="38">
        <v>44229</v>
      </c>
      <c r="T397" s="50">
        <v>100</v>
      </c>
      <c r="U397" s="50">
        <f t="shared" si="84"/>
        <v>51.690821256038639</v>
      </c>
      <c r="V397" s="50">
        <f t="shared" si="85"/>
        <v>71.428571428571431</v>
      </c>
      <c r="W397" s="50">
        <f t="shared" si="86"/>
        <v>72.29916897506925</v>
      </c>
      <c r="X397" s="50">
        <f t="shared" si="87"/>
        <v>56.272259596359319</v>
      </c>
      <c r="Y397" s="50">
        <f t="shared" si="88"/>
        <v>76.010009768892104</v>
      </c>
      <c r="Z397" s="50">
        <f t="shared" si="89"/>
        <v>76.880607315389923</v>
      </c>
      <c r="AA397" s="50">
        <f t="shared" si="90"/>
        <v>-4.5814383403206804</v>
      </c>
      <c r="AB397" s="50">
        <f t="shared" si="91"/>
        <v>-4.5814383403206733</v>
      </c>
      <c r="AC397" s="50">
        <f t="shared" si="92"/>
        <v>-4.5814383403206733</v>
      </c>
      <c r="AF397">
        <v>1.99</v>
      </c>
      <c r="AG397">
        <v>1.85</v>
      </c>
      <c r="AH397" s="57" t="s">
        <v>498</v>
      </c>
      <c r="AJ397" t="s">
        <v>478</v>
      </c>
    </row>
    <row r="398" spans="1:36" ht="15" x14ac:dyDescent="0.25">
      <c r="A398">
        <v>1.71</v>
      </c>
      <c r="B398">
        <v>3.68</v>
      </c>
      <c r="C398">
        <v>5.09</v>
      </c>
      <c r="D398" s="43">
        <f t="shared" si="93"/>
        <v>5.299810629617796E-2</v>
      </c>
      <c r="E398" s="44">
        <f>IF(OR($A398="",$B398="",$C398=""),"",A398*'MPTO_working_3-way'!$I397)</f>
        <v>1.8006267617664642</v>
      </c>
      <c r="F398" s="45">
        <f>IF(OR($A398="",$B398="",$C398=""),"",B398*'MPTO_working_3-way'!$I397)</f>
        <v>3.8750330311699352</v>
      </c>
      <c r="G398" s="46">
        <f>IF(OR($A398="",$B398="",$C398=""),"",C398*'MPTO_working_3-way'!$I397)</f>
        <v>5.3597603610475453</v>
      </c>
      <c r="H398" s="44">
        <f>IF(OR($A398="",$B398="",$C398=""),"",'MPTO_working_3-way'!E397)</f>
        <v>1.7632663738650278</v>
      </c>
      <c r="I398" s="45">
        <f>IF(OR($A398="",$B398="",$C398=""),"",'MPTO_working_3-way'!F397)</f>
        <v>3.9358752251562947</v>
      </c>
      <c r="J398" s="46">
        <f>IF(OR($A398="",$B398="",$C398=""),"",'MPTO_working_3-way'!G397)</f>
        <v>5.5929156481878763</v>
      </c>
      <c r="K398" s="44">
        <f>IF(OR($A398="",$B398="",$C398=""),"",'OddsRatio_working_3-way'!H397)</f>
        <v>1.7765058844810224</v>
      </c>
      <c r="L398" s="45">
        <f>IF(OR($A398="",$B398="",$C398=""),"",'OddsRatio_working_3-way'!I397)</f>
        <v>3.9310362963509009</v>
      </c>
      <c r="M398" s="46">
        <f>IF(OR($A398="",$B398="",$C398=""),"",'OddsRatio_working_3-way'!J397)</f>
        <v>5.4731113627146222</v>
      </c>
      <c r="N398" s="47">
        <f t="shared" si="81"/>
        <v>55.536217790019549</v>
      </c>
      <c r="O398" s="48">
        <f t="shared" si="82"/>
        <v>25.806231636123211</v>
      </c>
      <c r="P398" s="48">
        <f t="shared" si="83"/>
        <v>18.657550573857257</v>
      </c>
      <c r="Q398" t="s">
        <v>322</v>
      </c>
      <c r="R398" t="s">
        <v>515</v>
      </c>
      <c r="S398" s="38">
        <v>44229</v>
      </c>
      <c r="T398" s="50">
        <v>100</v>
      </c>
      <c r="U398" s="50">
        <f t="shared" si="84"/>
        <v>41.520467836257311</v>
      </c>
      <c r="V398" s="50">
        <f t="shared" si="85"/>
        <v>72.826086956521735</v>
      </c>
      <c r="W398" s="50">
        <f t="shared" si="86"/>
        <v>80.353634577603145</v>
      </c>
      <c r="X398" s="50">
        <f t="shared" si="87"/>
        <v>46.82027846587512</v>
      </c>
      <c r="Y398" s="50">
        <f t="shared" si="88"/>
        <v>78.125897586139544</v>
      </c>
      <c r="Z398" s="50">
        <f t="shared" si="89"/>
        <v>85.65344520722094</v>
      </c>
      <c r="AA398" s="50">
        <f t="shared" si="90"/>
        <v>-5.2998106296178094</v>
      </c>
      <c r="AB398" s="50">
        <f t="shared" si="91"/>
        <v>-5.2998106296178094</v>
      </c>
      <c r="AC398" s="50">
        <f t="shared" si="92"/>
        <v>-5.2998106296177951</v>
      </c>
      <c r="AF398">
        <v>1.78</v>
      </c>
      <c r="AG398">
        <v>2.0499999999999998</v>
      </c>
      <c r="AH398" s="57" t="s">
        <v>485</v>
      </c>
      <c r="AJ398" t="s">
        <v>478</v>
      </c>
    </row>
    <row r="399" spans="1:36" ht="15" x14ac:dyDescent="0.25">
      <c r="A399">
        <v>1.68</v>
      </c>
      <c r="B399">
        <v>3.76</v>
      </c>
      <c r="C399">
        <v>5.12</v>
      </c>
      <c r="D399" s="43">
        <f t="shared" si="93"/>
        <v>5.6508042046605755E-2</v>
      </c>
      <c r="E399" s="44">
        <f>IF(OR($A399="",$B399="",$C399=""),"",A399*'MPTO_working_3-way'!$I398)</f>
        <v>1.7749335106382975</v>
      </c>
      <c r="F399" s="45">
        <f>IF(OR($A399="",$B399="",$C399=""),"",B399*'MPTO_working_3-way'!$I398)</f>
        <v>3.9724702380952372</v>
      </c>
      <c r="G399" s="46">
        <f>IF(OR($A399="",$B399="",$C399=""),"",C399*'MPTO_working_3-way'!$I398)</f>
        <v>5.4093211752786212</v>
      </c>
      <c r="H399" s="44">
        <f>IF(OR($A399="",$B399="",$C399=""),"",'MPTO_working_3-way'!E398)</f>
        <v>1.7349000508099843</v>
      </c>
      <c r="I399" s="45">
        <f>IF(OR($A399="",$B399="",$C399=""),"",'MPTO_working_3-way'!F398)</f>
        <v>4.0465935661588057</v>
      </c>
      <c r="J399" s="46">
        <f>IF(OR($A399="",$B399="",$C399=""),"",'MPTO_working_3-way'!G398)</f>
        <v>5.6664772897168305</v>
      </c>
      <c r="K399" s="44">
        <f>IF(OR($A399="",$B399="",$C399=""),"",'OddsRatio_working_3-way'!H398)</f>
        <v>1.7487997066479106</v>
      </c>
      <c r="L399" s="45">
        <f>IF(OR($A399="",$B399="",$C399=""),"",'OddsRatio_working_3-way'!I398)</f>
        <v>4.0392458681591661</v>
      </c>
      <c r="M399" s="46">
        <f>IF(OR($A399="",$B399="",$C399=""),"",'OddsRatio_working_3-way'!J398)</f>
        <v>5.5368452814549869</v>
      </c>
      <c r="N399" s="47">
        <f t="shared" si="81"/>
        <v>56.340138602734605</v>
      </c>
      <c r="O399" s="48">
        <f t="shared" si="82"/>
        <v>25.173253418243124</v>
      </c>
      <c r="P399" s="48">
        <f t="shared" si="83"/>
        <v>18.486607979022292</v>
      </c>
      <c r="Q399" t="s">
        <v>323</v>
      </c>
      <c r="R399" t="s">
        <v>335</v>
      </c>
      <c r="S399" s="38">
        <v>44229</v>
      </c>
      <c r="T399" s="50">
        <v>100</v>
      </c>
      <c r="U399" s="50">
        <f t="shared" si="84"/>
        <v>40.476190476190474</v>
      </c>
      <c r="V399" s="50">
        <f t="shared" si="85"/>
        <v>73.40425531914893</v>
      </c>
      <c r="W399" s="50">
        <f t="shared" si="86"/>
        <v>80.46875</v>
      </c>
      <c r="X399" s="50">
        <f t="shared" si="87"/>
        <v>46.126994680851062</v>
      </c>
      <c r="Y399" s="50">
        <f t="shared" si="88"/>
        <v>79.055059523809518</v>
      </c>
      <c r="Z399" s="50">
        <f t="shared" si="89"/>
        <v>86.119554204660588</v>
      </c>
      <c r="AA399" s="50">
        <f t="shared" si="90"/>
        <v>-5.650804204660588</v>
      </c>
      <c r="AB399" s="50">
        <f t="shared" si="91"/>
        <v>-5.650804204660588</v>
      </c>
      <c r="AC399" s="50">
        <f t="shared" si="92"/>
        <v>-5.650804204660588</v>
      </c>
      <c r="AF399">
        <v>2.17</v>
      </c>
      <c r="AG399">
        <v>1.69</v>
      </c>
      <c r="AH399" s="57" t="s">
        <v>484</v>
      </c>
      <c r="AJ399" t="s">
        <v>478</v>
      </c>
    </row>
    <row r="400" spans="1:36" ht="15" x14ac:dyDescent="0.25">
      <c r="A400">
        <v>2.04</v>
      </c>
      <c r="B400">
        <v>3.65</v>
      </c>
      <c r="C400">
        <v>3.49</v>
      </c>
      <c r="D400" s="43">
        <f t="shared" si="93"/>
        <v>5.070163246049697E-2</v>
      </c>
      <c r="E400" s="44">
        <f>IF(OR($A400="",$B400="",$C400=""),"",A400*'MPTO_working_3-way'!$I399)</f>
        <v>2.1434313302194137</v>
      </c>
      <c r="F400" s="45">
        <f>IF(OR($A400="",$B400="",$C400=""),"",B400*'MPTO_working_3-way'!$I399)</f>
        <v>3.8350609584808137</v>
      </c>
      <c r="G400" s="46">
        <f>IF(OR($A400="",$B400="",$C400=""),"",C400*'MPTO_working_3-way'!$I399)</f>
        <v>3.6669486972871348</v>
      </c>
      <c r="H400" s="44">
        <f>IF(OR($A400="",$B400="",$C400=""),"",'MPTO_working_3-way'!E399)</f>
        <v>2.1128447821206278</v>
      </c>
      <c r="I400" s="45">
        <f>IF(OR($A400="",$B400="",$C400=""),"",'MPTO_working_3-way'!F399)</f>
        <v>3.8899599026806726</v>
      </c>
      <c r="J400" s="46">
        <f>IF(OR($A400="",$B400="",$C400=""),"",'MPTO_working_3-way'!G399)</f>
        <v>3.7087530042187518</v>
      </c>
      <c r="K400" s="44">
        <f>IF(OR($A400="",$B400="",$C400=""),"",'OddsRatio_working_3-way'!H399)</f>
        <v>2.1249285964726097</v>
      </c>
      <c r="L400" s="45">
        <f>IF(OR($A400="",$B400="",$C400=""),"",'OddsRatio_working_3-way'!I399)</f>
        <v>3.8664045967811678</v>
      </c>
      <c r="M400" s="46">
        <f>IF(OR($A400="",$B400="",$C400=""),"",'OddsRatio_working_3-way'!J399)</f>
        <v>3.6933386588623045</v>
      </c>
      <c r="N400" s="47">
        <f t="shared" si="81"/>
        <v>46.654165491629463</v>
      </c>
      <c r="O400" s="48">
        <f t="shared" si="82"/>
        <v>26.075204822718927</v>
      </c>
      <c r="P400" s="48">
        <f t="shared" si="83"/>
        <v>27.270629685651599</v>
      </c>
      <c r="Q400" t="s">
        <v>336</v>
      </c>
      <c r="R400" t="s">
        <v>341</v>
      </c>
      <c r="S400" s="38">
        <v>44229</v>
      </c>
      <c r="T400" s="50">
        <v>100</v>
      </c>
      <c r="U400" s="50">
        <f t="shared" si="84"/>
        <v>50.980392156862742</v>
      </c>
      <c r="V400" s="50">
        <f t="shared" si="85"/>
        <v>72.602739726027394</v>
      </c>
      <c r="W400" s="50">
        <f t="shared" si="86"/>
        <v>71.346704871060169</v>
      </c>
      <c r="X400" s="50">
        <f t="shared" si="87"/>
        <v>56.05055540291243</v>
      </c>
      <c r="Y400" s="50">
        <f t="shared" si="88"/>
        <v>77.672902972077068</v>
      </c>
      <c r="Z400" s="50">
        <f t="shared" si="89"/>
        <v>76.416868117109857</v>
      </c>
      <c r="AA400" s="50">
        <f t="shared" si="90"/>
        <v>-5.0701632460496882</v>
      </c>
      <c r="AB400" s="50">
        <f t="shared" si="91"/>
        <v>-5.0701632460496739</v>
      </c>
      <c r="AC400" s="50">
        <f t="shared" si="92"/>
        <v>-5.0701632460496882</v>
      </c>
      <c r="AF400">
        <v>1.89</v>
      </c>
      <c r="AG400">
        <v>1.93</v>
      </c>
      <c r="AH400" s="57" t="s">
        <v>502</v>
      </c>
      <c r="AJ400" t="s">
        <v>478</v>
      </c>
    </row>
    <row r="401" spans="1:36" ht="15" x14ac:dyDescent="0.25">
      <c r="A401">
        <v>2.73</v>
      </c>
      <c r="B401">
        <v>3.86</v>
      </c>
      <c r="C401">
        <v>2.35</v>
      </c>
      <c r="D401" s="43">
        <f t="shared" si="93"/>
        <v>5.0899638706936701E-2</v>
      </c>
      <c r="E401" s="44">
        <f>IF(OR($A401="",$B401="",$C401=""),"",A401*'MPTO_working_3-way'!$I400)</f>
        <v>2.868956013669937</v>
      </c>
      <c r="F401" s="45">
        <f>IF(OR($A401="",$B401="",$C401=""),"",B401*'MPTO_working_3-way'!$I400)</f>
        <v>4.0564726054087759</v>
      </c>
      <c r="G401" s="46">
        <f>IF(OR($A401="",$B401="",$C401=""),"",C401*'MPTO_working_3-way'!$I400)</f>
        <v>2.4696141509613012</v>
      </c>
      <c r="H401" s="44">
        <f>IF(OR($A401="",$B401="",$C401=""),"",'MPTO_working_3-way'!E400)</f>
        <v>2.8625914313556327</v>
      </c>
      <c r="I401" s="45">
        <f>IF(OR($A401="",$B401="",$C401=""),"",'MPTO_working_3-way'!F400)</f>
        <v>4.1305107352762116</v>
      </c>
      <c r="J401" s="46">
        <f>IF(OR($A401="",$B401="",$C401=""),"",'MPTO_working_3-way'!G400)</f>
        <v>2.4475887500811289</v>
      </c>
      <c r="K401" s="44">
        <f>IF(OR($A401="",$B401="",$C401=""),"",'OddsRatio_working_3-way'!H400)</f>
        <v>2.8684908857144102</v>
      </c>
      <c r="L401" s="45">
        <f>IF(OR($A401="",$B401="",$C401=""),"",'OddsRatio_working_3-way'!I400)</f>
        <v>4.0889502503717985</v>
      </c>
      <c r="M401" s="46">
        <f>IF(OR($A401="",$B401="",$C401=""),"",'OddsRatio_working_3-way'!J400)</f>
        <v>2.4580709223782966</v>
      </c>
      <c r="N401" s="47">
        <f t="shared" si="81"/>
        <v>34.855884692383661</v>
      </c>
      <c r="O401" s="48">
        <f t="shared" si="82"/>
        <v>24.651959899017456</v>
      </c>
      <c r="P401" s="48">
        <f t="shared" si="83"/>
        <v>40.492155408598883</v>
      </c>
      <c r="Q401" t="s">
        <v>334</v>
      </c>
      <c r="R401" t="s">
        <v>328</v>
      </c>
      <c r="S401" s="38">
        <v>44229</v>
      </c>
      <c r="T401" s="50">
        <v>100</v>
      </c>
      <c r="U401" s="50">
        <f t="shared" si="84"/>
        <v>63.369963369963365</v>
      </c>
      <c r="V401" s="50">
        <f t="shared" si="85"/>
        <v>74.093264248704671</v>
      </c>
      <c r="W401" s="50">
        <f t="shared" si="86"/>
        <v>57.446808510638299</v>
      </c>
      <c r="X401" s="50">
        <f t="shared" si="87"/>
        <v>68.459927240657038</v>
      </c>
      <c r="Y401" s="50">
        <f t="shared" si="88"/>
        <v>79.183228119398336</v>
      </c>
      <c r="Z401" s="50">
        <f t="shared" si="89"/>
        <v>62.536772381331971</v>
      </c>
      <c r="AA401" s="50">
        <f t="shared" si="90"/>
        <v>-5.0899638706936727</v>
      </c>
      <c r="AB401" s="50">
        <f t="shared" si="91"/>
        <v>-5.0899638706936656</v>
      </c>
      <c r="AC401" s="50">
        <f t="shared" si="92"/>
        <v>-5.0899638706936727</v>
      </c>
      <c r="AF401">
        <v>1.61</v>
      </c>
      <c r="AG401">
        <v>2.33</v>
      </c>
      <c r="AH401" s="57" t="s">
        <v>502</v>
      </c>
      <c r="AJ401" t="s">
        <v>478</v>
      </c>
    </row>
    <row r="402" spans="1:36" ht="15" x14ac:dyDescent="0.25">
      <c r="A402">
        <v>2.6</v>
      </c>
      <c r="B402">
        <v>3.27</v>
      </c>
      <c r="C402">
        <v>2.92</v>
      </c>
      <c r="D402" s="43">
        <f t="shared" si="93"/>
        <v>3.289153559355884E-2</v>
      </c>
      <c r="E402" s="44">
        <f>IF(OR($A402="",$B402="",$C402=""),"",A402*'MPTO_working_3-way'!$I401)</f>
        <v>2.6855179925432533</v>
      </c>
      <c r="F402" s="45">
        <f>IF(OR($A402="",$B402="",$C402=""),"",B402*'MPTO_working_3-way'!$I401)</f>
        <v>3.3775553213909375</v>
      </c>
      <c r="G402" s="46">
        <f>IF(OR($A402="",$B402="",$C402=""),"",C402*'MPTO_working_3-way'!$I401)</f>
        <v>3.0160432839331919</v>
      </c>
      <c r="H402" s="44">
        <f>IF(OR($A402="",$B402="",$C402=""),"",'MPTO_working_3-way'!E401)</f>
        <v>2.6762903253626482</v>
      </c>
      <c r="I402" s="45">
        <f>IF(OR($A402="",$B402="",$C402=""),"",'MPTO_working_3-way'!F401)</f>
        <v>3.3915946854746748</v>
      </c>
      <c r="J402" s="46">
        <f>IF(OR($A402="",$B402="",$C402=""),"",'MPTO_working_3-way'!G401)</f>
        <v>3.0165738874595776</v>
      </c>
      <c r="K402" s="44">
        <f>IF(OR($A402="",$B402="",$C402=""),"",'OddsRatio_working_3-way'!H401)</f>
        <v>2.6806361271566987</v>
      </c>
      <c r="L402" s="45">
        <f>IF(OR($A402="",$B402="",$C402=""),"",'OddsRatio_working_3-way'!I401)</f>
        <v>3.3844025054035671</v>
      </c>
      <c r="M402" s="46">
        <f>IF(OR($A402="",$B402="",$C402=""),"",'OddsRatio_working_3-way'!J401)</f>
        <v>3.016763352588038</v>
      </c>
      <c r="N402" s="47">
        <f t="shared" si="81"/>
        <v>37.236764109443733</v>
      </c>
      <c r="O402" s="48">
        <f t="shared" si="82"/>
        <v>29.607213053380342</v>
      </c>
      <c r="P402" s="48">
        <f t="shared" si="83"/>
        <v>33.156022837175932</v>
      </c>
      <c r="Q402" t="s">
        <v>350</v>
      </c>
      <c r="R402" t="s">
        <v>347</v>
      </c>
      <c r="S402" s="38">
        <v>44229</v>
      </c>
      <c r="T402" s="50">
        <v>100</v>
      </c>
      <c r="U402" s="50">
        <f t="shared" si="84"/>
        <v>61.538461538461533</v>
      </c>
      <c r="V402" s="50">
        <f t="shared" si="85"/>
        <v>69.418960244648318</v>
      </c>
      <c r="W402" s="50">
        <f t="shared" si="86"/>
        <v>65.753424657534239</v>
      </c>
      <c r="X402" s="50">
        <f t="shared" si="87"/>
        <v>64.827615097817429</v>
      </c>
      <c r="Y402" s="50">
        <f t="shared" si="88"/>
        <v>72.708113804004213</v>
      </c>
      <c r="Z402" s="50">
        <f t="shared" si="89"/>
        <v>69.042578216890135</v>
      </c>
      <c r="AA402" s="50">
        <f t="shared" si="90"/>
        <v>-3.2891535593558956</v>
      </c>
      <c r="AB402" s="50">
        <f t="shared" si="91"/>
        <v>-3.2891535593558956</v>
      </c>
      <c r="AC402" s="50">
        <f t="shared" si="92"/>
        <v>-3.2891535593558956</v>
      </c>
      <c r="AF402">
        <v>1.81</v>
      </c>
      <c r="AG402">
        <v>2.06</v>
      </c>
      <c r="AH402" s="57" t="s">
        <v>493</v>
      </c>
      <c r="AJ402" t="s">
        <v>479</v>
      </c>
    </row>
    <row r="403" spans="1:36" ht="15" x14ac:dyDescent="0.25">
      <c r="A403">
        <v>2.5499999999999998</v>
      </c>
      <c r="B403">
        <v>3.09</v>
      </c>
      <c r="C403">
        <v>3.16</v>
      </c>
      <c r="D403" s="43">
        <f t="shared" si="93"/>
        <v>3.223715441688535E-2</v>
      </c>
      <c r="E403" s="44">
        <f>IF(OR($A403="",$B403="",$C403=""),"",A403*'MPTO_working_3-way'!$I402)</f>
        <v>2.6322047437630576</v>
      </c>
      <c r="F403" s="45">
        <f>IF(OR($A403="",$B403="",$C403=""),"",B403*'MPTO_working_3-way'!$I402)</f>
        <v>3.1896128071481757</v>
      </c>
      <c r="G403" s="46">
        <f>IF(OR($A403="",$B403="",$C403=""),"",C403*'MPTO_working_3-way'!$I402)</f>
        <v>3.261869407957358</v>
      </c>
      <c r="H403" s="44">
        <f>IF(OR($A403="",$B403="",$C403=""),"",'MPTO_working_3-way'!E402)</f>
        <v>2.6218426339708785</v>
      </c>
      <c r="I403" s="45">
        <f>IF(OR($A403="",$B403="",$C403=""),"",'MPTO_working_3-way'!F402)</f>
        <v>3.1961249942236898</v>
      </c>
      <c r="J403" s="46">
        <f>IF(OR($A403="",$B403="",$C403=""),"",'MPTO_working_3-way'!G402)</f>
        <v>3.2710741282774172</v>
      </c>
      <c r="K403" s="44">
        <f>IF(OR($A403="",$B403="",$C403=""),"",'OddsRatio_working_3-way'!H402)</f>
        <v>2.6265812493396128</v>
      </c>
      <c r="L403" s="45">
        <f>IF(OR($A403="",$B403="",$C403=""),"",'OddsRatio_working_3-way'!I402)</f>
        <v>3.1932611684643812</v>
      </c>
      <c r="M403" s="46">
        <f>IF(OR($A403="",$B403="",$C403=""),"",'OddsRatio_working_3-way'!J402)</f>
        <v>3.2667196764990734</v>
      </c>
      <c r="N403" s="47">
        <f t="shared" si="81"/>
        <v>37.990965648454008</v>
      </c>
      <c r="O403" s="48">
        <f t="shared" si="82"/>
        <v>31.351767768141652</v>
      </c>
      <c r="P403" s="48">
        <f t="shared" si="83"/>
        <v>30.657266583404336</v>
      </c>
      <c r="Q403" t="s">
        <v>356</v>
      </c>
      <c r="R403" t="s">
        <v>365</v>
      </c>
      <c r="S403" s="38">
        <v>44229</v>
      </c>
      <c r="T403" s="50">
        <v>100</v>
      </c>
      <c r="U403" s="50">
        <f t="shared" si="84"/>
        <v>60.784313725490193</v>
      </c>
      <c r="V403" s="50">
        <f t="shared" si="85"/>
        <v>67.637540453074436</v>
      </c>
      <c r="W403" s="50">
        <f t="shared" si="86"/>
        <v>68.35443037974683</v>
      </c>
      <c r="X403" s="50">
        <f t="shared" si="87"/>
        <v>64.008029167178734</v>
      </c>
      <c r="Y403" s="50">
        <f t="shared" si="88"/>
        <v>70.861255894762976</v>
      </c>
      <c r="Z403" s="50">
        <f t="shared" si="89"/>
        <v>71.578145821435385</v>
      </c>
      <c r="AA403" s="50">
        <f t="shared" si="90"/>
        <v>-3.2237154416885403</v>
      </c>
      <c r="AB403" s="50">
        <f t="shared" si="91"/>
        <v>-3.2237154416885403</v>
      </c>
      <c r="AC403" s="50">
        <f t="shared" si="92"/>
        <v>-3.2237154416885545</v>
      </c>
      <c r="AF403">
        <v>2.2000000000000002</v>
      </c>
      <c r="AG403">
        <v>1.71</v>
      </c>
      <c r="AH403" s="71" t="s">
        <v>495</v>
      </c>
      <c r="AJ403" t="s">
        <v>479</v>
      </c>
    </row>
    <row r="404" spans="1:36" ht="15" x14ac:dyDescent="0.25">
      <c r="A404">
        <v>2.6</v>
      </c>
      <c r="B404">
        <v>3.07</v>
      </c>
      <c r="C404">
        <v>3.1</v>
      </c>
      <c r="D404" s="43">
        <f t="shared" si="93"/>
        <v>3.2928928799476287E-2</v>
      </c>
      <c r="E404" s="44">
        <f>IF(OR($A404="",$B404="",$C404=""),"",A404*'MPTO_working_3-way'!$I403)</f>
        <v>2.6856152148786383</v>
      </c>
      <c r="F404" s="45">
        <f>IF(OR($A404="",$B404="",$C404=""),"",B404*'MPTO_working_3-way'!$I403)</f>
        <v>3.1710918114143922</v>
      </c>
      <c r="G404" s="46">
        <f>IF(OR($A404="",$B404="",$C404=""),"",C404*'MPTO_working_3-way'!$I403)</f>
        <v>3.2020796792783766</v>
      </c>
      <c r="H404" s="44">
        <f>IF(OR($A404="",$B404="",$C404=""),"",'MPTO_working_3-way'!E403)</f>
        <v>2.6763796049927535</v>
      </c>
      <c r="I404" s="45">
        <f>IF(OR($A404="",$B404="",$C404=""),"",'MPTO_working_3-way'!F403)</f>
        <v>3.1770581891017411</v>
      </c>
      <c r="J404" s="46">
        <f>IF(OR($A404="",$B404="",$C404=""),"",'MPTO_working_3-way'!G403)</f>
        <v>3.2091979663830674</v>
      </c>
      <c r="K404" s="44">
        <f>IF(OR($A404="",$B404="",$C404=""),"",'OddsRatio_working_3-way'!H403)</f>
        <v>2.6806482879387867</v>
      </c>
      <c r="L404" s="45">
        <f>IF(OR($A404="",$B404="",$C404=""),"",'OddsRatio_working_3-way'!I403)</f>
        <v>3.1743387225208051</v>
      </c>
      <c r="M404" s="46">
        <f>IF(OR($A404="",$B404="",$C404=""),"",'OddsRatio_working_3-way'!J403)</f>
        <v>3.2058508779196573</v>
      </c>
      <c r="N404" s="47">
        <f t="shared" si="81"/>
        <v>37.235416096091392</v>
      </c>
      <c r="O404" s="48">
        <f t="shared" si="82"/>
        <v>31.534880081380333</v>
      </c>
      <c r="P404" s="48">
        <f t="shared" si="83"/>
        <v>31.229703822528265</v>
      </c>
      <c r="Q404" t="s">
        <v>354</v>
      </c>
      <c r="R404" t="s">
        <v>355</v>
      </c>
      <c r="S404" s="38">
        <v>44229</v>
      </c>
      <c r="T404" s="50">
        <v>100</v>
      </c>
      <c r="U404" s="50">
        <f t="shared" si="84"/>
        <v>61.538461538461533</v>
      </c>
      <c r="V404" s="50">
        <f t="shared" si="85"/>
        <v>67.426710097719877</v>
      </c>
      <c r="W404" s="50">
        <f t="shared" si="86"/>
        <v>67.741935483870961</v>
      </c>
      <c r="X404" s="50">
        <f t="shared" si="87"/>
        <v>64.831354418409177</v>
      </c>
      <c r="Y404" s="50">
        <f t="shared" si="88"/>
        <v>70.719602977667478</v>
      </c>
      <c r="Z404" s="50">
        <f t="shared" si="89"/>
        <v>71.03482836381859</v>
      </c>
      <c r="AA404" s="50">
        <f t="shared" si="90"/>
        <v>-3.2928928799476438</v>
      </c>
      <c r="AB404" s="50">
        <f t="shared" si="91"/>
        <v>-3.2928928799476012</v>
      </c>
      <c r="AC404" s="50">
        <f t="shared" si="92"/>
        <v>-3.2928928799476296</v>
      </c>
      <c r="AF404">
        <v>2.2200000000000002</v>
      </c>
      <c r="AG404">
        <v>1.7</v>
      </c>
      <c r="AH404" s="57" t="s">
        <v>507</v>
      </c>
      <c r="AJ404" t="s">
        <v>479</v>
      </c>
    </row>
    <row r="405" spans="1:36" ht="15" x14ac:dyDescent="0.25">
      <c r="A405">
        <v>2.3199999999999998</v>
      </c>
      <c r="B405">
        <v>3.27</v>
      </c>
      <c r="C405">
        <v>3.37</v>
      </c>
      <c r="D405" s="43">
        <f t="shared" si="93"/>
        <v>3.358078535664788E-2</v>
      </c>
      <c r="E405" s="44">
        <f>IF(OR($A405="",$B405="",$C405=""),"",A405*'MPTO_working_3-way'!$I404)</f>
        <v>2.3979074220274228</v>
      </c>
      <c r="F405" s="45">
        <f>IF(OR($A405="",$B405="",$C405=""),"",B405*'MPTO_working_3-way'!$I404)</f>
        <v>3.3798091681162385</v>
      </c>
      <c r="G405" s="46">
        <f>IF(OR($A405="",$B405="",$C405=""),"",C405*'MPTO_working_3-way'!$I404)</f>
        <v>3.4831672466519032</v>
      </c>
      <c r="H405" s="44">
        <f>IF(OR($A405="",$B405="",$C405=""),"",'MPTO_working_3-way'!E404)</f>
        <v>2.3818547203008285</v>
      </c>
      <c r="I405" s="45">
        <f>IF(OR($A405="",$B405="",$C405=""),"",'MPTO_working_3-way'!F404)</f>
        <v>3.3942395400950263</v>
      </c>
      <c r="J405" s="46">
        <f>IF(OR($A405="",$B405="",$C405=""),"",'MPTO_working_3-way'!G404)</f>
        <v>3.5021079722317139</v>
      </c>
      <c r="K405" s="44">
        <f>IF(OR($A405="",$B405="",$C405=""),"",'OddsRatio_working_3-way'!H404)</f>
        <v>2.3887911282714001</v>
      </c>
      <c r="L405" s="45">
        <f>IF(OR($A405="",$B405="",$C405=""),"",'OddsRatio_working_3-way'!I404)</f>
        <v>3.3882998948303626</v>
      </c>
      <c r="M405" s="46">
        <f>IF(OR($A405="",$B405="",$C405=""),"",'OddsRatio_working_3-way'!J404)</f>
        <v>3.4935113439418326</v>
      </c>
      <c r="N405" s="47">
        <f t="shared" si="81"/>
        <v>41.703027848944366</v>
      </c>
      <c r="O405" s="48">
        <f t="shared" si="82"/>
        <v>29.587469299556858</v>
      </c>
      <c r="P405" s="48">
        <f t="shared" si="83"/>
        <v>28.709502851498787</v>
      </c>
      <c r="Q405" t="s">
        <v>348</v>
      </c>
      <c r="R405" t="s">
        <v>349</v>
      </c>
      <c r="S405" s="38">
        <v>44229</v>
      </c>
      <c r="T405" s="50">
        <v>100</v>
      </c>
      <c r="U405" s="50">
        <f t="shared" si="84"/>
        <v>56.896551724137922</v>
      </c>
      <c r="V405" s="50">
        <f t="shared" si="85"/>
        <v>69.418960244648318</v>
      </c>
      <c r="W405" s="50">
        <f t="shared" si="86"/>
        <v>70.326409495548958</v>
      </c>
      <c r="X405" s="50">
        <f t="shared" si="87"/>
        <v>60.25463025980271</v>
      </c>
      <c r="Y405" s="50">
        <f t="shared" si="88"/>
        <v>72.777038780313106</v>
      </c>
      <c r="Z405" s="50">
        <f t="shared" si="89"/>
        <v>73.684488031213746</v>
      </c>
      <c r="AA405" s="50">
        <f t="shared" si="90"/>
        <v>-3.358078535664788</v>
      </c>
      <c r="AB405" s="50">
        <f t="shared" si="91"/>
        <v>-3.358078535664788</v>
      </c>
      <c r="AC405" s="50">
        <f t="shared" si="92"/>
        <v>-3.358078535664788</v>
      </c>
      <c r="AF405">
        <v>2.02</v>
      </c>
      <c r="AG405">
        <v>1.85</v>
      </c>
      <c r="AH405" s="57" t="s">
        <v>492</v>
      </c>
      <c r="AJ405" t="s">
        <v>479</v>
      </c>
    </row>
    <row r="406" spans="1:36" ht="15" x14ac:dyDescent="0.25">
      <c r="A406">
        <v>3.06</v>
      </c>
      <c r="B406">
        <v>3.08</v>
      </c>
      <c r="C406">
        <v>2.62</v>
      </c>
      <c r="D406" s="43">
        <f t="shared" si="93"/>
        <v>3.3152099609216723E-2</v>
      </c>
      <c r="E406" s="44">
        <f>IF(OR($A406="",$B406="",$C406=""),"",A406*'MPTO_working_3-way'!$I405)</f>
        <v>3.1614454248042034</v>
      </c>
      <c r="F406" s="45">
        <f>IF(OR($A406="",$B406="",$C406=""),"",B406*'MPTO_working_3-way'!$I405)</f>
        <v>3.1821084667963877</v>
      </c>
      <c r="G406" s="46">
        <f>IF(OR($A406="",$B406="",$C406=""),"",C406*'MPTO_working_3-way'!$I405)</f>
        <v>2.7068585009761481</v>
      </c>
      <c r="H406" s="44">
        <f>IF(OR($A406="",$B406="",$C406=""),"",'MPTO_working_3-way'!E405)</f>
        <v>3.1670957926951893</v>
      </c>
      <c r="I406" s="45">
        <f>IF(OR($A406="",$B406="",$C406=""),"",'MPTO_working_3-way'!F405)</f>
        <v>3.1885251377180435</v>
      </c>
      <c r="J406" s="46">
        <f>IF(OR($A406="",$B406="",$C406=""),"",'MPTO_working_3-way'!G405)</f>
        <v>2.6981181664652278</v>
      </c>
      <c r="K406" s="44">
        <f>IF(OR($A406="",$B406="",$C406=""),"",'OddsRatio_working_3-way'!H405)</f>
        <v>3.1644945911427196</v>
      </c>
      <c r="L406" s="45">
        <f>IF(OR($A406="",$B406="",$C406=""),"",'OddsRatio_working_3-way'!I405)</f>
        <v>3.1855091017363386</v>
      </c>
      <c r="M406" s="46">
        <f>IF(OR($A406="",$B406="",$C406=""),"",'OddsRatio_working_3-way'!J405)</f>
        <v>2.7021753580831098</v>
      </c>
      <c r="N406" s="47">
        <f t="shared" si="81"/>
        <v>31.631101146145284</v>
      </c>
      <c r="O406" s="48">
        <f t="shared" si="82"/>
        <v>31.425704385456026</v>
      </c>
      <c r="P406" s="48">
        <f t="shared" si="83"/>
        <v>36.943194468398687</v>
      </c>
      <c r="Q406" t="s">
        <v>366</v>
      </c>
      <c r="R406" t="s">
        <v>363</v>
      </c>
      <c r="S406" s="38">
        <v>44229</v>
      </c>
      <c r="T406" s="50">
        <v>100</v>
      </c>
      <c r="U406" s="50">
        <f t="shared" si="84"/>
        <v>67.320261437908499</v>
      </c>
      <c r="V406" s="50">
        <f t="shared" si="85"/>
        <v>67.532467532467535</v>
      </c>
      <c r="W406" s="50">
        <f t="shared" si="86"/>
        <v>61.832061068702288</v>
      </c>
      <c r="X406" s="50">
        <f t="shared" si="87"/>
        <v>70.635471398830177</v>
      </c>
      <c r="Y406" s="50">
        <f t="shared" si="88"/>
        <v>70.847677493389199</v>
      </c>
      <c r="Z406" s="50">
        <f t="shared" si="89"/>
        <v>65.147271029623965</v>
      </c>
      <c r="AA406" s="50">
        <f t="shared" si="90"/>
        <v>-3.3152099609216776</v>
      </c>
      <c r="AB406" s="50">
        <f t="shared" si="91"/>
        <v>-3.3152099609216634</v>
      </c>
      <c r="AC406" s="50">
        <f t="shared" si="92"/>
        <v>-3.3152099609216776</v>
      </c>
      <c r="AF406">
        <v>2.4</v>
      </c>
      <c r="AG406">
        <v>1.61</v>
      </c>
      <c r="AH406" s="57" t="s">
        <v>486</v>
      </c>
      <c r="AJ406" t="s">
        <v>479</v>
      </c>
    </row>
    <row r="407" spans="1:36" s="50" customFormat="1" ht="15" x14ac:dyDescent="0.25">
      <c r="A407">
        <v>2.23</v>
      </c>
      <c r="B407">
        <v>3.33</v>
      </c>
      <c r="C407">
        <v>3.5</v>
      </c>
      <c r="D407" s="43">
        <f t="shared" si="93"/>
        <v>3.4445079288128788E-2</v>
      </c>
      <c r="E407" s="44">
        <f>IF(OR($A407="",$B407="",$C407=""),"",A407*'MPTO_working_3-way'!$I406)</f>
        <v>2.3068125268125272</v>
      </c>
      <c r="F407" s="45">
        <f>IF(OR($A407="",$B407="",$C407=""),"",B407*'MPTO_working_3-way'!$I406)</f>
        <v>3.4447021140294689</v>
      </c>
      <c r="G407" s="46">
        <f>IF(OR($A407="",$B407="",$C407=""),"",C407*'MPTO_working_3-way'!$I406)</f>
        <v>3.6205577775084508</v>
      </c>
      <c r="H407" s="44">
        <f>IF(OR($A407="",$B407="",$C407=""),"",'MPTO_working_3-way'!E406)</f>
        <v>2.2885976562786636</v>
      </c>
      <c r="I407" s="45">
        <f>IF(OR($A407="",$B407="",$C407=""),"",'MPTO_working_3-way'!F406)</f>
        <v>3.4623807990763669</v>
      </c>
      <c r="J407" s="46">
        <f>IF(OR($A407="",$B407="",$C407=""),"",'MPTO_working_3-way'!G406)</f>
        <v>3.6465395686649571</v>
      </c>
      <c r="K407" s="44">
        <f>IF(OR($A407="",$B407="",$C407=""),"",'OddsRatio_working_3-way'!H406)</f>
        <v>2.2962815800858687</v>
      </c>
      <c r="L407" s="45">
        <f>IF(OR($A407="",$B407="",$C407=""),"",'OddsRatio_working_3-way'!I406)</f>
        <v>3.4555577899187604</v>
      </c>
      <c r="M407" s="46">
        <f>IF(OR($A407="",$B407="",$C407=""),"",'OddsRatio_working_3-way'!J406)</f>
        <v>3.6347186587111153</v>
      </c>
      <c r="N407" s="47">
        <f t="shared" si="81"/>
        <v>43.349859963772822</v>
      </c>
      <c r="O407" s="48">
        <f t="shared" si="82"/>
        <v>29.030086402166187</v>
      </c>
      <c r="P407" s="48">
        <f t="shared" si="83"/>
        <v>27.620053634060969</v>
      </c>
      <c r="Q407" t="s">
        <v>352</v>
      </c>
      <c r="R407" t="s">
        <v>357</v>
      </c>
      <c r="S407" s="38">
        <v>44229</v>
      </c>
      <c r="T407" s="50">
        <v>100</v>
      </c>
      <c r="U407" s="50">
        <f t="shared" si="84"/>
        <v>55.156950672645742</v>
      </c>
      <c r="V407" s="50">
        <f t="shared" si="85"/>
        <v>69.969969969969966</v>
      </c>
      <c r="W407" s="50">
        <f t="shared" si="86"/>
        <v>71.428571428571431</v>
      </c>
      <c r="X407" s="50">
        <f t="shared" si="87"/>
        <v>58.601458601458603</v>
      </c>
      <c r="Y407" s="50">
        <f t="shared" si="88"/>
        <v>73.414477898782835</v>
      </c>
      <c r="Z407" s="50">
        <f t="shared" si="89"/>
        <v>74.873079357384299</v>
      </c>
      <c r="AA407" s="50">
        <f t="shared" si="90"/>
        <v>-3.4445079288128611</v>
      </c>
      <c r="AB407" s="50">
        <f t="shared" si="91"/>
        <v>-3.4445079288128682</v>
      </c>
      <c r="AC407" s="50">
        <f t="shared" si="92"/>
        <v>-3.4445079288128682</v>
      </c>
      <c r="AD407" s="51"/>
      <c r="AE407" s="51"/>
      <c r="AF407">
        <v>2.19</v>
      </c>
      <c r="AG407">
        <v>1.72</v>
      </c>
      <c r="AH407" s="57" t="s">
        <v>492</v>
      </c>
      <c r="AI407" s="51"/>
      <c r="AJ407" t="s">
        <v>479</v>
      </c>
    </row>
    <row r="408" spans="1:36" ht="15" x14ac:dyDescent="0.25">
      <c r="A408">
        <v>2.58</v>
      </c>
      <c r="B408">
        <v>2.93</v>
      </c>
      <c r="C408">
        <v>3.29</v>
      </c>
      <c r="D408" s="43">
        <f t="shared" si="93"/>
        <v>3.2845195333606192E-2</v>
      </c>
      <c r="E408" s="44">
        <f>IF(OR($A408="",$B408="",$C408=""),"",A408*'MPTO_working_3-way'!$I407)</f>
        <v>2.6647406039607042</v>
      </c>
      <c r="F408" s="45">
        <f>IF(OR($A408="",$B408="",$C408=""),"",B408*'MPTO_working_3-way'!$I407)</f>
        <v>3.0262364223274663</v>
      </c>
      <c r="G408" s="46">
        <f>IF(OR($A408="",$B408="",$C408=""),"",C408*'MPTO_working_3-way'!$I407)</f>
        <v>3.3980606926475643</v>
      </c>
      <c r="H408" s="44">
        <f>IF(OR($A408="",$B408="",$C408=""),"",'MPTO_working_3-way'!E407)</f>
        <v>2.6549953017956658</v>
      </c>
      <c r="I408" s="45">
        <f>IF(OR($A408="",$B408="",$C408=""),"",'MPTO_working_3-way'!F407)</f>
        <v>3.0271059488408789</v>
      </c>
      <c r="J408" s="46">
        <f>IF(OR($A408="",$B408="",$C408=""),"",'MPTO_working_3-way'!G407)</f>
        <v>3.4129346957270568</v>
      </c>
      <c r="K408" s="44">
        <f>IF(OR($A408="",$B408="",$C408=""),"",'OddsRatio_working_3-way'!H407)</f>
        <v>2.6595623298493232</v>
      </c>
      <c r="L408" s="45">
        <f>IF(OR($A408="",$B408="",$C408=""),"",'OddsRatio_working_3-way'!I407)</f>
        <v>3.027186896588097</v>
      </c>
      <c r="M408" s="46">
        <f>IF(OR($A408="",$B408="",$C408=""),"",'OddsRatio_working_3-way'!J407)</f>
        <v>3.4053150223765503</v>
      </c>
      <c r="N408" s="47">
        <f t="shared" si="81"/>
        <v>37.52710483390625</v>
      </c>
      <c r="O408" s="48">
        <f t="shared" si="82"/>
        <v>33.044344870811649</v>
      </c>
      <c r="P408" s="48">
        <f t="shared" si="83"/>
        <v>29.428550295282108</v>
      </c>
      <c r="Q408" t="s">
        <v>362</v>
      </c>
      <c r="R408" t="s">
        <v>359</v>
      </c>
      <c r="S408" s="38">
        <v>44229</v>
      </c>
      <c r="T408" s="50">
        <v>100</v>
      </c>
      <c r="U408" s="50">
        <f t="shared" si="84"/>
        <v>61.240310077519375</v>
      </c>
      <c r="V408" s="50">
        <f t="shared" si="85"/>
        <v>65.870307167235495</v>
      </c>
      <c r="W408" s="50">
        <f t="shared" si="86"/>
        <v>69.6048632218845</v>
      </c>
      <c r="X408" s="50">
        <f t="shared" si="87"/>
        <v>64.524829610879991</v>
      </c>
      <c r="Y408" s="50">
        <f t="shared" si="88"/>
        <v>69.154826700596118</v>
      </c>
      <c r="Z408" s="50">
        <f t="shared" si="89"/>
        <v>72.889382755245123</v>
      </c>
      <c r="AA408" s="50">
        <f t="shared" si="90"/>
        <v>-3.2845195333606156</v>
      </c>
      <c r="AB408" s="50">
        <f t="shared" si="91"/>
        <v>-3.2845195333606227</v>
      </c>
      <c r="AC408" s="50">
        <f t="shared" si="92"/>
        <v>-3.2845195333606227</v>
      </c>
      <c r="AF408">
        <v>2.64</v>
      </c>
      <c r="AG408">
        <v>1.52</v>
      </c>
      <c r="AH408" s="57" t="s">
        <v>495</v>
      </c>
      <c r="AJ408" t="s">
        <v>479</v>
      </c>
    </row>
    <row r="409" spans="1:36" ht="15" x14ac:dyDescent="0.25">
      <c r="A409">
        <v>1.83</v>
      </c>
      <c r="B409">
        <v>3.52</v>
      </c>
      <c r="C409">
        <v>4.87</v>
      </c>
      <c r="D409" s="43">
        <f t="shared" si="93"/>
        <v>3.5877805557510634E-2</v>
      </c>
      <c r="E409" s="44">
        <f>IF(OR($A409="",$B409="",$C409=""),"",A409*'MPTO_working_3-way'!$I408)</f>
        <v>1.8956563841702445</v>
      </c>
      <c r="F409" s="45">
        <f>IF(OR($A409="",$B409="",$C409=""),"",B409*'MPTO_working_3-way'!$I408)</f>
        <v>3.6462898755624376</v>
      </c>
      <c r="G409" s="46">
        <f>IF(OR($A409="",$B409="",$C409=""),"",C409*'MPTO_working_3-way'!$I408)</f>
        <v>5.0447249130650773</v>
      </c>
      <c r="H409" s="44">
        <f>IF(OR($A409="",$B409="",$C409=""),"",'MPTO_working_3-way'!E408)</f>
        <v>1.8709465280014836</v>
      </c>
      <c r="I409" s="45">
        <f>IF(OR($A409="",$B409="",$C409=""),"",'MPTO_working_3-way'!F408)</f>
        <v>3.6746921375957449</v>
      </c>
      <c r="J409" s="46">
        <f>IF(OR($A409="",$B409="",$C409=""),"",'MPTO_working_3-way'!G408)</f>
        <v>5.1711778677983729</v>
      </c>
      <c r="K409" s="44">
        <f>IF(OR($A409="",$B409="",$C409=""),"",'OddsRatio_working_3-way'!H408)</f>
        <v>1.8803179193940107</v>
      </c>
      <c r="L409" s="45">
        <f>IF(OR($A409="",$B409="",$C409=""),"",'OddsRatio_working_3-way'!I408)</f>
        <v>3.672772478160129</v>
      </c>
      <c r="M409" s="46">
        <f>IF(OR($A409="",$B409="",$C409=""),"",'OddsRatio_working_3-way'!J408)</f>
        <v>5.1046148771744839</v>
      </c>
      <c r="N409" s="47">
        <f t="shared" si="81"/>
        <v>52.75217641501596</v>
      </c>
      <c r="O409" s="48">
        <f t="shared" si="82"/>
        <v>27.425137170306591</v>
      </c>
      <c r="P409" s="48">
        <f t="shared" si="83"/>
        <v>19.822686414677452</v>
      </c>
      <c r="Q409" t="s">
        <v>360</v>
      </c>
      <c r="R409" t="s">
        <v>361</v>
      </c>
      <c r="S409" s="38">
        <v>44229</v>
      </c>
      <c r="T409" s="50">
        <v>100</v>
      </c>
      <c r="U409" s="50">
        <f t="shared" si="84"/>
        <v>45.355191256830594</v>
      </c>
      <c r="V409" s="50">
        <f t="shared" si="85"/>
        <v>71.590909090909093</v>
      </c>
      <c r="W409" s="50">
        <f t="shared" si="86"/>
        <v>79.466119096509232</v>
      </c>
      <c r="X409" s="50">
        <f t="shared" si="87"/>
        <v>48.942971812581668</v>
      </c>
      <c r="Y409" s="50">
        <f t="shared" si="88"/>
        <v>75.178689646660146</v>
      </c>
      <c r="Z409" s="50">
        <f t="shared" si="89"/>
        <v>83.053899652260313</v>
      </c>
      <c r="AA409" s="50">
        <f t="shared" si="90"/>
        <v>-3.587780555751074</v>
      </c>
      <c r="AB409" s="50">
        <f t="shared" si="91"/>
        <v>-3.5877805557510527</v>
      </c>
      <c r="AC409" s="50">
        <f t="shared" si="92"/>
        <v>-3.5877805557510811</v>
      </c>
      <c r="AF409">
        <v>2.0699999999999998</v>
      </c>
      <c r="AG409">
        <v>1.8</v>
      </c>
      <c r="AH409" s="57" t="s">
        <v>508</v>
      </c>
      <c r="AJ409" t="s">
        <v>479</v>
      </c>
    </row>
    <row r="410" spans="1:36" ht="15" x14ac:dyDescent="0.25">
      <c r="A410">
        <v>3.46</v>
      </c>
      <c r="B410">
        <v>3.12</v>
      </c>
      <c r="C410">
        <v>2.36</v>
      </c>
      <c r="D410" s="43">
        <f t="shared" si="93"/>
        <v>3.3258975112604894E-2</v>
      </c>
      <c r="E410" s="44">
        <f>IF(OR($A410="",$B410="",$C410=""),"",A410*'MPTO_working_3-way'!$I409)</f>
        <v>3.5750760538896129</v>
      </c>
      <c r="F410" s="45">
        <f>IF(OR($A410="",$B410="",$C410=""),"",B410*'MPTO_working_3-way'!$I409)</f>
        <v>3.2237680023513273</v>
      </c>
      <c r="G410" s="46">
        <f>IF(OR($A410="",$B410="",$C410=""),"",C410*'MPTO_working_3-way'!$I409)</f>
        <v>2.4384911812657473</v>
      </c>
      <c r="H410" s="44">
        <f>IF(OR($A410="",$B410="",$C410=""),"",'MPTO_working_3-way'!E409)</f>
        <v>3.5980151275720407</v>
      </c>
      <c r="I410" s="45">
        <f>IF(OR($A410="",$B410="",$C410=""),"",'MPTO_working_3-way'!F409)</f>
        <v>3.2317853015915108</v>
      </c>
      <c r="J410" s="46">
        <f>IF(OR($A410="",$B410="",$C410=""),"",'MPTO_working_3-way'!G409)</f>
        <v>2.4234053152943824</v>
      </c>
      <c r="K410" s="44">
        <f>IF(OR($A410="",$B410="",$C410=""),"",'OddsRatio_working_3-way'!H409)</f>
        <v>3.5866923449715498</v>
      </c>
      <c r="L410" s="45">
        <f>IF(OR($A410="",$B410="",$C410=""),"",'OddsRatio_working_3-way'!I409)</f>
        <v>3.2291820208697914</v>
      </c>
      <c r="M410" s="46">
        <f>IF(OR($A410="",$B410="",$C410=""),"",'OddsRatio_working_3-way'!J409)</f>
        <v>2.4300412964070355</v>
      </c>
      <c r="N410" s="47">
        <f t="shared" si="81"/>
        <v>27.971432912931167</v>
      </c>
      <c r="O410" s="48">
        <f t="shared" si="82"/>
        <v>31.019601884212129</v>
      </c>
      <c r="P410" s="48">
        <f t="shared" si="83"/>
        <v>41.008965202856714</v>
      </c>
      <c r="Q410" t="s">
        <v>358</v>
      </c>
      <c r="R410" t="s">
        <v>353</v>
      </c>
      <c r="S410" s="38">
        <v>44229</v>
      </c>
      <c r="T410" s="50">
        <v>100</v>
      </c>
      <c r="U410" s="50">
        <f t="shared" si="84"/>
        <v>71.098265895953759</v>
      </c>
      <c r="V410" s="50">
        <f t="shared" si="85"/>
        <v>67.948717948717942</v>
      </c>
      <c r="W410" s="50">
        <f t="shared" si="86"/>
        <v>57.627118644067799</v>
      </c>
      <c r="X410" s="50">
        <f t="shared" si="87"/>
        <v>74.424163407214252</v>
      </c>
      <c r="Y410" s="50">
        <f t="shared" si="88"/>
        <v>71.274615459978449</v>
      </c>
      <c r="Z410" s="50">
        <f t="shared" si="89"/>
        <v>60.953016155328285</v>
      </c>
      <c r="AA410" s="50">
        <f t="shared" si="90"/>
        <v>-3.3258975112604929</v>
      </c>
      <c r="AB410" s="50">
        <f t="shared" si="91"/>
        <v>-3.3258975112605071</v>
      </c>
      <c r="AC410" s="50">
        <f t="shared" si="92"/>
        <v>-3.3258975112604858</v>
      </c>
      <c r="AF410">
        <v>2.48</v>
      </c>
      <c r="AG410">
        <v>1.57</v>
      </c>
      <c r="AH410" s="57" t="s">
        <v>487</v>
      </c>
      <c r="AJ410" t="s">
        <v>479</v>
      </c>
    </row>
    <row r="411" spans="1:36" ht="15" x14ac:dyDescent="0.25">
      <c r="A411">
        <v>2.74</v>
      </c>
      <c r="B411">
        <v>2.9</v>
      </c>
      <c r="C411">
        <v>3.09</v>
      </c>
      <c r="D411" s="43">
        <f t="shared" si="93"/>
        <v>3.3415685325787425E-2</v>
      </c>
      <c r="E411" s="44">
        <f>IF(OR($A411="",$B411="",$C411=""),"",A411*'MPTO_working_3-way'!$I410)</f>
        <v>2.8315589777926577</v>
      </c>
      <c r="F411" s="45">
        <f>IF(OR($A411="",$B411="",$C411=""),"",B411*'MPTO_working_3-way'!$I410)</f>
        <v>2.9969054874447836</v>
      </c>
      <c r="G411" s="46">
        <f>IF(OR($A411="",$B411="",$C411=""),"",C411*'MPTO_working_3-way'!$I410)</f>
        <v>3.1932544676566832</v>
      </c>
      <c r="H411" s="44">
        <f>IF(OR($A411="",$B411="",$C411=""),"",'MPTO_working_3-way'!E410)</f>
        <v>2.8262563817647863</v>
      </c>
      <c r="I411" s="45">
        <f>IF(OR($A411="",$B411="",$C411=""),"",'MPTO_working_3-way'!F410)</f>
        <v>2.9968021924103745</v>
      </c>
      <c r="J411" s="46">
        <f>IF(OR($A411="",$B411="",$C411=""),"",'MPTO_working_3-way'!G410)</f>
        <v>3.2001430213654465</v>
      </c>
      <c r="K411" s="44">
        <f>IF(OR($A411="",$B411="",$C411=""),"",'OddsRatio_working_3-way'!H410)</f>
        <v>2.8288108134320367</v>
      </c>
      <c r="L411" s="45">
        <f>IF(OR($A411="",$B411="",$C411=""),"",'OddsRatio_working_3-way'!I410)</f>
        <v>2.996977325011994</v>
      </c>
      <c r="M411" s="46">
        <f>IF(OR($A411="",$B411="",$C411=""),"",'OddsRatio_working_3-way'!J410)</f>
        <v>3.1966750575131933</v>
      </c>
      <c r="N411" s="47">
        <f t="shared" si="81"/>
        <v>35.316234196172388</v>
      </c>
      <c r="O411" s="48">
        <f t="shared" si="82"/>
        <v>33.367752309487017</v>
      </c>
      <c r="P411" s="48">
        <f t="shared" si="83"/>
        <v>31.316013494340567</v>
      </c>
      <c r="Q411" t="s">
        <v>364</v>
      </c>
      <c r="R411" t="s">
        <v>351</v>
      </c>
      <c r="S411" s="38">
        <v>44229</v>
      </c>
      <c r="T411" s="50">
        <v>100</v>
      </c>
      <c r="U411" s="50">
        <f t="shared" si="84"/>
        <v>63.503649635036496</v>
      </c>
      <c r="V411" s="50">
        <f t="shared" si="85"/>
        <v>65.517241379310349</v>
      </c>
      <c r="W411" s="50">
        <f t="shared" si="86"/>
        <v>67.637540453074436</v>
      </c>
      <c r="X411" s="50">
        <f t="shared" si="87"/>
        <v>66.845218167615229</v>
      </c>
      <c r="Y411" s="50">
        <f t="shared" si="88"/>
        <v>68.858809911889068</v>
      </c>
      <c r="Z411" s="50">
        <f t="shared" si="89"/>
        <v>70.979108985653156</v>
      </c>
      <c r="AA411" s="50">
        <f t="shared" si="90"/>
        <v>-3.3415685325787337</v>
      </c>
      <c r="AB411" s="50">
        <f t="shared" si="91"/>
        <v>-3.3415685325787194</v>
      </c>
      <c r="AC411" s="50">
        <f t="shared" si="92"/>
        <v>-3.3415685325787194</v>
      </c>
      <c r="AF411">
        <v>2.85</v>
      </c>
      <c r="AG411">
        <v>1.44</v>
      </c>
      <c r="AH411" s="57" t="s">
        <v>498</v>
      </c>
      <c r="AJ411" t="s">
        <v>479</v>
      </c>
    </row>
    <row r="412" spans="1:36" ht="15" x14ac:dyDescent="0.25">
      <c r="A412">
        <v>2.92</v>
      </c>
      <c r="B412">
        <v>3.06</v>
      </c>
      <c r="C412">
        <v>2.79</v>
      </c>
      <c r="D412" s="43">
        <f t="shared" si="93"/>
        <v>2.7686078113672963E-2</v>
      </c>
      <c r="E412" s="44">
        <f>IF(OR($A412="",$B412="",$C412=""),"",A412*'MPTO_working_3-way'!$I411)</f>
        <v>3.0008433480919248</v>
      </c>
      <c r="F412" s="45">
        <f>IF(OR($A412="",$B412="",$C412=""),"",B412*'MPTO_working_3-way'!$I411)</f>
        <v>3.1447193990278395</v>
      </c>
      <c r="G412" s="46">
        <f>IF(OR($A412="",$B412="",$C412=""),"",C412*'MPTO_working_3-way'!$I411)</f>
        <v>2.8672441579371477</v>
      </c>
      <c r="H412" s="44">
        <f>IF(OR($A412="",$B412="",$C412=""),"",'MPTO_working_3-way'!E411)</f>
        <v>3.0008667038386312</v>
      </c>
      <c r="I412" s="45">
        <f>IF(OR($A412="",$B412="",$C412=""),"",'MPTO_working_3-way'!F411)</f>
        <v>3.1489250115198995</v>
      </c>
      <c r="J412" s="46">
        <f>IF(OR($A412="",$B412="",$C412=""),"",'MPTO_working_3-way'!G411)</f>
        <v>2.8637356153884332</v>
      </c>
      <c r="K412" s="44">
        <f>IF(OR($A412="",$B412="",$C412=""),"",'OddsRatio_working_3-way'!H411)</f>
        <v>3.0009159201213618</v>
      </c>
      <c r="L412" s="45">
        <f>IF(OR($A412="",$B412="",$C412=""),"",'OddsRatio_working_3-way'!I411)</f>
        <v>3.1468160392968771</v>
      </c>
      <c r="M412" s="46">
        <f>IF(OR($A412="",$B412="",$C412=""),"",'OddsRatio_working_3-way'!J411)</f>
        <v>2.8654372380298114</v>
      </c>
      <c r="N412" s="47">
        <f t="shared" si="81"/>
        <v>33.323965432445732</v>
      </c>
      <c r="O412" s="48">
        <f t="shared" si="82"/>
        <v>31.799339562987424</v>
      </c>
      <c r="P412" s="48">
        <f t="shared" si="83"/>
        <v>34.876695004566848</v>
      </c>
      <c r="Q412" t="s">
        <v>378</v>
      </c>
      <c r="R412" t="s">
        <v>374</v>
      </c>
      <c r="S412" s="38">
        <v>44229</v>
      </c>
      <c r="T412" s="50">
        <v>100</v>
      </c>
      <c r="U412" s="50">
        <f t="shared" si="84"/>
        <v>65.753424657534239</v>
      </c>
      <c r="V412" s="50">
        <f t="shared" si="85"/>
        <v>67.320261437908499</v>
      </c>
      <c r="W412" s="50">
        <f t="shared" si="86"/>
        <v>64.157706093189958</v>
      </c>
      <c r="X412" s="50">
        <f t="shared" si="87"/>
        <v>68.522032468901543</v>
      </c>
      <c r="Y412" s="50">
        <f t="shared" si="88"/>
        <v>70.088869249275788</v>
      </c>
      <c r="Z412" s="50">
        <f t="shared" si="89"/>
        <v>66.926313904557261</v>
      </c>
      <c r="AA412" s="50">
        <f t="shared" si="90"/>
        <v>-2.7686078113673034</v>
      </c>
      <c r="AB412" s="50">
        <f t="shared" si="91"/>
        <v>-2.7686078113672892</v>
      </c>
      <c r="AC412" s="50">
        <f t="shared" si="92"/>
        <v>-2.7686078113673034</v>
      </c>
      <c r="AF412">
        <v>2.16</v>
      </c>
      <c r="AG412">
        <v>1.75</v>
      </c>
      <c r="AH412" s="57" t="s">
        <v>486</v>
      </c>
      <c r="AJ412" t="s">
        <v>467</v>
      </c>
    </row>
    <row r="413" spans="1:36" ht="15" x14ac:dyDescent="0.25">
      <c r="A413">
        <v>3.24</v>
      </c>
      <c r="B413">
        <v>3.14</v>
      </c>
      <c r="C413">
        <v>2.5</v>
      </c>
      <c r="D413" s="43">
        <f t="shared" si="93"/>
        <v>2.7113312888259689E-2</v>
      </c>
      <c r="E413" s="44">
        <f>IF(OR($A413="",$B413="",$C413=""),"",A413*'MPTO_working_3-way'!$I412)</f>
        <v>3.3278471337579618</v>
      </c>
      <c r="F413" s="45">
        <f>IF(OR($A413="",$B413="",$C413=""),"",B413*'MPTO_working_3-way'!$I412)</f>
        <v>3.2251358024691354</v>
      </c>
      <c r="G413" s="46">
        <f>IF(OR($A413="",$B413="",$C413=""),"",C413*'MPTO_working_3-way'!$I412)</f>
        <v>2.567783282220649</v>
      </c>
      <c r="H413" s="44">
        <f>IF(OR($A413="",$B413="",$C413=""),"",'MPTO_working_3-way'!E412)</f>
        <v>3.3377368724956695</v>
      </c>
      <c r="I413" s="45">
        <f>IF(OR($A413="",$B413="",$C413=""),"",'MPTO_working_3-way'!F412)</f>
        <v>3.2317114491918808</v>
      </c>
      <c r="J413" s="46">
        <f>IF(OR($A413="",$B413="",$C413=""),"",'MPTO_working_3-way'!G412)</f>
        <v>2.5577918420982053</v>
      </c>
      <c r="K413" s="44">
        <f>IF(OR($A413="",$B413="",$C413=""),"",'OddsRatio_working_3-way'!H412)</f>
        <v>3.3330559275548581</v>
      </c>
      <c r="L413" s="45">
        <f>IF(OR($A413="",$B413="",$C413=""),"",'OddsRatio_working_3-way'!I412)</f>
        <v>3.2289016450747305</v>
      </c>
      <c r="M413" s="46">
        <f>IF(OR($A413="",$B413="",$C413=""),"",'OddsRatio_working_3-way'!J412)</f>
        <v>2.5623142372019148</v>
      </c>
      <c r="N413" s="47">
        <f t="shared" si="81"/>
        <v>30.049457195792311</v>
      </c>
      <c r="O413" s="48">
        <f t="shared" si="82"/>
        <v>31.00644627846086</v>
      </c>
      <c r="P413" s="48">
        <f t="shared" si="83"/>
        <v>38.944096525746843</v>
      </c>
      <c r="Q413" t="s">
        <v>171</v>
      </c>
      <c r="R413" t="s">
        <v>174</v>
      </c>
      <c r="S413" s="38">
        <v>44229</v>
      </c>
      <c r="T413" s="50">
        <v>100</v>
      </c>
      <c r="U413" s="50">
        <f t="shared" si="84"/>
        <v>69.135802469135797</v>
      </c>
      <c r="V413" s="50">
        <f t="shared" si="85"/>
        <v>68.152866242038215</v>
      </c>
      <c r="W413" s="50">
        <f t="shared" si="86"/>
        <v>60</v>
      </c>
      <c r="X413" s="50">
        <f t="shared" si="87"/>
        <v>71.847133757961785</v>
      </c>
      <c r="Y413" s="50">
        <f t="shared" si="88"/>
        <v>70.864197530864189</v>
      </c>
      <c r="Z413" s="50">
        <f t="shared" si="89"/>
        <v>62.711331288825974</v>
      </c>
      <c r="AA413" s="50">
        <f t="shared" si="90"/>
        <v>-2.7113312888259884</v>
      </c>
      <c r="AB413" s="50">
        <f t="shared" si="91"/>
        <v>-2.7113312888259742</v>
      </c>
      <c r="AC413" s="50">
        <f t="shared" si="92"/>
        <v>-2.7113312888259742</v>
      </c>
      <c r="AF413">
        <v>2.69</v>
      </c>
      <c r="AG413">
        <v>1.51</v>
      </c>
      <c r="AH413" s="57" t="s">
        <v>485</v>
      </c>
      <c r="AJ413" t="s">
        <v>468</v>
      </c>
    </row>
    <row r="414" spans="1:36" s="50" customFormat="1" ht="15" x14ac:dyDescent="0.25">
      <c r="A414">
        <v>2.41</v>
      </c>
      <c r="B414">
        <v>3.04</v>
      </c>
      <c r="C414">
        <v>3.53</v>
      </c>
      <c r="D414" s="43">
        <f t="shared" si="93"/>
        <v>2.7171246737322186E-2</v>
      </c>
      <c r="E414" s="44">
        <f>IF(OR($A414="",$B414="",$C414=""),"",A414*'MPTO_working_3-way'!$I413)</f>
        <v>2.4754827046369465</v>
      </c>
      <c r="F414" s="45">
        <f>IF(OR($A414="",$B414="",$C414=""),"",B414*'MPTO_working_3-way'!$I413)</f>
        <v>3.1226005900814595</v>
      </c>
      <c r="G414" s="46">
        <f>IF(OR($A414="",$B414="",$C414=""),"",C414*'MPTO_working_3-way'!$I413)</f>
        <v>3.6259145009827471</v>
      </c>
      <c r="H414" s="44">
        <f>IF(OR($A414="",$B414="",$C414=""),"",'MPTO_working_3-way'!E413)</f>
        <v>2.4637782886556532</v>
      </c>
      <c r="I414" s="45">
        <f>IF(OR($A414="",$B414="",$C414=""),"",'MPTO_working_3-way'!F413)</f>
        <v>3.1260717915393865</v>
      </c>
      <c r="J414" s="46">
        <f>IF(OR($A414="",$B414="",$C414=""),"",'MPTO_working_3-way'!G413)</f>
        <v>3.6465868527574941</v>
      </c>
      <c r="K414" s="44">
        <f>IF(OR($A414="",$B414="",$C414=""),"",'OddsRatio_working_3-way'!H413)</f>
        <v>2.4690512140328376</v>
      </c>
      <c r="L414" s="45">
        <f>IF(OR($A414="",$B414="",$C414=""),"",'OddsRatio_working_3-way'!I413)</f>
        <v>3.1254357990262323</v>
      </c>
      <c r="M414" s="46">
        <f>IF(OR($A414="",$B414="",$C414=""),"",'OddsRatio_working_3-way'!J413)</f>
        <v>3.6359571429099846</v>
      </c>
      <c r="N414" s="47">
        <f t="shared" si="81"/>
        <v>40.396161852670254</v>
      </c>
      <c r="O414" s="48">
        <f t="shared" si="82"/>
        <v>32.024588837149771</v>
      </c>
      <c r="P414" s="48">
        <f t="shared" si="83"/>
        <v>27.579249310179975</v>
      </c>
      <c r="Q414" t="s">
        <v>397</v>
      </c>
      <c r="R414" t="s">
        <v>396</v>
      </c>
      <c r="S414" s="38">
        <v>44229</v>
      </c>
      <c r="T414" s="50">
        <v>100</v>
      </c>
      <c r="U414" s="50">
        <f t="shared" si="84"/>
        <v>58.50622406639004</v>
      </c>
      <c r="V414" s="50">
        <f t="shared" si="85"/>
        <v>67.10526315789474</v>
      </c>
      <c r="W414" s="50">
        <f t="shared" si="86"/>
        <v>71.671388101982998</v>
      </c>
      <c r="X414" s="50">
        <f t="shared" si="87"/>
        <v>61.223348740122262</v>
      </c>
      <c r="Y414" s="50">
        <f t="shared" si="88"/>
        <v>69.822387831626955</v>
      </c>
      <c r="Z414" s="50">
        <f t="shared" si="89"/>
        <v>74.388512775715228</v>
      </c>
      <c r="AA414" s="50">
        <f t="shared" si="90"/>
        <v>-2.7171246737322221</v>
      </c>
      <c r="AB414" s="50">
        <f t="shared" si="91"/>
        <v>-2.717124673732215</v>
      </c>
      <c r="AC414" s="50">
        <f t="shared" si="92"/>
        <v>-2.7171246737322292</v>
      </c>
      <c r="AD414" s="51"/>
      <c r="AE414" s="51"/>
      <c r="AF414">
        <v>2.9</v>
      </c>
      <c r="AG414">
        <v>1.44</v>
      </c>
      <c r="AH414" s="57" t="s">
        <v>498</v>
      </c>
      <c r="AI414" s="51"/>
      <c r="AJ414" t="s">
        <v>482</v>
      </c>
    </row>
    <row r="415" spans="1:36" ht="15" x14ac:dyDescent="0.25">
      <c r="A415">
        <v>3.15</v>
      </c>
      <c r="B415">
        <v>3.29</v>
      </c>
      <c r="C415">
        <v>2.46</v>
      </c>
      <c r="D415" s="43">
        <f t="shared" si="93"/>
        <v>2.7915750282122787E-2</v>
      </c>
      <c r="E415" s="44">
        <f>IF(OR($A415="",$B415="",$C415=""),"",A415*'MPTO_working_3-way'!$I414)</f>
        <v>3.2379346133886866</v>
      </c>
      <c r="F415" s="45">
        <f>IF(OR($A415="",$B415="",$C415=""),"",B415*'MPTO_working_3-way'!$I414)</f>
        <v>3.3818428184281841</v>
      </c>
      <c r="G415" s="46">
        <f>IF(OR($A415="",$B415="",$C415=""),"",C415*'MPTO_working_3-way'!$I414)</f>
        <v>2.5286727456940219</v>
      </c>
      <c r="H415" s="44">
        <f>IF(OR($A415="",$B415="",$C415=""),"",'MPTO_working_3-way'!E414)</f>
        <v>3.2451194411526219</v>
      </c>
      <c r="I415" s="45">
        <f>IF(OR($A415="",$B415="",$C415=""),"",'MPTO_working_3-way'!F414)</f>
        <v>3.3939018367175779</v>
      </c>
      <c r="J415" s="46">
        <f>IF(OR($A415="",$B415="",$C415=""),"",'MPTO_working_3-way'!G414)</f>
        <v>2.5176308749421055</v>
      </c>
      <c r="K415" s="44">
        <f>IF(OR($A415="",$B415="",$C415=""),"",'OddsRatio_working_3-way'!H414)</f>
        <v>3.2421625721342182</v>
      </c>
      <c r="L415" s="45">
        <f>IF(OR($A415="",$B415="",$C415=""),"",'OddsRatio_working_3-way'!I414)</f>
        <v>3.3881638559010976</v>
      </c>
      <c r="M415" s="46">
        <f>IF(OR($A415="",$B415="",$C415=""),"",'OddsRatio_working_3-way'!J414)</f>
        <v>2.5225848164260274</v>
      </c>
      <c r="N415" s="47">
        <f t="shared" si="81"/>
        <v>30.883884926676821</v>
      </c>
      <c r="O415" s="48">
        <f t="shared" si="82"/>
        <v>29.569677057456527</v>
      </c>
      <c r="P415" s="48">
        <f t="shared" si="83"/>
        <v>39.546438015866663</v>
      </c>
      <c r="Q415" t="s">
        <v>391</v>
      </c>
      <c r="R415" t="s">
        <v>393</v>
      </c>
      <c r="S415" s="38">
        <v>44229</v>
      </c>
      <c r="T415" s="50">
        <v>100</v>
      </c>
      <c r="U415" s="50">
        <f t="shared" si="84"/>
        <v>68.253968253968253</v>
      </c>
      <c r="V415" s="50">
        <f t="shared" si="85"/>
        <v>69.6048632218845</v>
      </c>
      <c r="W415" s="50">
        <f t="shared" si="86"/>
        <v>59.349593495934961</v>
      </c>
      <c r="X415" s="50">
        <f t="shared" si="87"/>
        <v>71.045543282180532</v>
      </c>
      <c r="Y415" s="50">
        <f t="shared" si="88"/>
        <v>72.396438250096779</v>
      </c>
      <c r="Z415" s="50">
        <f t="shared" si="89"/>
        <v>62.14116852414724</v>
      </c>
      <c r="AA415" s="50">
        <f t="shared" si="90"/>
        <v>-2.7915750282122787</v>
      </c>
      <c r="AB415" s="50">
        <f t="shared" si="91"/>
        <v>-2.7915750282122787</v>
      </c>
      <c r="AC415" s="50">
        <f t="shared" si="92"/>
        <v>-2.7915750282122787</v>
      </c>
      <c r="AF415">
        <v>2.35</v>
      </c>
      <c r="AG415">
        <v>1.65</v>
      </c>
      <c r="AH415" s="57" t="s">
        <v>485</v>
      </c>
      <c r="AJ415" t="s">
        <v>482</v>
      </c>
    </row>
    <row r="416" spans="1:36" ht="15" x14ac:dyDescent="0.25">
      <c r="A416">
        <v>9.3000000000000007</v>
      </c>
      <c r="B416">
        <v>5.51</v>
      </c>
      <c r="C416">
        <v>1.34</v>
      </c>
      <c r="D416" s="43">
        <f t="shared" si="93"/>
        <v>3.5283741703635574E-2</v>
      </c>
      <c r="E416" s="44">
        <f>IF(OR($A416="",$B416="",$C416=""),"",A416*'MPTO_working_3-way'!$I415)</f>
        <v>9.6281387978438122</v>
      </c>
      <c r="F416" s="45">
        <f>IF(OR($A416="",$B416="",$C416=""),"",B416*'MPTO_working_3-way'!$I415)</f>
        <v>5.7044134167870322</v>
      </c>
      <c r="G416" s="46">
        <f>IF(OR($A416="",$B416="",$C416=""),"",C416*'MPTO_working_3-way'!$I415)</f>
        <v>1.3872802138828717</v>
      </c>
      <c r="H416" s="44">
        <f>IF(OR($A416="",$B416="",$C416=""),"",'MPTO_working_3-way'!E415)</f>
        <v>10.442159187567352</v>
      </c>
      <c r="I416" s="45">
        <f>IF(OR($A416="",$B416="",$C416=""),"",'MPTO_working_3-way'!F415)</f>
        <v>5.8918160283864003</v>
      </c>
      <c r="J416" s="46">
        <f>IF(OR($A416="",$B416="",$C416=""),"",'MPTO_working_3-way'!G415)</f>
        <v>1.3614566539300235</v>
      </c>
      <c r="K416" s="44">
        <f>IF(OR($A416="",$B416="",$C416=""),"",'OddsRatio_working_3-way'!H415)</f>
        <v>10.008476918953534</v>
      </c>
      <c r="L416" s="45">
        <f>IF(OR($A416="",$B416="",$C416=""),"",'OddsRatio_working_3-way'!I415)</f>
        <v>5.8949675788530662</v>
      </c>
      <c r="M416" s="46">
        <f>IF(OR($A416="",$B416="",$C416=""),"",'OddsRatio_working_3-way'!J415)</f>
        <v>1.3690219460776147</v>
      </c>
      <c r="N416" s="47">
        <f t="shared" si="81"/>
        <v>10.386223350082432</v>
      </c>
      <c r="O416" s="48">
        <f t="shared" si="82"/>
        <v>17.530286235166358</v>
      </c>
      <c r="P416" s="48">
        <f t="shared" si="83"/>
        <v>72.083490414751211</v>
      </c>
      <c r="Q416" t="s">
        <v>394</v>
      </c>
      <c r="R416" t="s">
        <v>390</v>
      </c>
      <c r="S416" s="38">
        <v>44229</v>
      </c>
      <c r="T416" s="50">
        <v>100</v>
      </c>
      <c r="U416" s="50">
        <f t="shared" si="84"/>
        <v>89.247311827956992</v>
      </c>
      <c r="V416" s="50">
        <f t="shared" si="85"/>
        <v>81.851179673321241</v>
      </c>
      <c r="W416" s="50">
        <f t="shared" si="86"/>
        <v>25.373134328358205</v>
      </c>
      <c r="X416" s="50">
        <f t="shared" si="87"/>
        <v>92.775685998320554</v>
      </c>
      <c r="Y416" s="50">
        <f t="shared" si="88"/>
        <v>85.379553843684803</v>
      </c>
      <c r="Z416" s="50">
        <f t="shared" si="89"/>
        <v>28.901508498721775</v>
      </c>
      <c r="AA416" s="50">
        <f t="shared" si="90"/>
        <v>-3.5283741703635627</v>
      </c>
      <c r="AB416" s="50">
        <f t="shared" si="91"/>
        <v>-3.5283741703635627</v>
      </c>
      <c r="AC416" s="50">
        <f t="shared" si="92"/>
        <v>-3.5283741703635698</v>
      </c>
      <c r="AF416">
        <v>1.68</v>
      </c>
      <c r="AG416">
        <v>2.2799999999999998</v>
      </c>
      <c r="AH416" s="57" t="s">
        <v>488</v>
      </c>
      <c r="AJ416" t="s">
        <v>482</v>
      </c>
    </row>
    <row r="417" spans="1:36" ht="15" x14ac:dyDescent="0.25">
      <c r="A417">
        <v>3.92</v>
      </c>
      <c r="B417">
        <v>3.81</v>
      </c>
      <c r="C417">
        <v>1.93</v>
      </c>
      <c r="D417" s="43">
        <f t="shared" si="93"/>
        <v>3.5703947443283202E-2</v>
      </c>
      <c r="E417" s="44">
        <f>IF(OR($A417="",$B417="",$C417=""),"",A417*'MPTO_working_3-way'!$I416)</f>
        <v>4.0599594739776697</v>
      </c>
      <c r="F417" s="45">
        <f>IF(OR($A417="",$B417="",$C417=""),"",B417*'MPTO_working_3-way'!$I416)</f>
        <v>3.9460320397589093</v>
      </c>
      <c r="G417" s="46">
        <f>IF(OR($A417="",$B417="",$C417=""),"",C417*'MPTO_working_3-way'!$I416)</f>
        <v>1.9989086185655365</v>
      </c>
      <c r="H417" s="44">
        <f>IF(OR($A417="",$B417="",$C417=""),"",'MPTO_working_3-way'!E416)</f>
        <v>4.1118298475146098</v>
      </c>
      <c r="I417" s="45">
        <f>IF(OR($A417="",$B417="",$C417=""),"",'MPTO_working_3-way'!F416)</f>
        <v>3.9909664349170355</v>
      </c>
      <c r="J417" s="46">
        <f>IF(OR($A417="",$B417="",$C417=""),"",'MPTO_working_3-way'!G416)</f>
        <v>1.9753734177903381</v>
      </c>
      <c r="K417" s="44">
        <f>IF(OR($A417="",$B417="",$C417=""),"",'OddsRatio_working_3-way'!H416)</f>
        <v>4.0907724362131894</v>
      </c>
      <c r="L417" s="45">
        <f>IF(OR($A417="",$B417="",$C417=""),"",'OddsRatio_working_3-way'!I416)</f>
        <v>3.9743392279996796</v>
      </c>
      <c r="M417" s="46">
        <f>IF(OR($A417="",$B417="",$C417=""),"",'OddsRatio_working_3-way'!J416)</f>
        <v>1.9843898512596798</v>
      </c>
      <c r="N417" s="47">
        <f t="shared" si="81"/>
        <v>24.630787730998424</v>
      </c>
      <c r="O417" s="48">
        <f t="shared" si="82"/>
        <v>25.34191283609286</v>
      </c>
      <c r="P417" s="48">
        <f t="shared" si="83"/>
        <v>50.027299432908713</v>
      </c>
      <c r="Q417" t="s">
        <v>409</v>
      </c>
      <c r="R417" t="s">
        <v>65</v>
      </c>
      <c r="S417" s="38">
        <v>44229</v>
      </c>
      <c r="T417" s="50">
        <v>100</v>
      </c>
      <c r="U417" s="50">
        <f t="shared" si="84"/>
        <v>74.489795918367349</v>
      </c>
      <c r="V417" s="50">
        <f t="shared" si="85"/>
        <v>73.753280839895012</v>
      </c>
      <c r="W417" s="50">
        <f t="shared" si="86"/>
        <v>48.186528497409334</v>
      </c>
      <c r="X417" s="50">
        <f t="shared" si="87"/>
        <v>78.060190662695675</v>
      </c>
      <c r="Y417" s="50">
        <f t="shared" si="88"/>
        <v>77.323675584223324</v>
      </c>
      <c r="Z417" s="50">
        <f t="shared" si="89"/>
        <v>51.756923241737638</v>
      </c>
      <c r="AA417" s="50">
        <f t="shared" si="90"/>
        <v>-3.5703947443283255</v>
      </c>
      <c r="AB417" s="50">
        <f t="shared" si="91"/>
        <v>-3.5703947443283113</v>
      </c>
      <c r="AC417" s="50">
        <f t="shared" si="92"/>
        <v>-3.5703947443283042</v>
      </c>
      <c r="AF417">
        <v>1.68</v>
      </c>
      <c r="AG417">
        <v>2.25</v>
      </c>
      <c r="AH417" s="57" t="s">
        <v>485</v>
      </c>
      <c r="AJ417" t="s">
        <v>475</v>
      </c>
    </row>
    <row r="418" spans="1:36" ht="15" x14ac:dyDescent="0.25">
      <c r="A418">
        <v>1.68</v>
      </c>
      <c r="B418">
        <v>4.1500000000000004</v>
      </c>
      <c r="C418">
        <v>4.95</v>
      </c>
      <c r="D418" s="43">
        <f t="shared" si="93"/>
        <v>3.8222152679983967E-2</v>
      </c>
      <c r="E418" s="44">
        <f>IF(OR($A418="",$B418="",$C418=""),"",A418*'MPTO_working_3-way'!$I417)</f>
        <v>1.7442132165023729</v>
      </c>
      <c r="F418" s="45">
        <f>IF(OR($A418="",$B418="",$C418=""),"",B418*'MPTO_working_3-way'!$I417)</f>
        <v>4.308621933621934</v>
      </c>
      <c r="G418" s="46">
        <f>IF(OR($A418="",$B418="",$C418=""),"",C418*'MPTO_working_3-way'!$I417)</f>
        <v>5.1391996557659212</v>
      </c>
      <c r="H418" s="44">
        <f>IF(OR($A418="",$B418="",$C418=""),"",'MPTO_working_3-way'!E417)</f>
        <v>1.716745925940665</v>
      </c>
      <c r="I418" s="45">
        <f>IF(OR($A418="",$B418="",$C418=""),"",'MPTO_working_3-way'!F417)</f>
        <v>4.3816766755964096</v>
      </c>
      <c r="J418" s="46">
        <f>IF(OR($A418="",$B418="",$C418=""),"",'MPTO_working_3-way'!G417)</f>
        <v>5.2831927498737041</v>
      </c>
      <c r="K418" s="44">
        <f>IF(OR($A418="",$B418="",$C418=""),"",'OddsRatio_working_3-way'!H417)</f>
        <v>1.7263070025076264</v>
      </c>
      <c r="L418" s="45">
        <f>IF(OR($A418="",$B418="",$C418=""),"",'OddsRatio_working_3-way'!I417)</f>
        <v>4.364510379263268</v>
      </c>
      <c r="M418" s="46">
        <f>IF(OR($A418="",$B418="",$C418=""),"",'OddsRatio_working_3-way'!J417)</f>
        <v>5.2189892057428269</v>
      </c>
      <c r="N418" s="47">
        <f t="shared" si="81"/>
        <v>57.332440239460801</v>
      </c>
      <c r="O418" s="48">
        <f t="shared" si="82"/>
        <v>23.209277012600992</v>
      </c>
      <c r="P418" s="48">
        <f t="shared" si="83"/>
        <v>19.458282747938206</v>
      </c>
      <c r="Q418" t="s">
        <v>129</v>
      </c>
      <c r="R418" t="s">
        <v>66</v>
      </c>
      <c r="S418" s="38">
        <v>44229</v>
      </c>
      <c r="T418" s="50">
        <v>100</v>
      </c>
      <c r="U418" s="50">
        <f t="shared" si="84"/>
        <v>40.476190476190474</v>
      </c>
      <c r="V418" s="50">
        <f t="shared" si="85"/>
        <v>75.903614457831324</v>
      </c>
      <c r="W418" s="50">
        <f t="shared" si="86"/>
        <v>79.797979797979792</v>
      </c>
      <c r="X418" s="50">
        <f t="shared" si="87"/>
        <v>44.298405744188877</v>
      </c>
      <c r="Y418" s="50">
        <f t="shared" si="88"/>
        <v>79.725829725829726</v>
      </c>
      <c r="Z418" s="50">
        <f t="shared" si="89"/>
        <v>83.620195065978194</v>
      </c>
      <c r="AA418" s="50">
        <f t="shared" si="90"/>
        <v>-3.8222152679984021</v>
      </c>
      <c r="AB418" s="50">
        <f t="shared" si="91"/>
        <v>-3.8222152679984021</v>
      </c>
      <c r="AC418" s="50">
        <f t="shared" si="92"/>
        <v>-3.8222152679984021</v>
      </c>
      <c r="AF418">
        <v>1.7</v>
      </c>
      <c r="AG418">
        <v>2.21</v>
      </c>
      <c r="AH418" s="71" t="s">
        <v>491</v>
      </c>
      <c r="AJ418" t="s">
        <v>475</v>
      </c>
    </row>
    <row r="419" spans="1:36" ht="15" x14ac:dyDescent="0.25">
      <c r="A419">
        <v>2.63</v>
      </c>
      <c r="B419">
        <v>3.3</v>
      </c>
      <c r="C419">
        <v>2.86</v>
      </c>
      <c r="D419" s="43">
        <f t="shared" si="93"/>
        <v>3.2908789562782204E-2</v>
      </c>
      <c r="E419" s="44">
        <f>IF(OR($A419="",$B419="",$C419=""),"",A419*'MPTO_working_3-way'!$I418)</f>
        <v>2.7165501165501169</v>
      </c>
      <c r="F419" s="45">
        <f>IF(OR($A419="",$B419="",$C419=""),"",B419*'MPTO_working_3-way'!$I418)</f>
        <v>3.4085990055571811</v>
      </c>
      <c r="G419" s="46">
        <f>IF(OR($A419="",$B419="",$C419=""),"",C419*'MPTO_working_3-way'!$I418)</f>
        <v>2.9541191381495571</v>
      </c>
      <c r="H419" s="44">
        <f>IF(OR($A419="",$B419="",$C419=""),"",'MPTO_working_3-way'!E418)</f>
        <v>2.7081296454831305</v>
      </c>
      <c r="I419" s="45">
        <f>IF(OR($A419="",$B419="",$C419=""),"",'MPTO_working_3-way'!F418)</f>
        <v>3.4239456993434967</v>
      </c>
      <c r="J419" s="46">
        <f>IF(OR($A419="",$B419="",$C419=""),"",'MPTO_working_3-way'!G418)</f>
        <v>2.9526330940272345</v>
      </c>
      <c r="K419" s="44">
        <f>IF(OR($A419="",$B419="",$C419=""),"",'OddsRatio_working_3-way'!H418)</f>
        <v>2.7121808289995459</v>
      </c>
      <c r="L419" s="45">
        <f>IF(OR($A419="",$B419="",$C419=""),"",'OddsRatio_working_3-way'!I418)</f>
        <v>3.4159606789564152</v>
      </c>
      <c r="M419" s="46">
        <f>IF(OR($A419="",$B419="",$C419=""),"",'OddsRatio_working_3-way'!J418)</f>
        <v>2.9537768968951883</v>
      </c>
      <c r="N419" s="47">
        <f t="shared" si="81"/>
        <v>36.811395229105884</v>
      </c>
      <c r="O419" s="48">
        <f t="shared" si="82"/>
        <v>29.337566500772262</v>
      </c>
      <c r="P419" s="48">
        <f t="shared" si="83"/>
        <v>33.85103827012184</v>
      </c>
      <c r="Q419" t="s">
        <v>164</v>
      </c>
      <c r="R419" t="s">
        <v>167</v>
      </c>
      <c r="S419" s="38">
        <v>44229</v>
      </c>
      <c r="T419" s="50">
        <v>100</v>
      </c>
      <c r="U419" s="50">
        <f t="shared" si="84"/>
        <v>61.977186311787079</v>
      </c>
      <c r="V419" s="50">
        <f t="shared" si="85"/>
        <v>69.696969696969703</v>
      </c>
      <c r="W419" s="50">
        <f t="shared" si="86"/>
        <v>65.03496503496504</v>
      </c>
      <c r="X419" s="50">
        <f t="shared" si="87"/>
        <v>65.268065268065271</v>
      </c>
      <c r="Y419" s="50">
        <f t="shared" si="88"/>
        <v>72.987848653247895</v>
      </c>
      <c r="Z419" s="50">
        <f t="shared" si="89"/>
        <v>68.325843991243246</v>
      </c>
      <c r="AA419" s="50">
        <f t="shared" si="90"/>
        <v>-3.2908789562781919</v>
      </c>
      <c r="AB419" s="50">
        <f t="shared" si="91"/>
        <v>-3.2908789562781919</v>
      </c>
      <c r="AC419" s="50">
        <f t="shared" si="92"/>
        <v>-3.2908789562782061</v>
      </c>
      <c r="AF419">
        <v>1.93</v>
      </c>
      <c r="AG419">
        <v>1.94</v>
      </c>
      <c r="AH419" s="57" t="s">
        <v>495</v>
      </c>
      <c r="AJ419" t="s">
        <v>475</v>
      </c>
    </row>
    <row r="420" spans="1:36" ht="15" x14ac:dyDescent="0.25">
      <c r="A420">
        <v>14.8</v>
      </c>
      <c r="B420">
        <v>6.57</v>
      </c>
      <c r="C420">
        <v>1.23</v>
      </c>
      <c r="D420" s="43">
        <f t="shared" si="93"/>
        <v>3.2782699170938345E-2</v>
      </c>
      <c r="E420" s="44">
        <f>IF(OR($A420="",$B420="",$C420=""),"",A420*'MPTO_working_3-way'!$I419)</f>
        <v>15.285183947729887</v>
      </c>
      <c r="F420" s="45">
        <f>IF(OR($A420="",$B420="",$C420=""),"",B420*'MPTO_working_3-way'!$I419)</f>
        <v>6.7853823335530654</v>
      </c>
      <c r="G420" s="46">
        <f>IF(OR($A420="",$B420="",$C420=""),"",C420*'MPTO_working_3-way'!$I419)</f>
        <v>1.2703227199802543</v>
      </c>
      <c r="H420" s="44">
        <f>IF(OR($A420="",$B420="",$C420=""),"",'MPTO_working_3-way'!E419)</f>
        <v>17.655366864673994</v>
      </c>
      <c r="I420" s="45">
        <f>IF(OR($A420="",$B420="",$C420=""),"",'MPTO_working_3-way'!F419)</f>
        <v>7.0781709954276071</v>
      </c>
      <c r="J420" s="46">
        <f>IF(OR($A420="",$B420="",$C420=""),"",'MPTO_working_3-way'!G419)</f>
        <v>1.2467575518826099</v>
      </c>
      <c r="K420" s="44">
        <f>IF(OR($A420="",$B420="",$C420=""),"",'OddsRatio_working_3-way'!H419)</f>
        <v>16.188973937671737</v>
      </c>
      <c r="L420" s="45">
        <f>IF(OR($A420="",$B420="",$C420=""),"",'OddsRatio_working_3-way'!I419)</f>
        <v>7.1306220893356205</v>
      </c>
      <c r="M420" s="46">
        <f>IF(OR($A420="",$B420="",$C420=""),"",'OddsRatio_working_3-way'!J419)</f>
        <v>1.2531495656278624</v>
      </c>
      <c r="N420" s="47">
        <f t="shared" si="81"/>
        <v>6.5422830593315631</v>
      </c>
      <c r="O420" s="48">
        <f t="shared" si="82"/>
        <v>14.737563056028483</v>
      </c>
      <c r="P420" s="48">
        <f t="shared" si="83"/>
        <v>78.720153884639956</v>
      </c>
      <c r="Q420" t="s">
        <v>73</v>
      </c>
      <c r="R420" t="s">
        <v>68</v>
      </c>
      <c r="S420" s="38">
        <v>44257</v>
      </c>
      <c r="T420" s="50">
        <v>100</v>
      </c>
      <c r="U420" s="50">
        <f t="shared" si="84"/>
        <v>93.243243243243228</v>
      </c>
      <c r="V420" s="50">
        <f t="shared" si="85"/>
        <v>84.779299847792998</v>
      </c>
      <c r="W420" s="50">
        <f t="shared" si="86"/>
        <v>18.699186991869919</v>
      </c>
      <c r="X420" s="50">
        <f t="shared" si="87"/>
        <v>96.521513160337079</v>
      </c>
      <c r="Y420" s="50">
        <f t="shared" si="88"/>
        <v>88.057569764886836</v>
      </c>
      <c r="Z420" s="50">
        <f t="shared" si="89"/>
        <v>21.977456908963756</v>
      </c>
      <c r="AA420" s="50">
        <f t="shared" si="90"/>
        <v>-3.2782699170938514</v>
      </c>
      <c r="AB420" s="50">
        <f t="shared" si="91"/>
        <v>-3.2782699170938372</v>
      </c>
      <c r="AC420" s="50">
        <f t="shared" si="92"/>
        <v>-3.2782699170938372</v>
      </c>
      <c r="AF420">
        <v>1.68</v>
      </c>
      <c r="AG420">
        <v>2.2799999999999998</v>
      </c>
      <c r="AH420" s="57" t="s">
        <v>498</v>
      </c>
      <c r="AJ420" t="s">
        <v>476</v>
      </c>
    </row>
    <row r="421" spans="1:36" ht="15" x14ac:dyDescent="0.25">
      <c r="A421">
        <v>4.12</v>
      </c>
      <c r="B421">
        <v>3.56</v>
      </c>
      <c r="C421">
        <v>2</v>
      </c>
      <c r="D421" s="43">
        <f t="shared" si="93"/>
        <v>2.3617323006436042E-2</v>
      </c>
      <c r="E421" s="44">
        <f>IF(OR($A421="",$B421="",$C421=""),"",A421*'MPTO_working_3-way'!$I420)</f>
        <v>4.2173033707865164</v>
      </c>
      <c r="F421" s="45">
        <f>IF(OR($A421="",$B421="",$C421=""),"",B421*'MPTO_working_3-way'!$I420)</f>
        <v>3.6440776699029125</v>
      </c>
      <c r="G421" s="46">
        <f>IF(OR($A421="",$B421="",$C421=""),"",C421*'MPTO_working_3-way'!$I420)</f>
        <v>2.0472346460128721</v>
      </c>
      <c r="H421" s="44">
        <f>IF(OR($A421="",$B421="",$C421=""),"",'MPTO_working_3-way'!E420)</f>
        <v>4.2581094681427567</v>
      </c>
      <c r="I421" s="45">
        <f>IF(OR($A421="",$B421="",$C421=""),"",'MPTO_working_3-way'!F420)</f>
        <v>3.6626489978024903</v>
      </c>
      <c r="J421" s="46">
        <f>IF(OR($A421="",$B421="",$C421=""),"",'MPTO_working_3-way'!G420)</f>
        <v>2.0319934978572483</v>
      </c>
      <c r="K421" s="44">
        <f>IF(OR($A421="",$B421="",$C421=""),"",'OddsRatio_working_3-way'!H420)</f>
        <v>4.2387328633542367</v>
      </c>
      <c r="L421" s="45">
        <f>IF(OR($A421="",$B421="",$C421=""),"",'OddsRatio_working_3-way'!I420)</f>
        <v>3.6574218365983486</v>
      </c>
      <c r="M421" s="46">
        <f>IF(OR($A421="",$B421="",$C421=""),"",'OddsRatio_working_3-way'!J420)</f>
        <v>2.0380554049212298</v>
      </c>
      <c r="N421" s="47">
        <f t="shared" si="81"/>
        <v>23.711834603293017</v>
      </c>
      <c r="O421" s="48">
        <f t="shared" si="82"/>
        <v>27.441786113923378</v>
      </c>
      <c r="P421" s="48">
        <f t="shared" si="83"/>
        <v>48.846379282783616</v>
      </c>
      <c r="Q421" t="s">
        <v>41</v>
      </c>
      <c r="R421" t="s">
        <v>39</v>
      </c>
      <c r="S421" s="38">
        <v>44257</v>
      </c>
      <c r="T421" s="50">
        <v>100</v>
      </c>
      <c r="U421" s="50">
        <f t="shared" si="84"/>
        <v>75.728155339805824</v>
      </c>
      <c r="V421" s="50">
        <f t="shared" si="85"/>
        <v>71.910112359550567</v>
      </c>
      <c r="W421" s="50">
        <f t="shared" si="86"/>
        <v>50</v>
      </c>
      <c r="X421" s="50">
        <f t="shared" si="87"/>
        <v>78.089887640449433</v>
      </c>
      <c r="Y421" s="50">
        <f t="shared" si="88"/>
        <v>74.271844660194176</v>
      </c>
      <c r="Z421" s="50">
        <f t="shared" si="89"/>
        <v>52.361732300643617</v>
      </c>
      <c r="AA421" s="50">
        <f t="shared" si="90"/>
        <v>-2.3617323006436095</v>
      </c>
      <c r="AB421" s="50">
        <f t="shared" si="91"/>
        <v>-2.3617323006436095</v>
      </c>
      <c r="AC421" s="50">
        <f t="shared" si="92"/>
        <v>-2.3617323006436166</v>
      </c>
      <c r="AF421">
        <v>2.06</v>
      </c>
      <c r="AG421">
        <v>1.86</v>
      </c>
      <c r="AH421" s="57" t="s">
        <v>498</v>
      </c>
      <c r="AJ421" t="s">
        <v>476</v>
      </c>
    </row>
    <row r="422" spans="1:36" ht="14.25" customHeight="1" x14ac:dyDescent="0.25">
      <c r="A422">
        <v>2.5099999999999998</v>
      </c>
      <c r="B422">
        <v>3.71</v>
      </c>
      <c r="C422">
        <v>2.82</v>
      </c>
      <c r="D422" s="43">
        <f t="shared" si="93"/>
        <v>2.2558082555747427E-2</v>
      </c>
      <c r="E422" s="44">
        <f>IF(OR($A422="",$B422="",$C422=""),"",A422*'MPTO_working_3-way'!$I421)</f>
        <v>2.566620787214926</v>
      </c>
      <c r="F422" s="45">
        <f>IF(OR($A422="",$B422="",$C422=""),"",B422*'MPTO_working_3-way'!$I421)</f>
        <v>3.793690486281823</v>
      </c>
      <c r="G422" s="46">
        <f>IF(OR($A422="",$B422="",$C422=""),"",C422*'MPTO_working_3-way'!$I421)</f>
        <v>2.8836137928072074</v>
      </c>
      <c r="H422" s="44">
        <f>IF(OR($A422="",$B422="",$C422=""),"",'MPTO_working_3-way'!E421)</f>
        <v>2.5582840183460389</v>
      </c>
      <c r="I422" s="45">
        <f>IF(OR($A422="",$B422="",$C422=""),"",'MPTO_working_3-way'!F421)</f>
        <v>3.8164673357354646</v>
      </c>
      <c r="J422" s="46">
        <f>IF(OR($A422="",$B422="",$C422=""),"",'MPTO_working_3-way'!G421)</f>
        <v>2.8810924051056022</v>
      </c>
      <c r="K422" s="44">
        <f>IF(OR($A422="",$B422="",$C422=""),"",'OddsRatio_working_3-way'!H421)</f>
        <v>2.5623509350254081</v>
      </c>
      <c r="L422" s="45">
        <f>IF(OR($A422="",$B422="",$C422=""),"",'OddsRatio_working_3-way'!I421)</f>
        <v>3.8039543270985807</v>
      </c>
      <c r="M422" s="46">
        <f>IF(OR($A422="",$B422="",$C422=""),"",'OddsRatio_working_3-way'!J421)</f>
        <v>2.8830984779776445</v>
      </c>
      <c r="N422" s="47">
        <f t="shared" si="81"/>
        <v>38.961735406386744</v>
      </c>
      <c r="O422" s="48">
        <f t="shared" si="82"/>
        <v>26.359556838283215</v>
      </c>
      <c r="P422" s="48">
        <f t="shared" si="83"/>
        <v>34.678707755330045</v>
      </c>
      <c r="Q422" t="s">
        <v>138</v>
      </c>
      <c r="R422" t="s">
        <v>134</v>
      </c>
      <c r="S422" s="38">
        <v>44257</v>
      </c>
      <c r="T422" s="50">
        <v>100</v>
      </c>
      <c r="U422" s="50">
        <f t="shared" si="84"/>
        <v>60.15936254980079</v>
      </c>
      <c r="V422" s="50">
        <f t="shared" si="85"/>
        <v>73.045822102425873</v>
      </c>
      <c r="W422" s="50">
        <f t="shared" si="86"/>
        <v>64.539007092198588</v>
      </c>
      <c r="X422" s="50">
        <f t="shared" si="87"/>
        <v>62.415170805375539</v>
      </c>
      <c r="Y422" s="50">
        <f t="shared" si="88"/>
        <v>75.301630358000622</v>
      </c>
      <c r="Z422" s="50">
        <f t="shared" si="89"/>
        <v>66.794815347773323</v>
      </c>
      <c r="AA422" s="50">
        <f t="shared" si="90"/>
        <v>-2.255808255574749</v>
      </c>
      <c r="AB422" s="50">
        <f t="shared" si="91"/>
        <v>-2.255808255574749</v>
      </c>
      <c r="AC422" s="50">
        <f t="shared" si="92"/>
        <v>-2.2558082555747347</v>
      </c>
      <c r="AF422">
        <v>1.68</v>
      </c>
      <c r="AG422">
        <v>2.31</v>
      </c>
      <c r="AH422" s="71" t="s">
        <v>485</v>
      </c>
      <c r="AJ422" t="s">
        <v>476</v>
      </c>
    </row>
    <row r="423" spans="1:36" ht="15" x14ac:dyDescent="0.25">
      <c r="A423">
        <v>2.23</v>
      </c>
      <c r="B423">
        <v>3.5</v>
      </c>
      <c r="C423">
        <v>3.46</v>
      </c>
      <c r="D423" s="43">
        <f t="shared" si="93"/>
        <v>2.3162120028290767E-2</v>
      </c>
      <c r="E423" s="44">
        <f>IF(OR($A423="",$B423="",$C423=""),"",A423*'MPTO_working_3-way'!$I422)</f>
        <v>2.2816515276630884</v>
      </c>
      <c r="F423" s="45">
        <f>IF(OR($A423="",$B423="",$C423=""),"",B423*'MPTO_working_3-way'!$I422)</f>
        <v>3.5810674200990178</v>
      </c>
      <c r="G423" s="46">
        <f>IF(OR($A423="",$B423="",$C423=""),"",C423*'MPTO_working_3-way'!$I422)</f>
        <v>3.5401409352978859</v>
      </c>
      <c r="H423" s="44">
        <f>IF(OR($A423="",$B423="",$C423=""),"",'MPTO_working_3-way'!E422)</f>
        <v>2.2690669243372685</v>
      </c>
      <c r="I423" s="45">
        <f>IF(OR($A423="",$B423="",$C423=""),"",'MPTO_working_3-way'!F422)</f>
        <v>3.5972053867568903</v>
      </c>
      <c r="J423" s="46">
        <f>IF(OR($A423="",$B423="",$C423=""),"",'MPTO_working_3-way'!G422)</f>
        <v>3.5549661028105044</v>
      </c>
      <c r="K423" s="44">
        <f>IF(OR($A423="",$B423="",$C423=""),"",'OddsRatio_working_3-way'!H422)</f>
        <v>2.2743890137307372</v>
      </c>
      <c r="L423" s="45">
        <f>IF(OR($A423="",$B423="",$C423=""),"",'OddsRatio_working_3-way'!I422)</f>
        <v>3.5902215726234497</v>
      </c>
      <c r="M423" s="46">
        <f>IF(OR($A423="",$B423="",$C423=""),"",'OddsRatio_working_3-way'!J422)</f>
        <v>3.5487780274614744</v>
      </c>
      <c r="N423" s="47">
        <f t="shared" si="81"/>
        <v>43.827902196100005</v>
      </c>
      <c r="O423" s="48">
        <f t="shared" si="82"/>
        <v>27.924634827800858</v>
      </c>
      <c r="P423" s="48">
        <f t="shared" si="83"/>
        <v>28.247462976099136</v>
      </c>
      <c r="Q423" t="s">
        <v>136</v>
      </c>
      <c r="R423" t="s">
        <v>72</v>
      </c>
      <c r="S423" s="38">
        <v>44257</v>
      </c>
      <c r="T423" s="50">
        <v>100</v>
      </c>
      <c r="U423" s="50">
        <f t="shared" si="84"/>
        <v>55.156950672645742</v>
      </c>
      <c r="V423" s="50">
        <f t="shared" si="85"/>
        <v>71.428571428571431</v>
      </c>
      <c r="W423" s="50">
        <f t="shared" si="86"/>
        <v>71.098265895953759</v>
      </c>
      <c r="X423" s="50">
        <f t="shared" si="87"/>
        <v>57.473162675474818</v>
      </c>
      <c r="Y423" s="50">
        <f t="shared" si="88"/>
        <v>73.744783431400506</v>
      </c>
      <c r="Z423" s="50">
        <f t="shared" si="89"/>
        <v>73.414477898782835</v>
      </c>
      <c r="AA423" s="50">
        <f t="shared" si="90"/>
        <v>-2.3162120028290758</v>
      </c>
      <c r="AB423" s="50">
        <f t="shared" si="91"/>
        <v>-2.3162120028290758</v>
      </c>
      <c r="AC423" s="50">
        <f t="shared" si="92"/>
        <v>-2.3162120028290758</v>
      </c>
      <c r="AF423">
        <v>1.73</v>
      </c>
      <c r="AG423">
        <v>2.2200000000000002</v>
      </c>
      <c r="AH423" s="57" t="s">
        <v>496</v>
      </c>
      <c r="AJ423" t="s">
        <v>476</v>
      </c>
    </row>
    <row r="424" spans="1:36" ht="15" x14ac:dyDescent="0.25">
      <c r="A424">
        <v>1.37</v>
      </c>
      <c r="B424">
        <v>5.5</v>
      </c>
      <c r="C424">
        <v>8.8699999999999992</v>
      </c>
      <c r="D424" s="43">
        <f t="shared" si="93"/>
        <v>2.4484760707079944E-2</v>
      </c>
      <c r="E424" s="44">
        <f>IF(OR($A424="",$B424="",$C424=""),"",A424*'MPTO_working_3-way'!$I423)</f>
        <v>1.4035441221686997</v>
      </c>
      <c r="F424" s="45">
        <f>IF(OR($A424="",$B424="",$C424=""),"",B424*'MPTO_working_3-way'!$I423)</f>
        <v>5.6346661838889398</v>
      </c>
      <c r="G424" s="46">
        <f>IF(OR($A424="",$B424="",$C424=""),"",C424*'MPTO_working_3-way'!$I423)</f>
        <v>9.0871798274717985</v>
      </c>
      <c r="H424" s="44">
        <f>IF(OR($A424="",$B424="",$C424=""),"",'MPTO_working_3-way'!E423)</f>
        <v>1.3854917009602434</v>
      </c>
      <c r="I424" s="45">
        <f>IF(OR($A424="",$B424="",$C424=""),"",'MPTO_working_3-way'!F423)</f>
        <v>5.758491351766625</v>
      </c>
      <c r="J424" s="46">
        <f>IF(OR($A424="",$B424="",$C424=""),"",'MPTO_working_3-way'!G423)</f>
        <v>9.5622420243650641</v>
      </c>
      <c r="K424" s="44">
        <f>IF(OR($A424="",$B424="",$C424=""),"",'OddsRatio_working_3-way'!H423)</f>
        <v>1.3909923737911445</v>
      </c>
      <c r="L424" s="45">
        <f>IF(OR($A424="",$B424="",$C424=""),"",'OddsRatio_working_3-way'!I423)</f>
        <v>5.7553126542166222</v>
      </c>
      <c r="M424" s="46">
        <f>IF(OR($A424="",$B424="",$C424=""),"",'OddsRatio_working_3-way'!J423)</f>
        <v>9.3165134641521821</v>
      </c>
      <c r="N424" s="47">
        <f t="shared" si="81"/>
        <v>71.248205468228548</v>
      </c>
      <c r="O424" s="48">
        <f t="shared" si="82"/>
        <v>17.747280271176933</v>
      </c>
      <c r="P424" s="48">
        <f t="shared" si="83"/>
        <v>11.004514260594492</v>
      </c>
      <c r="Q424" t="s">
        <v>75</v>
      </c>
      <c r="R424" t="s">
        <v>74</v>
      </c>
      <c r="S424" s="38">
        <v>44257</v>
      </c>
      <c r="T424" s="50">
        <v>100</v>
      </c>
      <c r="U424" s="50">
        <f t="shared" si="84"/>
        <v>27.007299270072991</v>
      </c>
      <c r="V424" s="50">
        <f t="shared" si="85"/>
        <v>81.818181818181827</v>
      </c>
      <c r="W424" s="50">
        <f t="shared" si="86"/>
        <v>88.726042841037199</v>
      </c>
      <c r="X424" s="50">
        <f t="shared" si="87"/>
        <v>29.455775340780978</v>
      </c>
      <c r="Y424" s="50">
        <f t="shared" si="88"/>
        <v>84.26665788888981</v>
      </c>
      <c r="Z424" s="50">
        <f t="shared" si="89"/>
        <v>91.174518911745196</v>
      </c>
      <c r="AA424" s="50">
        <f t="shared" si="90"/>
        <v>-2.4484760707079865</v>
      </c>
      <c r="AB424" s="50">
        <f t="shared" si="91"/>
        <v>-2.4484760707079829</v>
      </c>
      <c r="AC424" s="50">
        <f t="shared" si="92"/>
        <v>-2.4484760707079971</v>
      </c>
      <c r="AF424">
        <v>1.64</v>
      </c>
      <c r="AG424">
        <v>2.38</v>
      </c>
      <c r="AH424" s="57" t="s">
        <v>494</v>
      </c>
      <c r="AJ424" t="s">
        <v>476</v>
      </c>
    </row>
    <row r="425" spans="1:36" s="50" customFormat="1" ht="15" x14ac:dyDescent="0.25">
      <c r="A425">
        <v>1.42</v>
      </c>
      <c r="B425">
        <v>4.5</v>
      </c>
      <c r="C425">
        <v>9.36</v>
      </c>
      <c r="D425" s="43">
        <f t="shared" si="93"/>
        <v>3.3285181172505229E-2</v>
      </c>
      <c r="E425" s="44">
        <f>IF(OR($A425="",$B425="",$C425=""),"",A425*'MPTO_working_3-way'!$I424)</f>
        <v>1.4672649572649574</v>
      </c>
      <c r="F425" s="45">
        <f>IF(OR($A425="",$B425="",$C425=""),"",B425*'MPTO_working_3-way'!$I424)</f>
        <v>4.6497833152762738</v>
      </c>
      <c r="G425" s="46">
        <f>IF(OR($A425="",$B425="",$C425=""),"",C425*'MPTO_working_3-way'!$I424)</f>
        <v>9.6715492957746481</v>
      </c>
      <c r="H425" s="44">
        <f>IF(OR($A425="",$B425="",$C425=""),"",'MPTO_working_3-way'!E424)</f>
        <v>1.4427301936492314</v>
      </c>
      <c r="I425" s="45">
        <f>IF(OR($A425="",$B425="",$C425=""),"",'MPTO_working_3-way'!F424)</f>
        <v>4.7364819918274268</v>
      </c>
      <c r="J425" s="46">
        <f>IF(OR($A425="",$B425="",$C425=""),"",'MPTO_working_3-way'!G424)</f>
        <v>10.44467728415759</v>
      </c>
      <c r="K425" s="44">
        <f>IF(OR($A425="",$B425="",$C425=""),"",'OddsRatio_working_3-way'!H424)</f>
        <v>1.4505855948824342</v>
      </c>
      <c r="L425" s="45">
        <f>IF(OR($A425="",$B425="",$C425=""),"",'OddsRatio_working_3-way'!I424)</f>
        <v>4.7548799573536167</v>
      </c>
      <c r="M425" s="46">
        <f>IF(OR($A425="",$B425="",$C425=""),"",'OddsRatio_working_3-way'!J424)</f>
        <v>9.9687989838503537</v>
      </c>
      <c r="N425" s="47">
        <f t="shared" si="81"/>
        <v>68.154016426865496</v>
      </c>
      <c r="O425" s="48">
        <f t="shared" si="82"/>
        <v>21.506378516921998</v>
      </c>
      <c r="P425" s="48">
        <f t="shared" si="83"/>
        <v>10.3396050562125</v>
      </c>
      <c r="Q425" t="s">
        <v>42</v>
      </c>
      <c r="R425" t="s">
        <v>82</v>
      </c>
      <c r="S425" s="38">
        <v>44257</v>
      </c>
      <c r="T425" s="50">
        <v>100</v>
      </c>
      <c r="U425" s="50">
        <f t="shared" si="84"/>
        <v>29.577464788732396</v>
      </c>
      <c r="V425" s="50">
        <f t="shared" si="85"/>
        <v>77.777777777777771</v>
      </c>
      <c r="W425" s="50">
        <f t="shared" si="86"/>
        <v>89.316239316239319</v>
      </c>
      <c r="X425" s="50">
        <f t="shared" si="87"/>
        <v>32.905982905982903</v>
      </c>
      <c r="Y425" s="50">
        <f t="shared" si="88"/>
        <v>81.106295895028296</v>
      </c>
      <c r="Z425" s="50">
        <f t="shared" si="89"/>
        <v>92.644757433489829</v>
      </c>
      <c r="AA425" s="50">
        <f t="shared" si="90"/>
        <v>-3.3285181172505069</v>
      </c>
      <c r="AB425" s="50">
        <f t="shared" si="91"/>
        <v>-3.3285181172505247</v>
      </c>
      <c r="AC425" s="50">
        <f t="shared" si="92"/>
        <v>-3.3285181172505105</v>
      </c>
      <c r="AD425" s="51"/>
      <c r="AE425" s="51"/>
      <c r="AF425">
        <v>1.81</v>
      </c>
      <c r="AG425">
        <v>2.08</v>
      </c>
      <c r="AH425" s="57" t="s">
        <v>489</v>
      </c>
      <c r="AI425" s="51"/>
      <c r="AJ425" t="s">
        <v>466</v>
      </c>
    </row>
    <row r="426" spans="1:36" ht="15" x14ac:dyDescent="0.25">
      <c r="A426">
        <v>4.05</v>
      </c>
      <c r="B426">
        <v>3.14</v>
      </c>
      <c r="C426">
        <v>2.08</v>
      </c>
      <c r="D426" s="43">
        <f t="shared" si="93"/>
        <v>4.6154148595762168E-2</v>
      </c>
      <c r="E426" s="44">
        <f>IF(OR($A426="",$B426="",$C426=""),"",A426*'MPTO_working_3-way'!$I425)</f>
        <v>4.2369243018128362</v>
      </c>
      <c r="F426" s="45">
        <f>IF(OR($A426="",$B426="",$C426=""),"",B426*'MPTO_working_3-way'!$I425)</f>
        <v>3.2849240265906934</v>
      </c>
      <c r="G426" s="46">
        <f>IF(OR($A426="",$B426="",$C426=""),"",C426*'MPTO_working_3-way'!$I425)</f>
        <v>2.1760006290791853</v>
      </c>
      <c r="H426" s="44">
        <f>IF(OR($A426="",$B426="",$C426=""),"",'MPTO_working_3-way'!E425)</f>
        <v>4.3191159085515727</v>
      </c>
      <c r="I426" s="45">
        <f>IF(OR($A426="",$B426="",$C426=""),"",'MPTO_working_3-way'!F425)</f>
        <v>3.2993868071228163</v>
      </c>
      <c r="J426" s="46">
        <f>IF(OR($A426="",$B426="",$C426=""),"",'MPTO_working_3-way'!G425)</f>
        <v>2.1487607960539572</v>
      </c>
      <c r="K426" s="44">
        <f>IF(OR($A426="",$B426="",$C426=""),"",'OddsRatio_working_3-way'!H425)</f>
        <v>4.2759097412601044</v>
      </c>
      <c r="L426" s="45">
        <f>IF(OR($A426="",$B426="",$C426=""),"",'OddsRatio_working_3-way'!I425)</f>
        <v>3.2985071627202052</v>
      </c>
      <c r="M426" s="46">
        <f>IF(OR($A426="",$B426="",$C426=""),"",'OddsRatio_working_3-way'!J425)</f>
        <v>2.1599942690363654</v>
      </c>
      <c r="N426" s="47">
        <f t="shared" si="81"/>
        <v>23.602026582635283</v>
      </c>
      <c r="O426" s="48">
        <f t="shared" si="82"/>
        <v>30.442104350214294</v>
      </c>
      <c r="P426" s="48">
        <f t="shared" si="83"/>
        <v>45.955869067150424</v>
      </c>
      <c r="Q426" t="s">
        <v>248</v>
      </c>
      <c r="R426" t="s">
        <v>435</v>
      </c>
      <c r="S426" s="38">
        <v>44257</v>
      </c>
      <c r="T426" s="50">
        <v>100</v>
      </c>
      <c r="U426" s="50">
        <f t="shared" si="84"/>
        <v>75.308641975308646</v>
      </c>
      <c r="V426" s="50">
        <f t="shared" si="85"/>
        <v>68.152866242038215</v>
      </c>
      <c r="W426" s="50">
        <f t="shared" si="86"/>
        <v>51.92307692307692</v>
      </c>
      <c r="X426" s="50">
        <f t="shared" si="87"/>
        <v>79.924056834884865</v>
      </c>
      <c r="Y426" s="50">
        <f t="shared" si="88"/>
        <v>72.768281101614434</v>
      </c>
      <c r="Z426" s="50">
        <f t="shared" si="89"/>
        <v>56.538491782653146</v>
      </c>
      <c r="AA426" s="50">
        <f t="shared" si="90"/>
        <v>-4.6154148595762194</v>
      </c>
      <c r="AB426" s="50">
        <f t="shared" si="91"/>
        <v>-4.6154148595762194</v>
      </c>
      <c r="AC426" s="50">
        <f t="shared" si="92"/>
        <v>-4.6154148595762265</v>
      </c>
      <c r="AF426">
        <v>2.4700000000000002</v>
      </c>
      <c r="AG426">
        <v>1.55</v>
      </c>
      <c r="AH426" s="57" t="s">
        <v>513</v>
      </c>
      <c r="AJ426" t="s">
        <v>473</v>
      </c>
    </row>
    <row r="427" spans="1:36" ht="15" x14ac:dyDescent="0.25">
      <c r="A427">
        <v>2.58</v>
      </c>
      <c r="B427">
        <v>3.02</v>
      </c>
      <c r="C427">
        <v>3.07</v>
      </c>
      <c r="D427" s="43">
        <f t="shared" si="93"/>
        <v>4.4455626062176901E-2</v>
      </c>
      <c r="E427" s="44">
        <f>IF(OR($A427="",$B427="",$C427=""),"",A427*'MPTO_working_3-way'!$I426)</f>
        <v>2.6946955152404164</v>
      </c>
      <c r="F427" s="45">
        <f>IF(OR($A427="",$B427="",$C427=""),"",B427*'MPTO_working_3-way'!$I426)</f>
        <v>3.1542559907077741</v>
      </c>
      <c r="G427" s="46">
        <f>IF(OR($A427="",$B427="",$C427=""),"",C427*'MPTO_working_3-way'!$I426)</f>
        <v>3.2064787720108829</v>
      </c>
      <c r="H427" s="44">
        <f>IF(OR($A427="",$B427="",$C427=""),"",'MPTO_working_3-way'!E426)</f>
        <v>2.682559168671216</v>
      </c>
      <c r="I427" s="45">
        <f>IF(OR($A427="",$B427="",$C427=""),"",'MPTO_working_3-way'!F426)</f>
        <v>3.1614826623113541</v>
      </c>
      <c r="J427" s="46">
        <f>IF(OR($A427="",$B427="",$C427=""),"",'MPTO_working_3-way'!G426)</f>
        <v>3.216319791862567</v>
      </c>
      <c r="K427" s="44">
        <f>IF(OR($A427="",$B427="",$C427=""),"",'OddsRatio_working_3-way'!H426)</f>
        <v>2.688136926709229</v>
      </c>
      <c r="L427" s="45">
        <f>IF(OR($A427="",$B427="",$C427=""),"",'OddsRatio_working_3-way'!I426)</f>
        <v>3.1582510075649628</v>
      </c>
      <c r="M427" s="46">
        <f>IF(OR($A427="",$B427="",$C427=""),"",'OddsRatio_working_3-way'!J426)</f>
        <v>3.2116730622076606</v>
      </c>
      <c r="N427" s="47">
        <f t="shared" si="81"/>
        <v>37.109944123344917</v>
      </c>
      <c r="O427" s="48">
        <f t="shared" si="82"/>
        <v>31.703197297427117</v>
      </c>
      <c r="P427" s="48">
        <f t="shared" si="83"/>
        <v>31.186858579227977</v>
      </c>
      <c r="Q427" t="s">
        <v>430</v>
      </c>
      <c r="R427" t="s">
        <v>343</v>
      </c>
      <c r="S427" s="38">
        <v>44257</v>
      </c>
      <c r="T427" s="50">
        <v>100</v>
      </c>
      <c r="U427" s="50">
        <f t="shared" si="84"/>
        <v>61.240310077519375</v>
      </c>
      <c r="V427" s="50">
        <f t="shared" si="85"/>
        <v>66.88741721854305</v>
      </c>
      <c r="W427" s="50">
        <f t="shared" si="86"/>
        <v>67.426710097719877</v>
      </c>
      <c r="X427" s="50">
        <f t="shared" si="87"/>
        <v>65.685872683737088</v>
      </c>
      <c r="Y427" s="50">
        <f t="shared" si="88"/>
        <v>71.332979824760741</v>
      </c>
      <c r="Z427" s="50">
        <f t="shared" si="89"/>
        <v>71.872272703937568</v>
      </c>
      <c r="AA427" s="50">
        <f t="shared" si="90"/>
        <v>-4.4455626062177132</v>
      </c>
      <c r="AB427" s="50">
        <f t="shared" si="91"/>
        <v>-4.4455626062176918</v>
      </c>
      <c r="AC427" s="50">
        <f t="shared" si="92"/>
        <v>-4.4455626062176918</v>
      </c>
      <c r="AF427">
        <v>2.2599999999999998</v>
      </c>
      <c r="AG427">
        <v>1.65</v>
      </c>
      <c r="AH427" s="71" t="s">
        <v>495</v>
      </c>
      <c r="AJ427" t="s">
        <v>473</v>
      </c>
    </row>
    <row r="428" spans="1:36" ht="15" x14ac:dyDescent="0.25">
      <c r="A428">
        <v>2.67</v>
      </c>
      <c r="B428">
        <v>3.08</v>
      </c>
      <c r="C428">
        <v>2.9</v>
      </c>
      <c r="D428" s="43">
        <f t="shared" si="93"/>
        <v>4.4034746088213783E-2</v>
      </c>
      <c r="E428" s="44">
        <f>IF(OR($A428="",$B428="",$C428=""),"",A428*'MPTO_working_3-way'!$I427)</f>
        <v>2.7875727720555306</v>
      </c>
      <c r="F428" s="45">
        <f>IF(OR($A428="",$B428="",$C428=""),"",B428*'MPTO_working_3-way'!$I427)</f>
        <v>3.2156270179516984</v>
      </c>
      <c r="G428" s="46">
        <f>IF(OR($A428="",$B428="",$C428=""),"",C428*'MPTO_working_3-way'!$I427)</f>
        <v>3.0277007636558197</v>
      </c>
      <c r="H428" s="44">
        <f>IF(OR($A428="",$B428="",$C428=""),"",'MPTO_working_3-way'!E427)</f>
        <v>2.7789079711518441</v>
      </c>
      <c r="I428" s="45">
        <f>IF(OR($A428="",$B428="",$C428=""),"",'MPTO_working_3-way'!F427)</f>
        <v>3.2258368787547052</v>
      </c>
      <c r="J428" s="46">
        <f>IF(OR($A428="",$B428="",$C428=""),"",'MPTO_working_3-way'!G427)</f>
        <v>3.0289323235949572</v>
      </c>
      <c r="K428" s="44">
        <f>IF(OR($A428="",$B428="",$C428=""),"",'OddsRatio_working_3-way'!H427)</f>
        <v>2.7830039958069368</v>
      </c>
      <c r="L428" s="45">
        <f>IF(OR($A428="",$B428="",$C428=""),"",'OddsRatio_working_3-way'!I427)</f>
        <v>3.2207474917834902</v>
      </c>
      <c r="M428" s="46">
        <f>IF(OR($A428="",$B428="",$C428=""),"",'OddsRatio_working_3-way'!J427)</f>
        <v>3.0285674203791499</v>
      </c>
      <c r="N428" s="47">
        <f t="shared" si="81"/>
        <v>35.873502927875464</v>
      </c>
      <c r="O428" s="48">
        <f t="shared" si="82"/>
        <v>31.098134031632302</v>
      </c>
      <c r="P428" s="48">
        <f t="shared" si="83"/>
        <v>33.028363040492238</v>
      </c>
      <c r="Q428" t="s">
        <v>434</v>
      </c>
      <c r="R428" t="s">
        <v>427</v>
      </c>
      <c r="S428" s="38">
        <v>44257</v>
      </c>
      <c r="T428" s="50">
        <v>100</v>
      </c>
      <c r="U428" s="50">
        <f t="shared" si="84"/>
        <v>62.546816479400754</v>
      </c>
      <c r="V428" s="50">
        <f t="shared" si="85"/>
        <v>67.532467532467535</v>
      </c>
      <c r="W428" s="50">
        <f t="shared" si="86"/>
        <v>65.517241379310349</v>
      </c>
      <c r="X428" s="50">
        <f t="shared" si="87"/>
        <v>66.95029108822213</v>
      </c>
      <c r="Y428" s="50">
        <f t="shared" si="88"/>
        <v>71.935942141288905</v>
      </c>
      <c r="Z428" s="50">
        <f t="shared" si="89"/>
        <v>69.920715988131718</v>
      </c>
      <c r="AA428" s="50">
        <f t="shared" si="90"/>
        <v>-4.4034746088213765</v>
      </c>
      <c r="AB428" s="50">
        <f t="shared" si="91"/>
        <v>-4.4034746088213694</v>
      </c>
      <c r="AC428" s="50">
        <f t="shared" si="92"/>
        <v>-4.4034746088213694</v>
      </c>
      <c r="AF428">
        <v>2.66</v>
      </c>
      <c r="AG428">
        <v>1.49</v>
      </c>
      <c r="AH428" s="57" t="s">
        <v>486</v>
      </c>
      <c r="AJ428" t="s">
        <v>473</v>
      </c>
    </row>
    <row r="429" spans="1:36" ht="15" x14ac:dyDescent="0.25">
      <c r="A429">
        <v>1.6</v>
      </c>
      <c r="B429">
        <v>4.2</v>
      </c>
      <c r="C429">
        <v>5.36</v>
      </c>
      <c r="D429" s="43">
        <f t="shared" si="93"/>
        <v>4.9662402274342599E-2</v>
      </c>
      <c r="E429" s="44">
        <f>IF(OR($A429="",$B429="",$C429=""),"",A429*'MPTO_working_3-way'!$I428)</f>
        <v>1.6794598436389483</v>
      </c>
      <c r="F429" s="45">
        <f>IF(OR($A429="",$B429="",$C429=""),"",B429*'MPTO_working_3-way'!$I428)</f>
        <v>4.4085820895522394</v>
      </c>
      <c r="G429" s="46">
        <f>IF(OR($A429="",$B429="",$C429=""),"",C429*'MPTO_working_3-way'!$I428)</f>
        <v>5.6261904761904766</v>
      </c>
      <c r="H429" s="44">
        <f>IF(OR($A429="",$B429="",$C429=""),"",'MPTO_working_3-way'!E428)</f>
        <v>1.6435315876569649</v>
      </c>
      <c r="I429" s="45">
        <f>IF(OR($A429="",$B429="",$C429=""),"",'MPTO_working_3-way'!F428)</f>
        <v>4.513835048790269</v>
      </c>
      <c r="J429" s="46">
        <f>IF(OR($A429="",$B429="",$C429=""),"",'MPTO_working_3-way'!G428)</f>
        <v>5.8819021076467521</v>
      </c>
      <c r="K429" s="44">
        <f>IF(OR($A429="",$B429="",$C429=""),"",'OddsRatio_working_3-way'!H428)</f>
        <v>1.6554749240029389</v>
      </c>
      <c r="L429" s="45">
        <f>IF(OR($A429="",$B429="",$C429=""),"",'OddsRatio_working_3-way'!I428)</f>
        <v>4.4958662613490068</v>
      </c>
      <c r="M429" s="46">
        <f>IF(OR($A429="",$B429="",$C429=""),"",'OddsRatio_working_3-way'!J428)</f>
        <v>5.7631177810880221</v>
      </c>
      <c r="N429" s="47">
        <f t="shared" si="81"/>
        <v>59.542953872196357</v>
      </c>
      <c r="O429" s="48">
        <f t="shared" si="82"/>
        <v>22.683030046550993</v>
      </c>
      <c r="P429" s="48">
        <f t="shared" si="83"/>
        <v>17.774016081252643</v>
      </c>
      <c r="Q429" t="s">
        <v>346</v>
      </c>
      <c r="R429" t="s">
        <v>431</v>
      </c>
      <c r="S429" s="38">
        <v>44257</v>
      </c>
      <c r="T429" s="50">
        <v>100</v>
      </c>
      <c r="U429" s="50">
        <f t="shared" si="84"/>
        <v>37.5</v>
      </c>
      <c r="V429" s="50">
        <f t="shared" si="85"/>
        <v>76.19047619047619</v>
      </c>
      <c r="W429" s="50">
        <f t="shared" si="86"/>
        <v>81.343283582089541</v>
      </c>
      <c r="X429" s="50">
        <f t="shared" si="87"/>
        <v>42.466240227434255</v>
      </c>
      <c r="Y429" s="50">
        <f t="shared" si="88"/>
        <v>81.156716417910445</v>
      </c>
      <c r="Z429" s="50">
        <f t="shared" si="89"/>
        <v>86.30952380952381</v>
      </c>
      <c r="AA429" s="50">
        <f t="shared" si="90"/>
        <v>-4.9662402274342554</v>
      </c>
      <c r="AB429" s="50">
        <f t="shared" si="91"/>
        <v>-4.9662402274342554</v>
      </c>
      <c r="AC429" s="50">
        <f t="shared" si="92"/>
        <v>-4.9662402274342696</v>
      </c>
      <c r="AF429">
        <v>1.93</v>
      </c>
      <c r="AG429">
        <v>1.91</v>
      </c>
      <c r="AH429" s="57" t="s">
        <v>495</v>
      </c>
      <c r="AJ429" t="s">
        <v>473</v>
      </c>
    </row>
    <row r="430" spans="1:36" ht="15" x14ac:dyDescent="0.25">
      <c r="A430">
        <v>2.1800000000000002</v>
      </c>
      <c r="B430">
        <v>3.36</v>
      </c>
      <c r="C430">
        <v>3.47</v>
      </c>
      <c r="D430" s="43">
        <f t="shared" si="93"/>
        <v>4.4519081989668585E-2</v>
      </c>
      <c r="E430" s="44">
        <f>IF(OR($A430="",$B430="",$C430=""),"",A430*'MPTO_working_3-way'!$I429)</f>
        <v>2.2770515987374775</v>
      </c>
      <c r="F430" s="45">
        <f>IF(OR($A430="",$B430="",$C430=""),"",B430*'MPTO_working_3-way'!$I429)</f>
        <v>3.5095841154852865</v>
      </c>
      <c r="G430" s="46">
        <f>IF(OR($A430="",$B430="",$C430=""),"",C430*'MPTO_working_3-way'!$I429)</f>
        <v>3.6244812145041503</v>
      </c>
      <c r="H430" s="44">
        <f>IF(OR($A430="",$B430="",$C430=""),"",'MPTO_working_3-way'!E429)</f>
        <v>2.2528819310586736</v>
      </c>
      <c r="I430" s="45">
        <f>IF(OR($A430="",$B430="",$C430=""),"",'MPTO_working_3-way'!F429)</f>
        <v>3.5363260690347058</v>
      </c>
      <c r="J430" s="46">
        <f>IF(OR($A430="",$B430="",$C430=""),"",'MPTO_working_3-way'!G429)</f>
        <v>3.6583838606379087</v>
      </c>
      <c r="K430" s="44">
        <f>IF(OR($A430="",$B430="",$C430=""),"",'OddsRatio_working_3-way'!H429)</f>
        <v>2.2628876620001757</v>
      </c>
      <c r="L430" s="45">
        <f>IF(OR($A430="",$B430="",$C430=""),"",'OddsRatio_working_3-way'!I429)</f>
        <v>3.5257753240003518</v>
      </c>
      <c r="M430" s="46">
        <f>IF(OR($A430="",$B430="",$C430=""),"",'OddsRatio_working_3-way'!J429)</f>
        <v>3.6435021399495198</v>
      </c>
      <c r="N430" s="47">
        <f t="shared" si="81"/>
        <v>43.916440038269435</v>
      </c>
      <c r="O430" s="48">
        <f t="shared" si="82"/>
        <v>28.493404548639102</v>
      </c>
      <c r="P430" s="48">
        <f t="shared" si="83"/>
        <v>27.590155413091459</v>
      </c>
      <c r="Q430" t="s">
        <v>433</v>
      </c>
      <c r="R430" t="s">
        <v>429</v>
      </c>
      <c r="S430" s="38">
        <v>44257</v>
      </c>
      <c r="T430" s="50">
        <v>100</v>
      </c>
      <c r="U430" s="50">
        <f t="shared" si="84"/>
        <v>54.128440366972484</v>
      </c>
      <c r="V430" s="50">
        <f t="shared" si="85"/>
        <v>70.238095238095241</v>
      </c>
      <c r="W430" s="50">
        <f t="shared" si="86"/>
        <v>71.181556195965413</v>
      </c>
      <c r="X430" s="50">
        <f t="shared" si="87"/>
        <v>58.580348565939346</v>
      </c>
      <c r="Y430" s="50">
        <f t="shared" si="88"/>
        <v>74.690003437062103</v>
      </c>
      <c r="Z430" s="50">
        <f t="shared" si="89"/>
        <v>75.633464394932275</v>
      </c>
      <c r="AA430" s="50">
        <f t="shared" si="90"/>
        <v>-4.4519081989668621</v>
      </c>
      <c r="AB430" s="50">
        <f t="shared" si="91"/>
        <v>-4.4519081989668621</v>
      </c>
      <c r="AC430" s="50">
        <f t="shared" si="92"/>
        <v>-4.4519081989668621</v>
      </c>
      <c r="AF430">
        <v>1.82</v>
      </c>
      <c r="AG430">
        <v>2.02</v>
      </c>
      <c r="AH430" s="57" t="s">
        <v>499</v>
      </c>
      <c r="AJ430" t="s">
        <v>473</v>
      </c>
    </row>
    <row r="431" spans="1:36" s="50" customFormat="1" ht="15" x14ac:dyDescent="0.25">
      <c r="A431">
        <v>8.01</v>
      </c>
      <c r="B431">
        <v>5.0199999999999996</v>
      </c>
      <c r="C431">
        <v>1.37</v>
      </c>
      <c r="D431" s="43">
        <f t="shared" si="93"/>
        <v>5.3974139618930383E-2</v>
      </c>
      <c r="E431" s="44">
        <f>IF(OR($A431="",$B431="",$C431=""),"",A431*'MPTO_working_3-way'!$I430)</f>
        <v>8.4423328583476316</v>
      </c>
      <c r="F431" s="45">
        <f>IF(OR($A431="",$B431="",$C431=""),"",B431*'MPTO_working_3-way'!$I430)</f>
        <v>5.2909501808870303</v>
      </c>
      <c r="G431" s="46">
        <f>IF(OR($A431="",$B431="",$C431=""),"",C431*'MPTO_working_3-way'!$I430)</f>
        <v>1.4439445712779346</v>
      </c>
      <c r="H431" s="44">
        <f>IF(OR($A431="",$B431="",$C431=""),"",'MPTO_working_3-way'!E430)</f>
        <v>9.3586896876890382</v>
      </c>
      <c r="I431" s="45">
        <f>IF(OR($A431="",$B431="",$C431=""),"",'MPTO_working_3-way'!F430)</f>
        <v>5.5184042059353073</v>
      </c>
      <c r="J431" s="46">
        <f>IF(OR($A431="",$B431="",$C431=""),"",'MPTO_working_3-way'!G430)</f>
        <v>1.4046213751306191</v>
      </c>
      <c r="K431" s="44">
        <f>IF(OR($A431="",$B431="",$C431=""),"",'OddsRatio_working_3-way'!H430)</f>
        <v>8.8810747426833014</v>
      </c>
      <c r="L431" s="45">
        <f>IF(OR($A431="",$B431="",$C431=""),"",'OddsRatio_working_3-way'!I430)</f>
        <v>5.5195321634218084</v>
      </c>
      <c r="M431" s="46">
        <f>IF(OR($A431="",$B431="",$C431=""),"",'OddsRatio_working_3-way'!J430)</f>
        <v>1.4159768409119577</v>
      </c>
      <c r="N431" s="47">
        <f t="shared" si="81"/>
        <v>11.845067196221924</v>
      </c>
      <c r="O431" s="48">
        <f t="shared" si="82"/>
        <v>18.900196860903907</v>
      </c>
      <c r="P431" s="48">
        <f t="shared" si="83"/>
        <v>69.254735942874163</v>
      </c>
      <c r="Q431" t="s">
        <v>436</v>
      </c>
      <c r="R431" t="s">
        <v>247</v>
      </c>
      <c r="S431" s="38">
        <v>44257</v>
      </c>
      <c r="T431" s="50">
        <v>100</v>
      </c>
      <c r="U431" s="50">
        <f t="shared" si="84"/>
        <v>87.515605493133577</v>
      </c>
      <c r="V431" s="50">
        <f t="shared" si="85"/>
        <v>80.079681274900395</v>
      </c>
      <c r="W431" s="50">
        <f t="shared" si="86"/>
        <v>27.007299270072991</v>
      </c>
      <c r="X431" s="50">
        <f t="shared" si="87"/>
        <v>92.913019455026614</v>
      </c>
      <c r="Y431" s="50">
        <f t="shared" si="88"/>
        <v>85.477095236793417</v>
      </c>
      <c r="Z431" s="50">
        <f t="shared" si="89"/>
        <v>32.404713231966021</v>
      </c>
      <c r="AA431" s="50">
        <f t="shared" si="90"/>
        <v>-5.3974139618930366</v>
      </c>
      <c r="AB431" s="50">
        <f t="shared" si="91"/>
        <v>-5.3974139618930224</v>
      </c>
      <c r="AC431" s="50">
        <f t="shared" si="92"/>
        <v>-5.3974139618930295</v>
      </c>
      <c r="AD431" s="51"/>
      <c r="AE431" s="51"/>
      <c r="AF431">
        <v>1.59</v>
      </c>
      <c r="AG431">
        <v>2.39</v>
      </c>
      <c r="AH431" s="71" t="s">
        <v>494</v>
      </c>
      <c r="AI431" s="51"/>
      <c r="AJ431" t="s">
        <v>473</v>
      </c>
    </row>
    <row r="432" spans="1:36" ht="15" x14ac:dyDescent="0.25">
      <c r="A432">
        <v>2.48</v>
      </c>
      <c r="B432">
        <v>3.17</v>
      </c>
      <c r="C432">
        <v>3.07</v>
      </c>
      <c r="D432" s="43">
        <f t="shared" si="93"/>
        <v>4.4416118723625608E-2</v>
      </c>
      <c r="E432" s="44">
        <f>IF(OR($A432="",$B432="",$C432=""),"",A432*'MPTO_working_3-way'!$I431)</f>
        <v>2.5901519744345913</v>
      </c>
      <c r="F432" s="45">
        <f>IF(OR($A432="",$B432="",$C432=""),"",B432*'MPTO_working_3-way'!$I431)</f>
        <v>3.3107990963538931</v>
      </c>
      <c r="G432" s="46">
        <f>IF(OR($A432="",$B432="",$C432=""),"",C432*'MPTO_working_3-way'!$I431)</f>
        <v>3.2063574844815306</v>
      </c>
      <c r="H432" s="44">
        <f>IF(OR($A432="",$B432="",$C432=""),"",'MPTO_working_3-way'!E431)</f>
        <v>2.5745298486913817</v>
      </c>
      <c r="I432" s="45">
        <f>IF(OR($A432="",$B432="",$C432=""),"",'MPTO_working_3-way'!F431)</f>
        <v>3.3261041530424351</v>
      </c>
      <c r="J432" s="46">
        <f>IF(OR($A432="",$B432="",$C432=""),"",'MPTO_working_3-way'!G431)</f>
        <v>3.2161835669395722</v>
      </c>
      <c r="K432" s="44">
        <f>IF(OR($A432="",$B432="",$C432=""),"",'OddsRatio_working_3-way'!H431)</f>
        <v>2.5815468422262078</v>
      </c>
      <c r="L432" s="45">
        <f>IF(OR($A432="",$B432="",$C432=""),"",'OddsRatio_working_3-way'!I431)</f>
        <v>3.3188896267776169</v>
      </c>
      <c r="M432" s="46">
        <f>IF(OR($A432="",$B432="",$C432=""),"",'OddsRatio_working_3-way'!J431)</f>
        <v>3.2120283536542238</v>
      </c>
      <c r="N432" s="47">
        <f t="shared" si="81"/>
        <v>38.60777320675524</v>
      </c>
      <c r="O432" s="48">
        <f t="shared" si="82"/>
        <v>30.204188502445739</v>
      </c>
      <c r="P432" s="48">
        <f t="shared" si="83"/>
        <v>31.188038290799021</v>
      </c>
      <c r="Q432" t="s">
        <v>344</v>
      </c>
      <c r="R432" t="s">
        <v>345</v>
      </c>
      <c r="S432" s="38">
        <v>44257</v>
      </c>
      <c r="T432" s="50">
        <v>100</v>
      </c>
      <c r="U432" s="50">
        <f t="shared" si="84"/>
        <v>59.677419354838712</v>
      </c>
      <c r="V432" s="50">
        <f t="shared" si="85"/>
        <v>68.454258675078862</v>
      </c>
      <c r="W432" s="50">
        <f t="shared" si="86"/>
        <v>67.426710097719877</v>
      </c>
      <c r="X432" s="50">
        <f t="shared" si="87"/>
        <v>64.119031227201262</v>
      </c>
      <c r="Y432" s="50">
        <f t="shared" si="88"/>
        <v>72.895870547441419</v>
      </c>
      <c r="Z432" s="50">
        <f t="shared" si="89"/>
        <v>71.868321970082434</v>
      </c>
      <c r="AA432" s="50">
        <f t="shared" si="90"/>
        <v>-4.4416118723625502</v>
      </c>
      <c r="AB432" s="50">
        <f t="shared" si="91"/>
        <v>-4.4416118723625573</v>
      </c>
      <c r="AC432" s="50">
        <f t="shared" si="92"/>
        <v>-4.4416118723625573</v>
      </c>
      <c r="AF432">
        <v>2.46</v>
      </c>
      <c r="AG432">
        <v>1.56</v>
      </c>
      <c r="AH432" s="57" t="s">
        <v>499</v>
      </c>
      <c r="AJ432" t="s">
        <v>473</v>
      </c>
    </row>
    <row r="433" spans="1:36" ht="15" x14ac:dyDescent="0.25">
      <c r="A433">
        <v>1.5</v>
      </c>
      <c r="B433">
        <v>4.6500000000000004</v>
      </c>
      <c r="C433">
        <v>5.96</v>
      </c>
      <c r="D433" s="43">
        <f t="shared" si="93"/>
        <v>4.9505665006855715E-2</v>
      </c>
      <c r="E433" s="44">
        <f>IF(OR($A433="",$B433="",$C433=""),"",A433*'MPTO_working_3-way'!$I432)</f>
        <v>1.5742584975102836</v>
      </c>
      <c r="F433" s="45">
        <f>IF(OR($A433="",$B433="",$C433=""),"",B433*'MPTO_working_3-way'!$I432)</f>
        <v>4.8802013422818797</v>
      </c>
      <c r="G433" s="46">
        <f>IF(OR($A433="",$B433="",$C433=""),"",C433*'MPTO_working_3-way'!$I432)</f>
        <v>6.2550537634408601</v>
      </c>
      <c r="H433" s="44">
        <f>IF(OR($A433="",$B433="",$C433=""),"",'MPTO_working_3-way'!E432)</f>
        <v>1.5380716294213408</v>
      </c>
      <c r="I433" s="45">
        <f>IF(OR($A433="",$B433="",$C433=""),"",'MPTO_working_3-way'!F432)</f>
        <v>5.0364671674339716</v>
      </c>
      <c r="J433" s="46">
        <f>IF(OR($A433="",$B433="",$C433=""),"",'MPTO_working_3-way'!G432)</f>
        <v>6.6101128955318806</v>
      </c>
      <c r="K433" s="44">
        <f>IF(OR($A433="",$B433="",$C433=""),"",'OddsRatio_working_3-way'!H432)</f>
        <v>1.5494262580692038</v>
      </c>
      <c r="L433" s="45">
        <f>IF(OR($A433="",$B433="",$C433=""),"",'OddsRatio_working_3-way'!I432)</f>
        <v>5.0108116839051871</v>
      </c>
      <c r="M433" s="46">
        <f>IF(OR($A433="",$B433="",$C433=""),"",'OddsRatio_working_3-way'!J432)</f>
        <v>6.4503084800465</v>
      </c>
      <c r="N433" s="47">
        <f t="shared" si="81"/>
        <v>63.521969332324836</v>
      </c>
      <c r="O433" s="48">
        <f t="shared" si="82"/>
        <v>20.49095784913704</v>
      </c>
      <c r="P433" s="48">
        <f t="shared" si="83"/>
        <v>15.987072818538127</v>
      </c>
      <c r="Q433" t="s">
        <v>438</v>
      </c>
      <c r="R433" t="s">
        <v>425</v>
      </c>
      <c r="S433" s="38">
        <v>44257</v>
      </c>
      <c r="T433" s="50">
        <v>100</v>
      </c>
      <c r="U433" s="50">
        <f t="shared" si="84"/>
        <v>33.333333333333329</v>
      </c>
      <c r="V433" s="50">
        <f t="shared" si="85"/>
        <v>78.494623655913983</v>
      </c>
      <c r="W433" s="50">
        <f t="shared" si="86"/>
        <v>83.22147651006712</v>
      </c>
      <c r="X433" s="50">
        <f t="shared" si="87"/>
        <v>38.283899834018911</v>
      </c>
      <c r="Y433" s="50">
        <f t="shared" si="88"/>
        <v>83.445190156599551</v>
      </c>
      <c r="Z433" s="50">
        <f t="shared" si="89"/>
        <v>88.172043010752674</v>
      </c>
      <c r="AA433" s="50">
        <f t="shared" si="90"/>
        <v>-4.9505665006855821</v>
      </c>
      <c r="AB433" s="50">
        <f t="shared" si="91"/>
        <v>-4.9505665006855679</v>
      </c>
      <c r="AC433" s="50">
        <f t="shared" si="92"/>
        <v>-4.9505665006855537</v>
      </c>
      <c r="AF433">
        <v>1.59</v>
      </c>
      <c r="AG433">
        <v>2.39</v>
      </c>
      <c r="AH433" s="57" t="s">
        <v>492</v>
      </c>
      <c r="AJ433" t="s">
        <v>473</v>
      </c>
    </row>
    <row r="434" spans="1:36" ht="15" x14ac:dyDescent="0.25">
      <c r="A434">
        <v>1.08</v>
      </c>
      <c r="B434">
        <v>11.91</v>
      </c>
      <c r="C434">
        <v>24.99</v>
      </c>
      <c r="D434" s="43">
        <f t="shared" si="93"/>
        <v>4.9904988583734378E-2</v>
      </c>
      <c r="E434" s="44">
        <f>IF(OR($A434="",$B434="",$C434=""),"",A434*'MPTO_working_3-way'!$I433)</f>
        <v>1.1338973876704332</v>
      </c>
      <c r="F434" s="45">
        <f>IF(OR($A434="",$B434="",$C434=""),"",B434*'MPTO_working_3-way'!$I433)</f>
        <v>12.504368414032276</v>
      </c>
      <c r="G434" s="46">
        <f>IF(OR($A434="",$B434="",$C434=""),"",C434*'MPTO_working_3-way'!$I433)</f>
        <v>26.23712566470752</v>
      </c>
      <c r="H434" s="44">
        <f>IF(OR($A434="",$B434="",$C434=""),"",'MPTO_working_3-way'!E433)</f>
        <v>1.0997580282643449</v>
      </c>
      <c r="I434" s="45">
        <f>IF(OR($A434="",$B434="",$C434=""),"",'MPTO_working_3-way'!F433)</f>
        <v>14.852648347492803</v>
      </c>
      <c r="J434" s="46">
        <f>IF(OR($A434="",$B434="",$C434=""),"",'MPTO_working_3-way'!G433)</f>
        <v>42.769751653355563</v>
      </c>
      <c r="K434" s="44">
        <f>IF(OR($A434="",$B434="",$C434=""),"",'OddsRatio_working_3-way'!H433)</f>
        <v>1.1056169526481707</v>
      </c>
      <c r="L434" s="45">
        <f>IF(OR($A434="",$B434="",$C434=""),"",'OddsRatio_working_3-way'!I433)</f>
        <v>15.403511917394308</v>
      </c>
      <c r="M434" s="46">
        <f>IF(OR($A434="",$B434="",$C434=""),"",'OddsRatio_working_3-way'!J433)</f>
        <v>32.671883675370239</v>
      </c>
      <c r="N434" s="47">
        <f t="shared" si="81"/>
        <v>88.191401697686032</v>
      </c>
      <c r="O434" s="48">
        <f t="shared" si="82"/>
        <v>7.9972051917297158</v>
      </c>
      <c r="P434" s="48">
        <f t="shared" si="83"/>
        <v>3.8113931105842704</v>
      </c>
      <c r="Q434" t="s">
        <v>432</v>
      </c>
      <c r="R434" t="s">
        <v>428</v>
      </c>
      <c r="S434" s="38">
        <v>44257</v>
      </c>
      <c r="T434" s="50">
        <v>100</v>
      </c>
      <c r="U434" s="50">
        <f t="shared" si="84"/>
        <v>7.4074074074074066</v>
      </c>
      <c r="V434" s="50">
        <f t="shared" si="85"/>
        <v>91.603694374475239</v>
      </c>
      <c r="W434" s="50">
        <f t="shared" si="86"/>
        <v>95.9983993597439</v>
      </c>
      <c r="X434" s="50">
        <f t="shared" si="87"/>
        <v>12.397906265780872</v>
      </c>
      <c r="Y434" s="50">
        <f t="shared" si="88"/>
        <v>96.594193232848681</v>
      </c>
      <c r="Z434" s="50">
        <f t="shared" si="89"/>
        <v>100.98889821811734</v>
      </c>
      <c r="AA434" s="50">
        <f t="shared" si="90"/>
        <v>-4.9904988583734653</v>
      </c>
      <c r="AB434" s="50">
        <f t="shared" si="91"/>
        <v>-4.9904988583734422</v>
      </c>
      <c r="AC434" s="50">
        <f t="shared" si="92"/>
        <v>-4.9904988583734422</v>
      </c>
      <c r="AF434">
        <v>1.19</v>
      </c>
      <c r="AG434">
        <v>4.57</v>
      </c>
      <c r="AH434" s="57" t="s">
        <v>491</v>
      </c>
      <c r="AJ434" t="s">
        <v>473</v>
      </c>
    </row>
    <row r="435" spans="1:36" ht="15" x14ac:dyDescent="0.25">
      <c r="A435">
        <v>2.11</v>
      </c>
      <c r="B435">
        <v>3.17</v>
      </c>
      <c r="C435">
        <v>3.9</v>
      </c>
      <c r="D435" s="43">
        <f t="shared" si="93"/>
        <v>4.5801318948567316E-2</v>
      </c>
      <c r="E435" s="44">
        <f>IF(OR($A435="",$B435="",$C435=""),"",A435*'MPTO_working_3-way'!$I434)</f>
        <v>2.2066407829814767</v>
      </c>
      <c r="F435" s="45">
        <f>IF(OR($A435="",$B435="",$C435=""),"",B435*'MPTO_working_3-way'!$I434)</f>
        <v>3.3151901810669582</v>
      </c>
      <c r="G435" s="46">
        <f>IF(OR($A435="",$B435="",$C435=""),"",C435*'MPTO_working_3-way'!$I434)</f>
        <v>4.0786251438994121</v>
      </c>
      <c r="H435" s="44">
        <f>IF(OR($A435="",$B435="",$C435=""),"",'MPTO_working_3-way'!E434)</f>
        <v>2.180233146107327</v>
      </c>
      <c r="I435" s="45">
        <f>IF(OR($A435="",$B435="",$C435=""),"",'MPTO_working_3-way'!F434)</f>
        <v>3.3312201523652711</v>
      </c>
      <c r="J435" s="46">
        <f>IF(OR($A435="",$B435="",$C435=""),"",'MPTO_working_3-way'!G434)</f>
        <v>4.1469143934211319</v>
      </c>
      <c r="K435" s="44">
        <f>IF(OR($A435="",$B435="",$C435=""),"",'OddsRatio_working_3-way'!H434)</f>
        <v>2.191138493909035</v>
      </c>
      <c r="L435" s="45">
        <f>IF(OR($A435="",$B435="",$C435=""),"",'OddsRatio_working_3-way'!I434)</f>
        <v>3.3286221007050507</v>
      </c>
      <c r="M435" s="46">
        <f>IF(OR($A435="",$B435="",$C435=""),"",'OddsRatio_working_3-way'!J434)</f>
        <v>4.1119834525551369</v>
      </c>
      <c r="N435" s="47">
        <f t="shared" si="81"/>
        <v>45.31775211046638</v>
      </c>
      <c r="O435" s="48">
        <f t="shared" si="82"/>
        <v>30.164182004127461</v>
      </c>
      <c r="P435" s="48">
        <f t="shared" si="83"/>
        <v>24.518065885406166</v>
      </c>
      <c r="Q435" t="s">
        <v>426</v>
      </c>
      <c r="R435" t="s">
        <v>437</v>
      </c>
      <c r="S435" s="38">
        <v>44257</v>
      </c>
      <c r="T435" s="50">
        <v>100</v>
      </c>
      <c r="U435" s="50">
        <f t="shared" si="84"/>
        <v>52.606635071090047</v>
      </c>
      <c r="V435" s="50">
        <f t="shared" si="85"/>
        <v>68.454258675078862</v>
      </c>
      <c r="W435" s="50">
        <f t="shared" si="86"/>
        <v>74.358974358974365</v>
      </c>
      <c r="X435" s="50">
        <f t="shared" si="87"/>
        <v>57.186766965946781</v>
      </c>
      <c r="Y435" s="50">
        <f t="shared" si="88"/>
        <v>73.034390569935596</v>
      </c>
      <c r="Z435" s="50">
        <f t="shared" si="89"/>
        <v>78.939106253831099</v>
      </c>
      <c r="AA435" s="50">
        <f t="shared" si="90"/>
        <v>-4.5801318948567342</v>
      </c>
      <c r="AB435" s="50">
        <f t="shared" si="91"/>
        <v>-4.5801318948567342</v>
      </c>
      <c r="AC435" s="50">
        <f t="shared" si="92"/>
        <v>-4.5801318948567342</v>
      </c>
      <c r="AF435">
        <v>2.21</v>
      </c>
      <c r="AG435">
        <v>1.68</v>
      </c>
      <c r="AH435" s="71" t="s">
        <v>495</v>
      </c>
      <c r="AJ435" t="s">
        <v>473</v>
      </c>
    </row>
    <row r="436" spans="1:36" ht="15" x14ac:dyDescent="0.25">
      <c r="A436">
        <v>3.26</v>
      </c>
      <c r="B436">
        <v>3.54</v>
      </c>
      <c r="C436">
        <v>2.2799999999999998</v>
      </c>
      <c r="D436" s="43">
        <f t="shared" si="93"/>
        <v>2.7830833191953674E-2</v>
      </c>
      <c r="E436" s="44">
        <f>IF(OR($A436="",$B436="",$C436=""),"",A436*'MPTO_working_3-way'!$I435)</f>
        <v>3.3507285162057689</v>
      </c>
      <c r="F436" s="45">
        <f>IF(OR($A436="",$B436="",$C436=""),"",B436*'MPTO_working_3-way'!$I435)</f>
        <v>3.6385211494995162</v>
      </c>
      <c r="G436" s="46">
        <f>IF(OR($A436="",$B436="",$C436=""),"",C436*'MPTO_working_3-way'!$I435)</f>
        <v>2.3434542996776542</v>
      </c>
      <c r="H436" s="44">
        <f>IF(OR($A436="",$B436="",$C436=""),"",'MPTO_working_3-way'!E435)</f>
        <v>3.361666332784131</v>
      </c>
      <c r="I436" s="45">
        <f>IF(OR($A436="",$B436="",$C436=""),"",'MPTO_working_3-way'!F435)</f>
        <v>3.6602024509563904</v>
      </c>
      <c r="J436" s="46">
        <f>IF(OR($A436="",$B436="",$C436=""),"",'MPTO_working_3-way'!G435)</f>
        <v>2.329267342663583</v>
      </c>
      <c r="K436" s="44">
        <f>IF(OR($A436="",$B436="",$C436=""),"",'OddsRatio_working_3-way'!H435)</f>
        <v>3.3577519222748449</v>
      </c>
      <c r="L436" s="45">
        <f>IF(OR($A436="",$B436="",$C436=""),"",'OddsRatio_working_3-way'!I435)</f>
        <v>3.6498627799018171</v>
      </c>
      <c r="M436" s="46">
        <f>IF(OR($A436="",$B436="",$C436=""),"",'OddsRatio_working_3-way'!J435)</f>
        <v>2.3353639205804431</v>
      </c>
      <c r="N436" s="47">
        <f t="shared" si="81"/>
        <v>29.844256112171092</v>
      </c>
      <c r="O436" s="48">
        <f t="shared" si="82"/>
        <v>27.483693481829874</v>
      </c>
      <c r="P436" s="48">
        <f t="shared" si="83"/>
        <v>42.672050405999023</v>
      </c>
      <c r="Q436" t="s">
        <v>516</v>
      </c>
      <c r="R436" t="s">
        <v>517</v>
      </c>
      <c r="S436" s="38">
        <v>44257</v>
      </c>
      <c r="T436" s="50">
        <v>100</v>
      </c>
      <c r="U436" s="50">
        <f t="shared" si="84"/>
        <v>69.325153374233125</v>
      </c>
      <c r="V436" s="50">
        <f t="shared" si="85"/>
        <v>71.751412429378533</v>
      </c>
      <c r="W436" s="50">
        <f t="shared" si="86"/>
        <v>56.140350877192972</v>
      </c>
      <c r="X436" s="50">
        <f t="shared" si="87"/>
        <v>72.108236693428495</v>
      </c>
      <c r="Y436" s="50">
        <f t="shared" si="88"/>
        <v>74.534495748573889</v>
      </c>
      <c r="Z436" s="50">
        <f t="shared" si="89"/>
        <v>58.923434196388349</v>
      </c>
      <c r="AA436" s="50">
        <f t="shared" si="90"/>
        <v>-2.7830833191953701</v>
      </c>
      <c r="AB436" s="50">
        <f t="shared" si="91"/>
        <v>-2.7830833191953559</v>
      </c>
      <c r="AC436" s="50">
        <f t="shared" si="92"/>
        <v>-2.7830833191953772</v>
      </c>
      <c r="AF436">
        <v>2.08</v>
      </c>
      <c r="AG436">
        <v>1.81</v>
      </c>
      <c r="AH436" s="57" t="s">
        <v>485</v>
      </c>
      <c r="AJ436" t="s">
        <v>482</v>
      </c>
    </row>
    <row r="437" spans="1:36" ht="15" x14ac:dyDescent="0.25">
      <c r="A437">
        <v>2.04</v>
      </c>
      <c r="B437">
        <v>3.54</v>
      </c>
      <c r="C437">
        <v>3.92</v>
      </c>
      <c r="D437" s="43">
        <f t="shared" si="93"/>
        <v>2.7783994953913815E-2</v>
      </c>
      <c r="E437" s="44">
        <f>IF(OR($A437="",$B437="",$C437=""),"",A437*'MPTO_working_3-way'!$I436)</f>
        <v>2.0966793497059841</v>
      </c>
      <c r="F437" s="45">
        <f>IF(OR($A437="",$B437="",$C437=""),"",B437*'MPTO_working_3-way'!$I436)</f>
        <v>3.6383553421368551</v>
      </c>
      <c r="G437" s="46">
        <f>IF(OR($A437="",$B437="",$C437=""),"",C437*'MPTO_working_3-way'!$I436)</f>
        <v>4.0289132602193423</v>
      </c>
      <c r="H437" s="44">
        <f>IF(OR($A437="",$B437="",$C437=""),"",'MPTO_working_3-way'!E436)</f>
        <v>2.0792841579760117</v>
      </c>
      <c r="I437" s="45">
        <f>IF(OR($A437="",$B437="",$C437=""),"",'MPTO_working_3-way'!F436)</f>
        <v>3.6599932976703204</v>
      </c>
      <c r="J437" s="46">
        <f>IF(OR($A437="",$B437="",$C437=""),"",'MPTO_working_3-way'!G436)</f>
        <v>4.0676745661709939</v>
      </c>
      <c r="K437" s="44">
        <f>IF(OR($A437="",$B437="",$C437=""),"",'OddsRatio_working_3-way'!H436)</f>
        <v>2.086253699710034</v>
      </c>
      <c r="L437" s="45">
        <f>IF(OR($A437="",$B437="",$C437=""),"",'OddsRatio_working_3-way'!I436)</f>
        <v>3.6529657665995052</v>
      </c>
      <c r="M437" s="46">
        <f>IF(OR($A437="",$B437="",$C437=""),"",'OddsRatio_working_3-way'!J436)</f>
        <v>4.0498661568781706</v>
      </c>
      <c r="N437" s="47">
        <f t="shared" si="81"/>
        <v>47.694465066402699</v>
      </c>
      <c r="O437" s="48">
        <f t="shared" si="82"/>
        <v>27.484945970469354</v>
      </c>
      <c r="P437" s="48">
        <f t="shared" si="83"/>
        <v>24.820588963127939</v>
      </c>
      <c r="Q437" t="s">
        <v>518</v>
      </c>
      <c r="R437" t="s">
        <v>392</v>
      </c>
      <c r="S437" s="38">
        <v>44257</v>
      </c>
      <c r="T437" s="50">
        <v>100</v>
      </c>
      <c r="U437" s="50">
        <f t="shared" si="84"/>
        <v>50.980392156862742</v>
      </c>
      <c r="V437" s="50">
        <f t="shared" si="85"/>
        <v>71.751412429378533</v>
      </c>
      <c r="W437" s="50">
        <f t="shared" si="86"/>
        <v>74.489795918367349</v>
      </c>
      <c r="X437" s="50">
        <f t="shared" si="87"/>
        <v>53.758791652254125</v>
      </c>
      <c r="Y437" s="50">
        <f t="shared" si="88"/>
        <v>74.529811924769902</v>
      </c>
      <c r="Z437" s="50">
        <f t="shared" si="89"/>
        <v>77.268195413758718</v>
      </c>
      <c r="AA437" s="50">
        <f t="shared" si="90"/>
        <v>-2.7783994953913833</v>
      </c>
      <c r="AB437" s="50">
        <f t="shared" si="91"/>
        <v>-2.7783994953913691</v>
      </c>
      <c r="AC437" s="50">
        <f t="shared" si="92"/>
        <v>-2.7783994953913691</v>
      </c>
      <c r="AF437">
        <v>2.23</v>
      </c>
      <c r="AG437">
        <v>1.71</v>
      </c>
      <c r="AH437" s="57" t="s">
        <v>492</v>
      </c>
      <c r="AJ437" t="s">
        <v>482</v>
      </c>
    </row>
    <row r="438" spans="1:36" ht="15" x14ac:dyDescent="0.25">
      <c r="A438">
        <v>1.24</v>
      </c>
      <c r="B438">
        <v>6.93</v>
      </c>
      <c r="C438">
        <v>11.87</v>
      </c>
      <c r="D438" s="43">
        <f t="shared" si="93"/>
        <v>3.4997755518450191E-2</v>
      </c>
      <c r="E438" s="44">
        <f>IF(OR($A438="",$B438="",$C438=""),"",A438*'MPTO_working_3-way'!$I437)</f>
        <v>1.2833972168428782</v>
      </c>
      <c r="F438" s="45">
        <f>IF(OR($A438="",$B438="",$C438=""),"",B438*'MPTO_working_3-way'!$I437)</f>
        <v>7.1725344457428593</v>
      </c>
      <c r="G438" s="46">
        <f>IF(OR($A438="",$B438="",$C438=""),"",C438*'MPTO_working_3-way'!$I437)</f>
        <v>12.285423358004003</v>
      </c>
      <c r="H438" s="44">
        <f>IF(OR($A438="",$B438="",$C438=""),"",'MPTO_working_3-way'!E437)</f>
        <v>1.258200804379852</v>
      </c>
      <c r="I438" s="45">
        <f>IF(OR($A438="",$B438="",$C438=""),"",'MPTO_working_3-way'!F437)</f>
        <v>7.5395320778905672</v>
      </c>
      <c r="J438" s="46">
        <f>IF(OR($A438="",$B438="",$C438=""),"",'MPTO_working_3-way'!G437)</f>
        <v>13.777885097846971</v>
      </c>
      <c r="K438" s="44">
        <f>IF(OR($A438="",$B438="",$C438=""),"",'OddsRatio_working_3-way'!H437)</f>
        <v>1.2649351028640443</v>
      </c>
      <c r="L438" s="45">
        <f>IF(OR($A438="",$B438="",$C438=""),"",'OddsRatio_working_3-way'!I437)</f>
        <v>7.5461048332657725</v>
      </c>
      <c r="M438" s="46">
        <f>IF(OR($A438="",$B438="",$C438=""),"",'OddsRatio_working_3-way'!J437)</f>
        <v>12.999352367217359</v>
      </c>
      <c r="N438" s="47">
        <f t="shared" si="81"/>
        <v>77.918199204138247</v>
      </c>
      <c r="O438" s="48">
        <f t="shared" si="82"/>
        <v>13.942073162068027</v>
      </c>
      <c r="P438" s="48">
        <f t="shared" si="83"/>
        <v>8.1397276337937186</v>
      </c>
      <c r="Q438" t="s">
        <v>519</v>
      </c>
      <c r="R438" t="s">
        <v>395</v>
      </c>
      <c r="S438" s="38">
        <v>44257</v>
      </c>
      <c r="T438" s="50">
        <v>100</v>
      </c>
      <c r="U438" s="50">
        <f t="shared" si="84"/>
        <v>19.35483870967742</v>
      </c>
      <c r="V438" s="50">
        <f t="shared" si="85"/>
        <v>85.569985569985576</v>
      </c>
      <c r="W438" s="50">
        <f t="shared" si="86"/>
        <v>91.575400168491996</v>
      </c>
      <c r="X438" s="50">
        <f t="shared" si="87"/>
        <v>22.854614261522435</v>
      </c>
      <c r="Y438" s="50">
        <f t="shared" si="88"/>
        <v>89.069761121830595</v>
      </c>
      <c r="Z438" s="50">
        <f t="shared" si="89"/>
        <v>95.075175720337015</v>
      </c>
      <c r="AA438" s="50">
        <f t="shared" si="90"/>
        <v>-3.4997755518450155</v>
      </c>
      <c r="AB438" s="50">
        <f t="shared" si="91"/>
        <v>-3.4997755518450191</v>
      </c>
      <c r="AC438" s="50">
        <f t="shared" si="92"/>
        <v>-3.4997755518450191</v>
      </c>
      <c r="AF438">
        <v>1.69</v>
      </c>
      <c r="AG438">
        <v>2.2400000000000002</v>
      </c>
      <c r="AH438" s="57" t="s">
        <v>484</v>
      </c>
      <c r="AJ438" t="s">
        <v>482</v>
      </c>
    </row>
    <row r="439" spans="1:36" ht="15" x14ac:dyDescent="0.25">
      <c r="A439">
        <v>3.98</v>
      </c>
      <c r="B439">
        <v>3.67</v>
      </c>
      <c r="C439">
        <v>1.93</v>
      </c>
      <c r="D439" s="43">
        <f t="shared" si="93"/>
        <v>4.1870560465639528E-2</v>
      </c>
      <c r="E439" s="44">
        <f>IF(OR($A439="",$B439="",$C439=""),"",A439*'MPTO_working_3-way'!$I438)</f>
        <v>4.1466448306532451</v>
      </c>
      <c r="F439" s="45">
        <f>IF(OR($A439="",$B439="",$C439=""),"",B439*'MPTO_working_3-way'!$I438)</f>
        <v>3.823664956908897</v>
      </c>
      <c r="G439" s="46">
        <f>IF(OR($A439="",$B439="",$C439=""),"",C439*'MPTO_working_3-way'!$I438)</f>
        <v>2.0108101816986843</v>
      </c>
      <c r="H439" s="44">
        <f>IF(OR($A439="",$B439="",$C439=""),"",'MPTO_working_3-way'!E438)</f>
        <v>4.2140851698281203</v>
      </c>
      <c r="I439" s="45">
        <f>IF(OR($A439="",$B439="",$C439=""),"",'MPTO_working_3-way'!F438)</f>
        <v>3.8681321184322717</v>
      </c>
      <c r="J439" s="46">
        <f>IF(OR($A439="",$B439="",$C439=""),"",'MPTO_working_3-way'!G438)</f>
        <v>1.9834270329735584</v>
      </c>
      <c r="K439" s="44">
        <f>IF(OR($A439="",$B439="",$C439=""),"",'OddsRatio_working_3-way'!H438)</f>
        <v>4.1847531963259046</v>
      </c>
      <c r="L439" s="45">
        <f>IF(OR($A439="",$B439="",$C439=""),"",'OddsRatio_working_3-way'!I438)</f>
        <v>3.8534533671779072</v>
      </c>
      <c r="M439" s="46">
        <f>IF(OR($A439="",$B439="",$C439=""),"",'OddsRatio_working_3-way'!J438)</f>
        <v>1.9938994874439901</v>
      </c>
      <c r="N439" s="47">
        <f t="shared" ref="N439:N457" si="94">(1/E439)* 100</f>
        <v>24.115882619309456</v>
      </c>
      <c r="O439" s="48">
        <f t="shared" ref="O439:O457" si="95">(1/F439)* 100</f>
        <v>26.152919025845133</v>
      </c>
      <c r="P439" s="48">
        <f t="shared" ref="P439:P457" si="96">(1/G439)* 100</f>
        <v>49.731198354845404</v>
      </c>
      <c r="Q439" t="s">
        <v>405</v>
      </c>
      <c r="R439" t="s">
        <v>402</v>
      </c>
      <c r="S439" s="38">
        <v>44257</v>
      </c>
      <c r="T439" s="50">
        <v>100</v>
      </c>
      <c r="U439" s="50">
        <f t="shared" ref="U439:U457" si="97">(1/A439)*((T439*A439)-T439)</f>
        <v>74.874371859296474</v>
      </c>
      <c r="V439" s="50">
        <f t="shared" ref="V439:V457" si="98">(1/B439)*((T439*B439)-T439)</f>
        <v>72.752043596730246</v>
      </c>
      <c r="W439" s="50">
        <f t="shared" ref="W439:W457" si="99">(1/C439)*((T439*C439)-T439)</f>
        <v>48.186528497409334</v>
      </c>
      <c r="X439" s="50">
        <f t="shared" ref="X439:X457" si="100">((1/B439)+(1/C439))*T439</f>
        <v>79.061427905860441</v>
      </c>
      <c r="Y439" s="50">
        <f t="shared" ref="Y439:Y457" si="101">((1/A439)+(1/C439))*T439</f>
        <v>76.939099643294199</v>
      </c>
      <c r="Z439" s="50">
        <f t="shared" ref="Z439:Z457" si="102">((1/A439)+(1/B439))*T439</f>
        <v>52.373584543973273</v>
      </c>
      <c r="AA439" s="50">
        <f t="shared" ref="AA439:AA457" si="103">U439-X439</f>
        <v>-4.187056046563967</v>
      </c>
      <c r="AB439" s="50">
        <f t="shared" ref="AB439:AB457" si="104">V439-Y439</f>
        <v>-4.1870560465639528</v>
      </c>
      <c r="AC439" s="50">
        <f t="shared" ref="AC439:AC457" si="105">W439-Z439</f>
        <v>-4.1870560465639386</v>
      </c>
      <c r="AF439">
        <v>2.0499999999999998</v>
      </c>
      <c r="AG439">
        <v>1.81</v>
      </c>
      <c r="AH439" s="57" t="s">
        <v>495</v>
      </c>
      <c r="AJ439" t="s">
        <v>483</v>
      </c>
    </row>
    <row r="440" spans="1:36" ht="15" x14ac:dyDescent="0.25">
      <c r="A440">
        <v>1.93</v>
      </c>
      <c r="B440">
        <v>3.76</v>
      </c>
      <c r="C440">
        <v>3.89</v>
      </c>
      <c r="D440" s="43">
        <f t="shared" si="93"/>
        <v>4.1161570574777429E-2</v>
      </c>
      <c r="E440" s="44">
        <f>IF(OR($A440="",$B440="",$C440=""),"",A440*'MPTO_working_3-way'!$I439)</f>
        <v>2.0094418312093203</v>
      </c>
      <c r="F440" s="45">
        <f>IF(OR($A440="",$B440="",$C440=""),"",B440*'MPTO_working_3-way'!$I439)</f>
        <v>3.914767505361163</v>
      </c>
      <c r="G440" s="46">
        <f>IF(OR($A440="",$B440="",$C440=""),"",C440*'MPTO_working_3-way'!$I439)</f>
        <v>4.050118509535884</v>
      </c>
      <c r="H440" s="44">
        <f>IF(OR($A440="",$B440="",$C440=""),"",'MPTO_working_3-way'!E439)</f>
        <v>1.9824977505575503</v>
      </c>
      <c r="I440" s="45">
        <f>IF(OR($A440="",$B440="",$C440=""),"",'MPTO_working_3-way'!F439)</f>
        <v>3.9645266322715185</v>
      </c>
      <c r="J440" s="46">
        <f>IF(OR($A440="",$B440="",$C440=""),"",'MPTO_working_3-way'!G439)</f>
        <v>4.1093264064666295</v>
      </c>
      <c r="K440" s="44">
        <f>IF(OR($A440="",$B440="",$C440=""),"",'OddsRatio_working_3-way'!H439)</f>
        <v>1.9927881512402723</v>
      </c>
      <c r="L440" s="45">
        <f>IF(OR($A440="",$B440="",$C440=""),"",'OddsRatio_working_3-way'!I439)</f>
        <v>3.9463390294872611</v>
      </c>
      <c r="M440" s="46">
        <f>IF(OR($A440="",$B440="",$C440=""),"",'OddsRatio_working_3-way'!J439)</f>
        <v>4.085115867832676</v>
      </c>
      <c r="N440" s="47">
        <f t="shared" si="94"/>
        <v>49.765063335930506</v>
      </c>
      <c r="O440" s="48">
        <f t="shared" si="95"/>
        <v>25.544301127219647</v>
      </c>
      <c r="P440" s="48">
        <f t="shared" si="96"/>
        <v>24.69063553684984</v>
      </c>
      <c r="Q440" t="s">
        <v>401</v>
      </c>
      <c r="R440" t="s">
        <v>406</v>
      </c>
      <c r="S440" s="38">
        <v>44257</v>
      </c>
      <c r="T440" s="50">
        <v>100</v>
      </c>
      <c r="U440" s="50">
        <f t="shared" si="97"/>
        <v>48.186528497409334</v>
      </c>
      <c r="V440" s="50">
        <f t="shared" si="98"/>
        <v>73.40425531914893</v>
      </c>
      <c r="W440" s="50">
        <f t="shared" si="99"/>
        <v>74.293059125964007</v>
      </c>
      <c r="X440" s="50">
        <f t="shared" si="100"/>
        <v>52.302685554887049</v>
      </c>
      <c r="Y440" s="50">
        <f t="shared" si="101"/>
        <v>77.520412376626666</v>
      </c>
      <c r="Z440" s="50">
        <f t="shared" si="102"/>
        <v>78.409216183441742</v>
      </c>
      <c r="AA440" s="50">
        <f t="shared" si="103"/>
        <v>-4.1161570574777144</v>
      </c>
      <c r="AB440" s="50">
        <f t="shared" si="104"/>
        <v>-4.1161570574777357</v>
      </c>
      <c r="AC440" s="50">
        <f t="shared" si="105"/>
        <v>-4.1161570574777357</v>
      </c>
      <c r="AF440">
        <v>1.79</v>
      </c>
      <c r="AG440">
        <v>2.0699999999999998</v>
      </c>
      <c r="AH440" s="57" t="s">
        <v>497</v>
      </c>
      <c r="AJ440" t="s">
        <v>483</v>
      </c>
    </row>
    <row r="441" spans="1:36" ht="15" x14ac:dyDescent="0.25">
      <c r="A441">
        <v>1.7</v>
      </c>
      <c r="B441">
        <v>3.78</v>
      </c>
      <c r="C441">
        <v>5.27</v>
      </c>
      <c r="D441" s="43">
        <f t="shared" si="93"/>
        <v>4.2538879351023517E-2</v>
      </c>
      <c r="E441" s="44">
        <f>IF(OR($A441="",$B441="",$C441=""),"",A441*'MPTO_working_3-way'!$I440)</f>
        <v>1.77231609489674</v>
      </c>
      <c r="F441" s="45">
        <f>IF(OR($A441="",$B441="",$C441=""),"",B441*'MPTO_working_3-way'!$I440)</f>
        <v>3.9407969639468687</v>
      </c>
      <c r="G441" s="46">
        <f>IF(OR($A441="",$B441="",$C441=""),"",C441*'MPTO_working_3-way'!$I440)</f>
        <v>5.4941798941798936</v>
      </c>
      <c r="H441" s="44">
        <f>IF(OR($A441="",$B441="",$C441=""),"",'MPTO_working_3-way'!E440)</f>
        <v>1.7419913369439115</v>
      </c>
      <c r="I441" s="45">
        <f>IF(OR($A441="",$B441="",$C441=""),"",'MPTO_working_3-way'!F440)</f>
        <v>3.9940785692326197</v>
      </c>
      <c r="J441" s="46">
        <f>IF(OR($A441="",$B441="",$C441=""),"",'MPTO_working_3-way'!G440)</f>
        <v>5.6956140518079401</v>
      </c>
      <c r="K441" s="44">
        <f>IF(OR($A441="",$B441="",$C441=""),"",'OddsRatio_working_3-way'!H440)</f>
        <v>1.7527818637864989</v>
      </c>
      <c r="L441" s="45">
        <f>IF(OR($A441="",$B441="",$C441=""),"",'OddsRatio_working_3-way'!I440)</f>
        <v>3.9896194018949522</v>
      </c>
      <c r="M441" s="46">
        <f>IF(OR($A441="",$B441="",$C441=""),"",'OddsRatio_working_3-way'!J440)</f>
        <v>5.591969369097642</v>
      </c>
      <c r="N441" s="47">
        <f t="shared" si="94"/>
        <v>56.423343605546997</v>
      </c>
      <c r="O441" s="48">
        <f t="shared" si="95"/>
        <v>25.375577812018491</v>
      </c>
      <c r="P441" s="48">
        <f t="shared" si="96"/>
        <v>18.201078582434516</v>
      </c>
      <c r="Q441" t="s">
        <v>124</v>
      </c>
      <c r="R441" t="s">
        <v>462</v>
      </c>
      <c r="S441" s="38">
        <v>44257</v>
      </c>
      <c r="T441" s="50">
        <v>100</v>
      </c>
      <c r="U441" s="50">
        <f t="shared" si="97"/>
        <v>41.176470588235297</v>
      </c>
      <c r="V441" s="50">
        <f t="shared" si="98"/>
        <v>73.544973544973558</v>
      </c>
      <c r="W441" s="50">
        <f t="shared" si="99"/>
        <v>81.024667931688811</v>
      </c>
      <c r="X441" s="50">
        <f t="shared" si="100"/>
        <v>45.430358523337652</v>
      </c>
      <c r="Y441" s="50">
        <f t="shared" si="101"/>
        <v>77.798861480075914</v>
      </c>
      <c r="Z441" s="50">
        <f t="shared" si="102"/>
        <v>85.278555866791166</v>
      </c>
      <c r="AA441" s="50">
        <f t="shared" si="103"/>
        <v>-4.2538879351023553</v>
      </c>
      <c r="AB441" s="50">
        <f t="shared" si="104"/>
        <v>-4.2538879351023553</v>
      </c>
      <c r="AC441" s="50">
        <f t="shared" si="105"/>
        <v>-4.2538879351023553</v>
      </c>
      <c r="AF441">
        <v>2.0299999999999998</v>
      </c>
      <c r="AG441">
        <v>1.83</v>
      </c>
      <c r="AH441" s="57" t="s">
        <v>486</v>
      </c>
      <c r="AJ441" t="s">
        <v>475</v>
      </c>
    </row>
    <row r="442" spans="1:36" ht="15" x14ac:dyDescent="0.25">
      <c r="A442">
        <v>2.39</v>
      </c>
      <c r="B442">
        <v>3.44</v>
      </c>
      <c r="C442">
        <v>3.03</v>
      </c>
      <c r="D442" s="43">
        <f t="shared" si="93"/>
        <v>3.9140719559938919E-2</v>
      </c>
      <c r="E442" s="44">
        <f>IF(OR($A442="",$B442="",$C442=""),"",A442*'MPTO_working_3-way'!$I441)</f>
        <v>2.4835463197482541</v>
      </c>
      <c r="F442" s="45">
        <f>IF(OR($A442="",$B442="",$C442=""),"",B442*'MPTO_working_3-way'!$I441)</f>
        <v>3.5746440752861899</v>
      </c>
      <c r="G442" s="46">
        <f>IF(OR($A442="",$B442="",$C442=""),"",C442*'MPTO_working_3-way'!$I441)</f>
        <v>3.1485963802666146</v>
      </c>
      <c r="H442" s="44">
        <f>IF(OR($A442="",$B442="",$C442=""),"",'MPTO_working_3-way'!E441)</f>
        <v>2.4669238834657641</v>
      </c>
      <c r="I442" s="45">
        <f>IF(OR($A442="",$B442="",$C442=""),"",'MPTO_working_3-way'!F441)</f>
        <v>3.6016468010098102</v>
      </c>
      <c r="J442" s="46">
        <f>IF(OR($A442="",$B442="",$C442=""),"",'MPTO_working_3-way'!G441)</f>
        <v>3.1547124941979119</v>
      </c>
      <c r="K442" s="44">
        <f>IF(OR($A442="",$B442="",$C442=""),"",'OddsRatio_working_3-way'!H441)</f>
        <v>2.474322015305114</v>
      </c>
      <c r="L442" s="45">
        <f>IF(OR($A442="",$B442="",$C442=""),"",'OddsRatio_working_3-way'!I441)</f>
        <v>3.5880185016866748</v>
      </c>
      <c r="M442" s="46">
        <f>IF(OR($A442="",$B442="",$C442=""),"",'OddsRatio_working_3-way'!J441)</f>
        <v>3.1531465403376844</v>
      </c>
      <c r="N442" s="47">
        <f t="shared" si="94"/>
        <v>40.265002993838486</v>
      </c>
      <c r="O442" s="48">
        <f t="shared" si="95"/>
        <v>27.974813126533132</v>
      </c>
      <c r="P442" s="48">
        <f t="shared" si="96"/>
        <v>31.760183879628379</v>
      </c>
      <c r="Q442" t="s">
        <v>251</v>
      </c>
      <c r="R442" t="s">
        <v>168</v>
      </c>
      <c r="S442" s="38">
        <v>44257</v>
      </c>
      <c r="T442" s="50">
        <v>100</v>
      </c>
      <c r="U442" s="50">
        <f t="shared" si="97"/>
        <v>58.15899581589958</v>
      </c>
      <c r="V442" s="50">
        <f t="shared" si="98"/>
        <v>70.930232558139537</v>
      </c>
      <c r="W442" s="50">
        <f t="shared" si="99"/>
        <v>66.996699669967001</v>
      </c>
      <c r="X442" s="50">
        <f t="shared" si="100"/>
        <v>62.073067771893477</v>
      </c>
      <c r="Y442" s="50">
        <f t="shared" si="101"/>
        <v>74.844304514133427</v>
      </c>
      <c r="Z442" s="50">
        <f t="shared" si="102"/>
        <v>70.910771625960891</v>
      </c>
      <c r="AA442" s="50">
        <f t="shared" si="103"/>
        <v>-3.9140719559938972</v>
      </c>
      <c r="AB442" s="50">
        <f t="shared" si="104"/>
        <v>-3.9140719559938901</v>
      </c>
      <c r="AC442" s="50">
        <f t="shared" si="105"/>
        <v>-3.9140719559938901</v>
      </c>
      <c r="AF442">
        <v>1.66</v>
      </c>
      <c r="AG442">
        <v>2.27</v>
      </c>
      <c r="AH442" s="57" t="s">
        <v>487</v>
      </c>
      <c r="AJ442" t="s">
        <v>475</v>
      </c>
    </row>
    <row r="443" spans="1:36" ht="15" x14ac:dyDescent="0.25">
      <c r="A443">
        <v>3.91</v>
      </c>
      <c r="B443">
        <v>3.72</v>
      </c>
      <c r="C443">
        <v>1.93</v>
      </c>
      <c r="D443" s="43">
        <f t="shared" si="93"/>
        <v>4.2706395030306821E-2</v>
      </c>
      <c r="E443" s="44">
        <f>IF(OR($A443="",$B443="",$C443=""),"",A443*'MPTO_working_3-way'!$I442)</f>
        <v>4.0769820045684995</v>
      </c>
      <c r="F443" s="45">
        <f>IF(OR($A443="",$B443="",$C443=""),"",B443*'MPTO_working_3-way'!$I442)</f>
        <v>3.8788677895127415</v>
      </c>
      <c r="G443" s="46">
        <f>IF(OR($A443="",$B443="",$C443=""),"",C443*'MPTO_working_3-way'!$I442)</f>
        <v>2.0124233424084923</v>
      </c>
      <c r="H443" s="44">
        <f>IF(OR($A443="",$B443="",$C443=""),"",'MPTO_working_3-way'!E442)</f>
        <v>4.1404608156092531</v>
      </c>
      <c r="I443" s="45">
        <f>IF(OR($A443="",$B443="",$C443=""),"",'MPTO_working_3-way'!F442)</f>
        <v>3.9280115014732253</v>
      </c>
      <c r="J443" s="46">
        <f>IF(OR($A443="",$B443="",$C443=""),"",'MPTO_working_3-way'!G442)</f>
        <v>1.984523691925788</v>
      </c>
      <c r="K443" s="44">
        <f>IF(OR($A443="",$B443="",$C443=""),"",'OddsRatio_working_3-way'!H442)</f>
        <v>4.1139318453480538</v>
      </c>
      <c r="L443" s="45">
        <f>IF(OR($A443="",$B443="",$C443=""),"",'OddsRatio_working_3-way'!I442)</f>
        <v>3.910616707679281</v>
      </c>
      <c r="M443" s="46">
        <f>IF(OR($A443="",$B443="",$C443=""),"",'OddsRatio_working_3-way'!J442)</f>
        <v>1.9951740949050476</v>
      </c>
      <c r="N443" s="47">
        <f t="shared" si="94"/>
        <v>24.527947361048955</v>
      </c>
      <c r="O443" s="48">
        <f t="shared" si="95"/>
        <v>25.780718866048762</v>
      </c>
      <c r="P443" s="48">
        <f t="shared" si="96"/>
        <v>49.691333772902283</v>
      </c>
      <c r="Q443" t="s">
        <v>165</v>
      </c>
      <c r="R443" t="s">
        <v>128</v>
      </c>
      <c r="S443" s="38">
        <v>44257</v>
      </c>
      <c r="T443" s="50">
        <v>100</v>
      </c>
      <c r="U443" s="50">
        <f t="shared" si="97"/>
        <v>74.424552429667528</v>
      </c>
      <c r="V443" s="50">
        <f t="shared" si="98"/>
        <v>73.118279569892465</v>
      </c>
      <c r="W443" s="50">
        <f t="shared" si="99"/>
        <v>48.186528497409334</v>
      </c>
      <c r="X443" s="50">
        <f t="shared" si="100"/>
        <v>78.695191932698208</v>
      </c>
      <c r="Y443" s="50">
        <f t="shared" si="101"/>
        <v>77.388919072923159</v>
      </c>
      <c r="Z443" s="50">
        <f t="shared" si="102"/>
        <v>52.457168000439999</v>
      </c>
      <c r="AA443" s="50">
        <f t="shared" si="103"/>
        <v>-4.2706395030306794</v>
      </c>
      <c r="AB443" s="50">
        <f t="shared" si="104"/>
        <v>-4.2706395030306936</v>
      </c>
      <c r="AC443" s="50">
        <f t="shared" si="105"/>
        <v>-4.2706395030306652</v>
      </c>
      <c r="AF443">
        <v>1.77</v>
      </c>
      <c r="AG443">
        <v>2.1</v>
      </c>
      <c r="AH443" s="71" t="s">
        <v>495</v>
      </c>
      <c r="AJ443" t="s">
        <v>475</v>
      </c>
    </row>
    <row r="444" spans="1:36" ht="15" x14ac:dyDescent="0.25">
      <c r="A444">
        <v>4.53</v>
      </c>
      <c r="B444">
        <v>3.82</v>
      </c>
      <c r="C444">
        <v>1.79</v>
      </c>
      <c r="D444" s="43">
        <f t="shared" si="93"/>
        <v>4.1189874465516585E-2</v>
      </c>
      <c r="E444" s="44">
        <f>IF(OR($A444="",$B444="",$C444=""),"",A444*'MPTO_working_3-way'!$I443)</f>
        <v>4.7165901313287906</v>
      </c>
      <c r="F444" s="45">
        <f>IF(OR($A444="",$B444="",$C444=""),"",B444*'MPTO_working_3-way'!$I443)</f>
        <v>3.9773453204582734</v>
      </c>
      <c r="G444" s="46">
        <f>IF(OR($A444="",$B444="",$C444=""),"",C444*'MPTO_working_3-way'!$I443)</f>
        <v>1.8637298752932747</v>
      </c>
      <c r="H444" s="44">
        <f>IF(OR($A444="",$B444="",$C444=""),"",'MPTO_working_3-way'!E443)</f>
        <v>4.8304373107280805</v>
      </c>
      <c r="I444" s="45">
        <f>IF(OR($A444="",$B444="",$C444=""),"",'MPTO_working_3-way'!F443)</f>
        <v>4.0314428912088269</v>
      </c>
      <c r="J444" s="46">
        <f>IF(OR($A444="",$B444="",$C444=""),"",'MPTO_working_3-way'!G443)</f>
        <v>1.8351005789454207</v>
      </c>
      <c r="K444" s="44">
        <f>IF(OR($A444="",$B444="",$C444=""),"",'OddsRatio_working_3-way'!H443)</f>
        <v>4.7781473086779593</v>
      </c>
      <c r="L444" s="45">
        <f>IF(OR($A444="",$B444="",$C444=""),"",'OddsRatio_working_3-way'!I443)</f>
        <v>4.0182366601903237</v>
      </c>
      <c r="M444" s="46">
        <f>IF(OR($A444="",$B444="",$C444=""),"",'OddsRatio_working_3-way'!J443)</f>
        <v>1.8455343835284952</v>
      </c>
      <c r="N444" s="47">
        <f t="shared" si="94"/>
        <v>21.201757459435488</v>
      </c>
      <c r="O444" s="48">
        <f t="shared" si="95"/>
        <v>25.142398243780832</v>
      </c>
      <c r="P444" s="48">
        <f t="shared" si="96"/>
        <v>53.65584429678367</v>
      </c>
      <c r="Q444" t="s">
        <v>127</v>
      </c>
      <c r="R444" t="s">
        <v>166</v>
      </c>
      <c r="S444" s="38">
        <v>44257</v>
      </c>
      <c r="T444" s="50">
        <v>100</v>
      </c>
      <c r="U444" s="50">
        <f t="shared" si="97"/>
        <v>77.924944812362028</v>
      </c>
      <c r="V444" s="50">
        <f t="shared" si="98"/>
        <v>73.821989528795811</v>
      </c>
      <c r="W444" s="50">
        <f t="shared" si="99"/>
        <v>44.134078212290497</v>
      </c>
      <c r="X444" s="50">
        <f t="shared" si="100"/>
        <v>82.043932258913685</v>
      </c>
      <c r="Y444" s="50">
        <f t="shared" si="101"/>
        <v>77.940976975347468</v>
      </c>
      <c r="Z444" s="50">
        <f t="shared" si="102"/>
        <v>48.253065658842154</v>
      </c>
      <c r="AA444" s="50">
        <f t="shared" si="103"/>
        <v>-4.1189874465516567</v>
      </c>
      <c r="AB444" s="50">
        <f t="shared" si="104"/>
        <v>-4.1189874465516567</v>
      </c>
      <c r="AC444" s="50">
        <f t="shared" si="105"/>
        <v>-4.1189874465516567</v>
      </c>
      <c r="AF444">
        <v>1.7</v>
      </c>
      <c r="AG444">
        <v>2.19</v>
      </c>
      <c r="AH444" s="57" t="s">
        <v>495</v>
      </c>
      <c r="AJ444" t="s">
        <v>475</v>
      </c>
    </row>
    <row r="445" spans="1:36" ht="15" x14ac:dyDescent="0.25">
      <c r="A445">
        <v>1.8</v>
      </c>
      <c r="B445">
        <v>3.68</v>
      </c>
      <c r="C445">
        <v>4.66</v>
      </c>
      <c r="D445" s="43">
        <f t="shared" si="93"/>
        <v>4.1886960668449769E-2</v>
      </c>
      <c r="E445" s="44">
        <f>IF(OR($A445="",$B445="",$C445=""),"",A445*'MPTO_working_3-way'!$I444)</f>
        <v>1.8753965292032095</v>
      </c>
      <c r="F445" s="45">
        <f>IF(OR($A445="",$B445="",$C445=""),"",B445*'MPTO_working_3-way'!$I444)</f>
        <v>3.8341440152598953</v>
      </c>
      <c r="G445" s="46">
        <f>IF(OR($A445="",$B445="",$C445=""),"",C445*'MPTO_working_3-way'!$I444)</f>
        <v>4.8551932367149764</v>
      </c>
      <c r="H445" s="44">
        <f>IF(OR($A445="",$B445="",$C445=""),"",'MPTO_working_3-way'!E444)</f>
        <v>1.8464041549293531</v>
      </c>
      <c r="I445" s="45">
        <f>IF(OR($A445="",$B445="",$C445=""),"",'MPTO_working_3-way'!F444)</f>
        <v>3.8793249058273127</v>
      </c>
      <c r="J445" s="46">
        <f>IF(OR($A445="",$B445="",$C445=""),"",'MPTO_working_3-way'!G444)</f>
        <v>4.9843005881897016</v>
      </c>
      <c r="K445" s="44">
        <f>IF(OR($A445="",$B445="",$C445=""),"",'OddsRatio_working_3-way'!H444)</f>
        <v>1.8570818568227667</v>
      </c>
      <c r="L445" s="45">
        <f>IF(OR($A445="",$B445="",$C445=""),"",'OddsRatio_working_3-way'!I444)</f>
        <v>3.8712242203562677</v>
      </c>
      <c r="M445" s="46">
        <f>IF(OR($A445="",$B445="",$C445=""),"",'OddsRatio_working_3-way'!J444)</f>
        <v>4.9211494949641557</v>
      </c>
      <c r="N445" s="47">
        <f t="shared" si="94"/>
        <v>53.32205666525708</v>
      </c>
      <c r="O445" s="48">
        <f t="shared" si="95"/>
        <v>26.08144076018009</v>
      </c>
      <c r="P445" s="48">
        <f t="shared" si="96"/>
        <v>20.59650257456282</v>
      </c>
      <c r="Q445" t="s">
        <v>169</v>
      </c>
      <c r="R445" t="s">
        <v>64</v>
      </c>
      <c r="S445" s="38">
        <v>44257</v>
      </c>
      <c r="T445" s="50">
        <v>100</v>
      </c>
      <c r="U445" s="50">
        <f t="shared" si="97"/>
        <v>44.444444444444443</v>
      </c>
      <c r="V445" s="50">
        <f t="shared" si="98"/>
        <v>72.826086956521735</v>
      </c>
      <c r="W445" s="50">
        <f t="shared" si="99"/>
        <v>78.540772532188839</v>
      </c>
      <c r="X445" s="50">
        <f t="shared" si="100"/>
        <v>48.633140511289419</v>
      </c>
      <c r="Y445" s="50">
        <f t="shared" si="101"/>
        <v>77.014783023366718</v>
      </c>
      <c r="Z445" s="50">
        <f t="shared" si="102"/>
        <v>82.729468599033822</v>
      </c>
      <c r="AA445" s="50">
        <f t="shared" si="103"/>
        <v>-4.188696066844976</v>
      </c>
      <c r="AB445" s="50">
        <f t="shared" si="104"/>
        <v>-4.1886960668449831</v>
      </c>
      <c r="AC445" s="50">
        <f t="shared" si="105"/>
        <v>-4.1886960668449831</v>
      </c>
      <c r="AF445">
        <v>1.93</v>
      </c>
      <c r="AG445">
        <v>1.92</v>
      </c>
      <c r="AH445" s="57" t="s">
        <v>486</v>
      </c>
      <c r="AJ445" t="s">
        <v>475</v>
      </c>
    </row>
    <row r="446" spans="1:36" ht="15" x14ac:dyDescent="0.25">
      <c r="A446">
        <v>3.58</v>
      </c>
      <c r="B446">
        <v>3.52</v>
      </c>
      <c r="C446">
        <v>2.1800000000000002</v>
      </c>
      <c r="D446" s="43">
        <f t="shared" si="93"/>
        <v>2.213611435973184E-2</v>
      </c>
      <c r="E446" s="44">
        <f>IF(OR($A446="",$B446="",$C446=""),"",A446*'MPTO_working_3-way'!$I445)</f>
        <v>3.6592472894078401</v>
      </c>
      <c r="F446" s="45">
        <f>IF(OR($A446="",$B446="",$C446=""),"",B446*'MPTO_working_3-way'!$I445)</f>
        <v>3.5979191225462559</v>
      </c>
      <c r="G446" s="46">
        <f>IF(OR($A446="",$B446="",$C446=""),"",C446*'MPTO_working_3-way'!$I445)</f>
        <v>2.2282567293042157</v>
      </c>
      <c r="H446" s="44">
        <f>IF(OR($A446="",$B446="",$C446=""),"",'MPTO_working_3-way'!E445)</f>
        <v>3.6771343089235886</v>
      </c>
      <c r="I446" s="45">
        <f>IF(OR($A446="",$B446="",$C446=""),"",'MPTO_working_3-way'!F445)</f>
        <v>3.6138630116226698</v>
      </c>
      <c r="J446" s="46">
        <f>IF(OR($A446="",$B446="",$C446=""),"",'MPTO_working_3-way'!G445)</f>
        <v>2.2156398440635363</v>
      </c>
      <c r="K446" s="44">
        <f>IF(OR($A446="",$B446="",$C446=""),"",'OddsRatio_working_3-way'!H445)</f>
        <v>3.6694347972550418</v>
      </c>
      <c r="L446" s="45">
        <f>IF(OR($A446="",$B446="",$C446=""),"",'OddsRatio_working_3-way'!I445)</f>
        <v>3.6073549182491091</v>
      </c>
      <c r="M446" s="46">
        <f>IF(OR($A446="",$B446="",$C446=""),"",'OddsRatio_working_3-way'!J445)</f>
        <v>2.2209042871166469</v>
      </c>
      <c r="N446" s="47">
        <f t="shared" si="94"/>
        <v>27.328024615735263</v>
      </c>
      <c r="O446" s="48">
        <f t="shared" si="95"/>
        <v>27.793843217139845</v>
      </c>
      <c r="P446" s="48">
        <f t="shared" si="96"/>
        <v>44.878132167124882</v>
      </c>
      <c r="Q446" t="s">
        <v>133</v>
      </c>
      <c r="R446" t="s">
        <v>35</v>
      </c>
      <c r="S446" s="38">
        <v>44288</v>
      </c>
      <c r="T446" s="50">
        <v>100</v>
      </c>
      <c r="U446" s="50">
        <f t="shared" si="97"/>
        <v>72.067039106145245</v>
      </c>
      <c r="V446" s="50">
        <f t="shared" si="98"/>
        <v>71.590909090909093</v>
      </c>
      <c r="W446" s="50">
        <f t="shared" si="99"/>
        <v>54.128440366972484</v>
      </c>
      <c r="X446" s="50">
        <f t="shared" si="100"/>
        <v>74.280650542118437</v>
      </c>
      <c r="Y446" s="50">
        <f t="shared" si="101"/>
        <v>73.804520526882271</v>
      </c>
      <c r="Z446" s="50">
        <f t="shared" si="102"/>
        <v>56.342051802945662</v>
      </c>
      <c r="AA446" s="50">
        <f t="shared" si="103"/>
        <v>-2.213611435973192</v>
      </c>
      <c r="AB446" s="50">
        <f t="shared" si="104"/>
        <v>-2.2136114359731778</v>
      </c>
      <c r="AC446" s="50">
        <f t="shared" si="105"/>
        <v>-2.2136114359731778</v>
      </c>
      <c r="AF446">
        <v>2.02</v>
      </c>
      <c r="AG446">
        <v>1.88</v>
      </c>
      <c r="AH446" s="57" t="s">
        <v>494</v>
      </c>
      <c r="AJ446" t="s">
        <v>476</v>
      </c>
    </row>
    <row r="447" spans="1:36" ht="15" x14ac:dyDescent="0.25">
      <c r="A447">
        <v>2.78</v>
      </c>
      <c r="B447">
        <v>2.93</v>
      </c>
      <c r="C447">
        <v>3.07</v>
      </c>
      <c r="D447" s="43">
        <f t="shared" si="93"/>
        <v>2.6742057566273569E-2</v>
      </c>
      <c r="E447" s="44">
        <f>IF(OR($A447="",$B447="",$C447=""),"",A447*'MPTO_working_3-way'!$I446)</f>
        <v>2.8543429200342403</v>
      </c>
      <c r="F447" s="45">
        <f>IF(OR($A447="",$B447="",$C447=""),"",B447*'MPTO_working_3-way'!$I446)</f>
        <v>3.0083542286691816</v>
      </c>
      <c r="G447" s="46">
        <f>IF(OR($A447="",$B447="",$C447=""),"",C447*'MPTO_working_3-way'!$I446)</f>
        <v>3.1520981167284599</v>
      </c>
      <c r="H447" s="44">
        <f>IF(OR($A447="",$B447="",$C447=""),"",'MPTO_working_3-way'!E446)</f>
        <v>2.8506416753728385</v>
      </c>
      <c r="I447" s="45">
        <f>IF(OR($A447="",$B447="",$C447=""),"",'MPTO_working_3-way'!F446)</f>
        <v>3.0085782767553404</v>
      </c>
      <c r="J447" s="46">
        <f>IF(OR($A447="",$B447="",$C447=""),"",'MPTO_working_3-way'!G446)</f>
        <v>3.1563775508701424</v>
      </c>
      <c r="K447" s="44">
        <f>IF(OR($A447="",$B447="",$C447=""),"",'OddsRatio_working_3-way'!H446)</f>
        <v>2.8524318464867187</v>
      </c>
      <c r="L447" s="45">
        <f>IF(OR($A447="",$B447="",$C447=""),"",'OddsRatio_working_3-way'!I446)</f>
        <v>3.0085356537749255</v>
      </c>
      <c r="M447" s="46">
        <f>IF(OR($A447="",$B447="",$C447=""),"",'OddsRatio_working_3-way'!J446)</f>
        <v>3.1542325405772513</v>
      </c>
      <c r="N447" s="47">
        <f t="shared" si="94"/>
        <v>35.034332875042359</v>
      </c>
      <c r="O447" s="48">
        <f t="shared" si="95"/>
        <v>33.240766345603333</v>
      </c>
      <c r="P447" s="48">
        <f t="shared" si="96"/>
        <v>31.724900779354321</v>
      </c>
      <c r="Q447" t="s">
        <v>389</v>
      </c>
      <c r="R447" t="s">
        <v>173</v>
      </c>
      <c r="S447" s="38">
        <v>44288</v>
      </c>
      <c r="T447" s="50">
        <v>100</v>
      </c>
      <c r="U447" s="50">
        <f t="shared" si="97"/>
        <v>64.02877697841727</v>
      </c>
      <c r="V447" s="50">
        <f t="shared" si="98"/>
        <v>65.870307167235495</v>
      </c>
      <c r="W447" s="50">
        <f t="shared" si="99"/>
        <v>67.426710097719877</v>
      </c>
      <c r="X447" s="50">
        <f t="shared" si="100"/>
        <v>66.702982735044642</v>
      </c>
      <c r="Y447" s="50">
        <f t="shared" si="101"/>
        <v>68.544512923862882</v>
      </c>
      <c r="Z447" s="50">
        <f t="shared" si="102"/>
        <v>70.100915854347235</v>
      </c>
      <c r="AA447" s="50">
        <f t="shared" si="103"/>
        <v>-2.6742057566273729</v>
      </c>
      <c r="AB447" s="50">
        <f t="shared" si="104"/>
        <v>-2.6742057566273871</v>
      </c>
      <c r="AC447" s="50">
        <f t="shared" si="105"/>
        <v>-2.6742057566273587</v>
      </c>
      <c r="AF447">
        <v>2.42</v>
      </c>
      <c r="AG447">
        <v>1.61</v>
      </c>
      <c r="AH447" s="71" t="s">
        <v>495</v>
      </c>
      <c r="AJ447" t="s">
        <v>468</v>
      </c>
    </row>
    <row r="448" spans="1:36" ht="15" x14ac:dyDescent="0.25">
      <c r="A448">
        <v>8.9600000000000009</v>
      </c>
      <c r="B448">
        <v>4.7</v>
      </c>
      <c r="C448">
        <v>1.41</v>
      </c>
      <c r="D448" s="43">
        <f t="shared" si="93"/>
        <v>3.3592958459979894E-2</v>
      </c>
      <c r="E448" s="44">
        <f>IF(OR($A448="",$B448="",$C448=""),"",A448*'MPTO_working_3-way'!$I447)</f>
        <v>9.2609929078014215</v>
      </c>
      <c r="F448" s="45">
        <f>IF(OR($A448="",$B448="",$C448=""),"",B448*'MPTO_working_3-way'!$I447)</f>
        <v>4.857886904761906</v>
      </c>
      <c r="G448" s="46">
        <f>IF(OR($A448="",$B448="",$C448=""),"",C448*'MPTO_working_3-way'!$I447)</f>
        <v>1.4573660714285717</v>
      </c>
      <c r="H448" s="44">
        <f>IF(OR($A448="",$B448="",$C448=""),"",'MPTO_working_3-way'!E447)</f>
        <v>9.9592179945343755</v>
      </c>
      <c r="I448" s="45">
        <f>IF(OR($A448="",$B448="",$C448=""),"",'MPTO_working_3-way'!F447)</f>
        <v>4.9610974396565277</v>
      </c>
      <c r="J448" s="46">
        <f>IF(OR($A448="",$B448="",$C448=""),"",'MPTO_working_3-way'!G447)</f>
        <v>1.4326191808161599</v>
      </c>
      <c r="K448" s="44">
        <f>IF(OR($A448="",$B448="",$C448=""),"",'OddsRatio_working_3-way'!H447)</f>
        <v>9.5500771257254051</v>
      </c>
      <c r="L448" s="45">
        <f>IF(OR($A448="",$B448="",$C448=""),"",'OddsRatio_working_3-way'!I447)</f>
        <v>4.974282081053266</v>
      </c>
      <c r="M448" s="46">
        <f>IF(OR($A448="",$B448="",$C448=""),"",'OddsRatio_working_3-way'!J447)</f>
        <v>1.4403934197923889</v>
      </c>
      <c r="N448" s="47">
        <f t="shared" si="94"/>
        <v>10.797978250880682</v>
      </c>
      <c r="O448" s="48">
        <f t="shared" si="95"/>
        <v>20.585081942104452</v>
      </c>
      <c r="P448" s="48">
        <f t="shared" si="96"/>
        <v>68.616939807014845</v>
      </c>
      <c r="Q448" t="s">
        <v>185</v>
      </c>
      <c r="R448" t="s">
        <v>147</v>
      </c>
      <c r="S448" s="38">
        <v>44288</v>
      </c>
      <c r="T448" s="50">
        <v>100</v>
      </c>
      <c r="U448" s="50">
        <f t="shared" si="97"/>
        <v>88.839285714285722</v>
      </c>
      <c r="V448" s="50">
        <f t="shared" si="98"/>
        <v>78.723404255319153</v>
      </c>
      <c r="W448" s="50">
        <f t="shared" si="99"/>
        <v>29.078014184397166</v>
      </c>
      <c r="X448" s="50">
        <f t="shared" si="100"/>
        <v>92.198581560283685</v>
      </c>
      <c r="Y448" s="50">
        <f t="shared" si="101"/>
        <v>82.08270010131713</v>
      </c>
      <c r="Z448" s="50">
        <f t="shared" si="102"/>
        <v>32.437310030395139</v>
      </c>
      <c r="AA448" s="50">
        <f t="shared" si="103"/>
        <v>-3.3592958459979627</v>
      </c>
      <c r="AB448" s="50">
        <f t="shared" si="104"/>
        <v>-3.3592958459979769</v>
      </c>
      <c r="AC448" s="50">
        <f t="shared" si="105"/>
        <v>-3.3592958459979734</v>
      </c>
      <c r="AF448">
        <v>1.85</v>
      </c>
      <c r="AG448">
        <v>2.0499999999999998</v>
      </c>
      <c r="AH448" s="57" t="s">
        <v>486</v>
      </c>
      <c r="AJ448" t="s">
        <v>468</v>
      </c>
    </row>
    <row r="449" spans="1:36" ht="15" x14ac:dyDescent="0.25">
      <c r="A449">
        <v>1.42</v>
      </c>
      <c r="B449">
        <v>4.9000000000000004</v>
      </c>
      <c r="C449">
        <v>7.99</v>
      </c>
      <c r="D449" s="43">
        <f t="shared" si="93"/>
        <v>3.3463430322683507E-2</v>
      </c>
      <c r="E449" s="44">
        <f>IF(OR($A449="",$B449="",$C449=""),"",A449*'MPTO_working_3-way'!$I448)</f>
        <v>1.4675180710582105</v>
      </c>
      <c r="F449" s="45">
        <f>IF(OR($A449="",$B449="",$C449=""),"",B449*'MPTO_working_3-way'!$I448)</f>
        <v>5.0639708085811499</v>
      </c>
      <c r="G449" s="46">
        <f>IF(OR($A449="",$B449="",$C449=""),"",C449*'MPTO_working_3-way'!$I448)</f>
        <v>8.2573728082782409</v>
      </c>
      <c r="H449" s="44">
        <f>IF(OR($A449="",$B449="",$C449=""),"",'MPTO_working_3-way'!E448)</f>
        <v>1.4428538776956521</v>
      </c>
      <c r="I449" s="45">
        <f>IF(OR($A449="",$B449="",$C449=""),"",'MPTO_working_3-way'!F448)</f>
        <v>5.1833034880172253</v>
      </c>
      <c r="J449" s="46">
        <f>IF(OR($A449="",$B449="",$C449=""),"",'MPTO_working_3-way'!G448)</f>
        <v>8.7717783357403807</v>
      </c>
      <c r="K449" s="44">
        <f>IF(OR($A449="",$B449="",$C449=""),"",'OddsRatio_working_3-way'!H448)</f>
        <v>1.4505267323153266</v>
      </c>
      <c r="L449" s="45">
        <f>IF(OR($A449="",$B449="",$C449=""),"",'OddsRatio_working_3-way'!I448)</f>
        <v>5.1834625143566075</v>
      </c>
      <c r="M449" s="46">
        <f>IF(OR($A449="",$B449="",$C449=""),"",'OddsRatio_working_3-way'!J448)</f>
        <v>8.4980520449622272</v>
      </c>
      <c r="N449" s="47">
        <f t="shared" si="94"/>
        <v>68.142261395044457</v>
      </c>
      <c r="O449" s="48">
        <f t="shared" si="95"/>
        <v>19.747349220604715</v>
      </c>
      <c r="P449" s="48">
        <f t="shared" si="96"/>
        <v>12.110389384350828</v>
      </c>
      <c r="Q449" t="s">
        <v>175</v>
      </c>
      <c r="R449" t="s">
        <v>145</v>
      </c>
      <c r="S449" s="38">
        <v>44288</v>
      </c>
      <c r="T449" s="50">
        <v>100</v>
      </c>
      <c r="U449" s="50">
        <f t="shared" si="97"/>
        <v>29.577464788732396</v>
      </c>
      <c r="V449" s="50">
        <f t="shared" si="98"/>
        <v>79.591836734693885</v>
      </c>
      <c r="W449" s="50">
        <f t="shared" si="99"/>
        <v>87.484355444305379</v>
      </c>
      <c r="X449" s="50">
        <f t="shared" si="100"/>
        <v>32.923807821000736</v>
      </c>
      <c r="Y449" s="50">
        <f t="shared" si="101"/>
        <v>82.938179766962222</v>
      </c>
      <c r="Z449" s="50">
        <f t="shared" si="102"/>
        <v>90.83069847657373</v>
      </c>
      <c r="AA449" s="50">
        <f t="shared" si="103"/>
        <v>-3.3463430322683401</v>
      </c>
      <c r="AB449" s="50">
        <f t="shared" si="104"/>
        <v>-3.3463430322683365</v>
      </c>
      <c r="AC449" s="50">
        <f t="shared" si="105"/>
        <v>-3.3463430322683507</v>
      </c>
      <c r="AF449">
        <v>1.76</v>
      </c>
      <c r="AG449">
        <v>2.14</v>
      </c>
      <c r="AH449" s="57" t="s">
        <v>492</v>
      </c>
      <c r="AJ449" t="s">
        <v>468</v>
      </c>
    </row>
    <row r="450" spans="1:36" ht="15" x14ac:dyDescent="0.25">
      <c r="A450">
        <v>2.13</v>
      </c>
      <c r="B450">
        <v>3.19</v>
      </c>
      <c r="C450">
        <v>4.07</v>
      </c>
      <c r="D450" s="43">
        <f t="shared" si="93"/>
        <v>2.866343759981449E-2</v>
      </c>
      <c r="E450" s="44">
        <f>IF(OR($A450="",$B450="",$C450=""),"",A450*'MPTO_working_3-way'!$I449)</f>
        <v>2.1910531220876046</v>
      </c>
      <c r="F450" s="45">
        <f>IF(OR($A450="",$B450="",$C450=""),"",B450*'MPTO_working_3-way'!$I449)</f>
        <v>3.2814363659434083</v>
      </c>
      <c r="G450" s="46">
        <f>IF(OR($A450="",$B450="",$C450=""),"",C450*'MPTO_working_3-way'!$I449)</f>
        <v>4.1866601910312449</v>
      </c>
      <c r="H450" s="44">
        <f>IF(OR($A450="",$B450="",$C450=""),"",'MPTO_working_3-way'!E449)</f>
        <v>2.1742482138836654</v>
      </c>
      <c r="I450" s="45">
        <f>IF(OR($A450="",$B450="",$C450=""),"",'MPTO_working_3-way'!F449)</f>
        <v>3.2902838665601628</v>
      </c>
      <c r="J450" s="46">
        <f>IF(OR($A450="",$B450="",$C450=""),"",'MPTO_working_3-way'!G449)</f>
        <v>4.2346725703367536</v>
      </c>
      <c r="K450" s="44">
        <f>IF(OR($A450="",$B450="",$C450=""),"",'OddsRatio_working_3-way'!H449)</f>
        <v>2.1813222536763455</v>
      </c>
      <c r="L450" s="45">
        <f>IF(OR($A450="",$B450="",$C450=""),"",'OddsRatio_working_3-way'!I449)</f>
        <v>3.289465252700174</v>
      </c>
      <c r="M450" s="46">
        <f>IF(OR($A450="",$B450="",$C450=""),"",'OddsRatio_working_3-way'!J449)</f>
        <v>4.2094330254746746</v>
      </c>
      <c r="N450" s="47">
        <f t="shared" si="94"/>
        <v>45.640153126329224</v>
      </c>
      <c r="O450" s="48">
        <f t="shared" si="95"/>
        <v>30.474459610997258</v>
      </c>
      <c r="P450" s="48">
        <f t="shared" si="96"/>
        <v>23.885387262673525</v>
      </c>
      <c r="Q450" t="s">
        <v>148</v>
      </c>
      <c r="R450" t="s">
        <v>182</v>
      </c>
      <c r="S450" s="38">
        <v>44288</v>
      </c>
      <c r="T450" s="50">
        <v>100</v>
      </c>
      <c r="U450" s="50">
        <f t="shared" si="97"/>
        <v>53.051643192488264</v>
      </c>
      <c r="V450" s="50">
        <f t="shared" si="98"/>
        <v>68.652037617554868</v>
      </c>
      <c r="W450" s="50">
        <f t="shared" si="99"/>
        <v>75.429975429975428</v>
      </c>
      <c r="X450" s="50">
        <f t="shared" si="100"/>
        <v>55.917986952469711</v>
      </c>
      <c r="Y450" s="50">
        <f t="shared" si="101"/>
        <v>71.518381377536301</v>
      </c>
      <c r="Z450" s="50">
        <f t="shared" si="102"/>
        <v>78.296319189956876</v>
      </c>
      <c r="AA450" s="50">
        <f t="shared" si="103"/>
        <v>-2.8663437599814472</v>
      </c>
      <c r="AB450" s="50">
        <f t="shared" si="104"/>
        <v>-2.866343759981433</v>
      </c>
      <c r="AC450" s="50">
        <f t="shared" si="105"/>
        <v>-2.8663437599814472</v>
      </c>
      <c r="AF450">
        <v>2.12</v>
      </c>
      <c r="AG450">
        <v>1.78</v>
      </c>
      <c r="AH450" s="57" t="s">
        <v>498</v>
      </c>
      <c r="AJ450" t="s">
        <v>468</v>
      </c>
    </row>
    <row r="451" spans="1:36" ht="15" x14ac:dyDescent="0.25">
      <c r="A451">
        <v>2.38</v>
      </c>
      <c r="B451">
        <v>3.46</v>
      </c>
      <c r="C451">
        <v>3.03</v>
      </c>
      <c r="D451" s="43">
        <f t="shared" si="93"/>
        <v>3.9218411567683242E-2</v>
      </c>
      <c r="E451" s="44">
        <f>IF(OR($A451="",$B451="",$C451=""),"",A451*'MPTO_working_3-way'!$I450)</f>
        <v>2.4733398195310858</v>
      </c>
      <c r="F451" s="45">
        <f>IF(OR($A451="",$B451="",$C451=""),"",B451*'MPTO_working_3-way'!$I450)</f>
        <v>3.5956957040241839</v>
      </c>
      <c r="G451" s="46">
        <f>IF(OR($A451="",$B451="",$C451=""),"",C451*'MPTO_working_3-way'!$I450)</f>
        <v>3.1488317870500802</v>
      </c>
      <c r="H451" s="44">
        <f>IF(OR($A451="",$B451="",$C451=""),"",'MPTO_working_3-way'!E450)</f>
        <v>2.4564274998421545</v>
      </c>
      <c r="I451" s="45">
        <f>IF(OR($A451="",$B451="",$C451=""),"",'MPTO_working_3-way'!F450)</f>
        <v>3.6239166399265978</v>
      </c>
      <c r="J451" s="46">
        <f>IF(OR($A451="",$B451="",$C451=""),"",'MPTO_working_3-way'!G450)</f>
        <v>3.1549702510056123</v>
      </c>
      <c r="K451" s="44">
        <f>IF(OR($A451="",$B451="",$C451=""),"",'OddsRatio_working_3-way'!H450)</f>
        <v>2.4639419331797416</v>
      </c>
      <c r="L451" s="45">
        <f>IF(OR($A451="",$B451="",$C451=""),"",'OddsRatio_working_3-way'!I450)</f>
        <v>3.6096356200160606</v>
      </c>
      <c r="M451" s="46">
        <f>IF(OR($A451="",$B451="",$C451=""),"",'OddsRatio_working_3-way'!J450)</f>
        <v>3.153479800257156</v>
      </c>
      <c r="N451" s="47">
        <f t="shared" si="94"/>
        <v>40.431160817585813</v>
      </c>
      <c r="O451" s="48">
        <f t="shared" si="95"/>
        <v>27.811029695333588</v>
      </c>
      <c r="P451" s="48">
        <f t="shared" si="96"/>
        <v>31.7578094870806</v>
      </c>
      <c r="Q451" t="s">
        <v>130</v>
      </c>
      <c r="R451" t="s">
        <v>125</v>
      </c>
      <c r="S451" s="38">
        <v>44288</v>
      </c>
      <c r="T451" s="50">
        <v>100</v>
      </c>
      <c r="U451" s="50">
        <f t="shared" si="97"/>
        <v>57.983193277310924</v>
      </c>
      <c r="V451" s="50">
        <f t="shared" si="98"/>
        <v>71.098265895953759</v>
      </c>
      <c r="W451" s="50">
        <f t="shared" si="99"/>
        <v>66.996699669967001</v>
      </c>
      <c r="X451" s="50">
        <f t="shared" si="100"/>
        <v>61.905034434079241</v>
      </c>
      <c r="Y451" s="50">
        <f t="shared" si="101"/>
        <v>75.020107052722082</v>
      </c>
      <c r="Z451" s="50">
        <f t="shared" si="102"/>
        <v>70.918540826735324</v>
      </c>
      <c r="AA451" s="50">
        <f t="shared" si="103"/>
        <v>-3.9218411567683162</v>
      </c>
      <c r="AB451" s="50">
        <f t="shared" si="104"/>
        <v>-3.9218411567683233</v>
      </c>
      <c r="AC451" s="50">
        <f t="shared" si="105"/>
        <v>-3.9218411567683233</v>
      </c>
      <c r="AF451">
        <v>1.81</v>
      </c>
      <c r="AG451">
        <v>2.04</v>
      </c>
      <c r="AH451" s="57" t="s">
        <v>499</v>
      </c>
      <c r="AJ451" t="s">
        <v>475</v>
      </c>
    </row>
    <row r="452" spans="1:36" ht="15" x14ac:dyDescent="0.25">
      <c r="A452">
        <v>1.57</v>
      </c>
      <c r="B452">
        <v>3.88</v>
      </c>
      <c r="C452">
        <v>6.73</v>
      </c>
      <c r="D452" s="43">
        <f t="shared" si="93"/>
        <v>4.3263044026134123E-2</v>
      </c>
      <c r="E452" s="44">
        <f>IF(OR($A452="",$B452="",$C452=""),"",A452*'MPTO_working_3-way'!$I451)</f>
        <v>1.6379229791210306</v>
      </c>
      <c r="F452" s="45">
        <f>IF(OR($A452="",$B452="",$C452=""),"",B452*'MPTO_working_3-way'!$I451)</f>
        <v>4.0478606108214006</v>
      </c>
      <c r="G452" s="46">
        <f>IF(OR($A452="",$B452="",$C452=""),"",C452*'MPTO_working_3-way'!$I451)</f>
        <v>7.0211602862958831</v>
      </c>
      <c r="H452" s="44">
        <f>IF(OR($A452="",$B452="",$C452=""),"",'MPTO_working_3-way'!E451)</f>
        <v>1.6063698076348794</v>
      </c>
      <c r="I452" s="45">
        <f>IF(OR($A452="",$B452="",$C452=""),"",'MPTO_working_3-way'!F451)</f>
        <v>4.1099672016411342</v>
      </c>
      <c r="J452" s="46">
        <f>IF(OR($A452="",$B452="",$C452=""),"",'MPTO_working_3-way'!G451)</f>
        <v>7.4533756640742039</v>
      </c>
      <c r="K452" s="44">
        <f>IF(OR($A452="",$B452="",$C452=""),"",'OddsRatio_working_3-way'!H451)</f>
        <v>1.6171575814464827</v>
      </c>
      <c r="L452" s="45">
        <f>IF(OR($A452="",$B452="",$C452=""),"",'OddsRatio_working_3-way'!I451)</f>
        <v>4.1182698852032793</v>
      </c>
      <c r="M452" s="46">
        <f>IF(OR($A452="",$B452="",$C452=""),"",'OddsRatio_working_3-way'!J451)</f>
        <v>7.204057792435691</v>
      </c>
      <c r="N452" s="47">
        <f t="shared" si="94"/>
        <v>61.052931837896111</v>
      </c>
      <c r="O452" s="48">
        <f t="shared" si="95"/>
        <v>24.704407985952802</v>
      </c>
      <c r="P452" s="48">
        <f t="shared" si="96"/>
        <v>14.242660176151094</v>
      </c>
      <c r="Q452" t="s">
        <v>126</v>
      </c>
      <c r="R452" t="s">
        <v>67</v>
      </c>
      <c r="S452" s="38">
        <v>44288</v>
      </c>
      <c r="T452" s="50">
        <v>100</v>
      </c>
      <c r="U452" s="50">
        <f t="shared" si="97"/>
        <v>36.30573248407643</v>
      </c>
      <c r="V452" s="50">
        <f t="shared" si="98"/>
        <v>74.226804123711347</v>
      </c>
      <c r="W452" s="50">
        <f t="shared" si="99"/>
        <v>85.141158989598807</v>
      </c>
      <c r="X452" s="50">
        <f t="shared" si="100"/>
        <v>40.632036886689846</v>
      </c>
      <c r="Y452" s="50">
        <f t="shared" si="101"/>
        <v>78.553108526324749</v>
      </c>
      <c r="Z452" s="50">
        <f t="shared" si="102"/>
        <v>89.467463392212238</v>
      </c>
      <c r="AA452" s="50">
        <f t="shared" si="103"/>
        <v>-4.3263044026134168</v>
      </c>
      <c r="AB452" s="50">
        <f t="shared" si="104"/>
        <v>-4.3263044026134025</v>
      </c>
      <c r="AC452" s="50">
        <f t="shared" si="105"/>
        <v>-4.326304402613431</v>
      </c>
      <c r="AF452">
        <v>1.81</v>
      </c>
      <c r="AG452">
        <v>2.0499999999999998</v>
      </c>
      <c r="AH452" s="57" t="s">
        <v>484</v>
      </c>
      <c r="AJ452" t="s">
        <v>475</v>
      </c>
    </row>
    <row r="453" spans="1:36" ht="15" x14ac:dyDescent="0.25">
      <c r="A453">
        <v>1.88</v>
      </c>
      <c r="B453">
        <v>3.27</v>
      </c>
      <c r="C453">
        <v>4.99</v>
      </c>
      <c r="D453" s="43">
        <f t="shared" ref="D453:D516" si="106">IF(OR($A453="",$B453="",$C453=""),"",(1/A453)+(1/B453)+(1/C453)-1)</f>
        <v>3.8126092773744347E-2</v>
      </c>
      <c r="E453" s="44">
        <f>IF(OR($A453="",$B453="",$C453=""),"",A453*'MPTO_working_3-way'!$I452)</f>
        <v>1.9516770544146393</v>
      </c>
      <c r="F453" s="45">
        <f>IF(OR($A453="",$B453="",$C453=""),"",B453*'MPTO_working_3-way'!$I452)</f>
        <v>3.3946723233701439</v>
      </c>
      <c r="G453" s="46">
        <f>IF(OR($A453="",$B453="",$C453=""),"",C453*'MPTO_working_3-way'!$I452)</f>
        <v>5.1802492029409848</v>
      </c>
      <c r="H453" s="44">
        <f>IF(OR($A453="",$B453="",$C453=""),"",'MPTO_working_3-way'!E452)</f>
        <v>1.9260170769425109</v>
      </c>
      <c r="I453" s="45">
        <f>IF(OR($A453="",$B453="",$C453=""),"",'MPTO_working_3-way'!F452)</f>
        <v>3.4117850566159498</v>
      </c>
      <c r="J453" s="46">
        <f>IF(OR($A453="",$B453="",$C453=""),"",'MPTO_working_3-way'!G452)</f>
        <v>5.3278746341736767</v>
      </c>
      <c r="K453" s="44">
        <f>IF(OR($A453="",$B453="",$C453=""),"",'OddsRatio_working_3-way'!H452)</f>
        <v>1.9361514913719426</v>
      </c>
      <c r="L453" s="45">
        <f>IF(OR($A453="",$B453="",$C453=""),"",'OddsRatio_working_3-way'!I452)</f>
        <v>3.4148453243344434</v>
      </c>
      <c r="M453" s="46">
        <f>IF(OR($A453="",$B453="",$C453=""),"",'OddsRatio_working_3-way'!J452)</f>
        <v>5.2445959665614215</v>
      </c>
      <c r="N453" s="47">
        <f t="shared" si="94"/>
        <v>51.237985184999111</v>
      </c>
      <c r="O453" s="48">
        <f t="shared" si="95"/>
        <v>29.457924204219676</v>
      </c>
      <c r="P453" s="48">
        <f t="shared" si="96"/>
        <v>19.304090610781227</v>
      </c>
      <c r="Q453" t="s">
        <v>144</v>
      </c>
      <c r="R453" t="s">
        <v>388</v>
      </c>
      <c r="S453" s="38">
        <v>44318</v>
      </c>
      <c r="T453" s="50">
        <v>100</v>
      </c>
      <c r="U453" s="50">
        <f t="shared" si="97"/>
        <v>46.808510638297875</v>
      </c>
      <c r="V453" s="50">
        <f t="shared" si="98"/>
        <v>69.418960244648318</v>
      </c>
      <c r="W453" s="50">
        <f t="shared" si="99"/>
        <v>79.959919839679344</v>
      </c>
      <c r="X453" s="50">
        <f t="shared" si="100"/>
        <v>50.621119915672317</v>
      </c>
      <c r="Y453" s="50">
        <f t="shared" si="101"/>
        <v>73.231569522022767</v>
      </c>
      <c r="Z453" s="50">
        <f t="shared" si="102"/>
        <v>83.772529117053807</v>
      </c>
      <c r="AA453" s="50">
        <f t="shared" si="103"/>
        <v>-3.8126092773744418</v>
      </c>
      <c r="AB453" s="50">
        <f t="shared" si="104"/>
        <v>-3.8126092773744489</v>
      </c>
      <c r="AC453" s="50">
        <f t="shared" si="105"/>
        <v>-3.8126092773744631</v>
      </c>
      <c r="AF453">
        <v>2.42</v>
      </c>
      <c r="AG453">
        <v>1.6</v>
      </c>
      <c r="AH453" s="57" t="s">
        <v>486</v>
      </c>
      <c r="AJ453" t="s">
        <v>468</v>
      </c>
    </row>
    <row r="454" spans="1:36" ht="15" x14ac:dyDescent="0.25">
      <c r="A454">
        <v>1.45</v>
      </c>
      <c r="B454">
        <v>4.6900000000000004</v>
      </c>
      <c r="C454">
        <v>7.33</v>
      </c>
      <c r="D454" s="43">
        <f t="shared" si="106"/>
        <v>3.9300436640312242E-2</v>
      </c>
      <c r="E454" s="44">
        <f>IF(OR($A454="",$B454="",$C454=""),"",A454*'MPTO_working_3-way'!$I453)</f>
        <v>1.5069856331284528</v>
      </c>
      <c r="F454" s="45">
        <f>IF(OR($A454="",$B454="",$C454=""),"",B454*'MPTO_working_3-way'!$I453)</f>
        <v>4.8743190478430645</v>
      </c>
      <c r="G454" s="46">
        <f>IF(OR($A454="",$B454="",$C454=""),"",C454*'MPTO_working_3-way'!$I453)</f>
        <v>7.6180722005734891</v>
      </c>
      <c r="H454" s="44">
        <f>IF(OR($A454="",$B454="",$C454=""),"",'MPTO_working_3-way'!E453)</f>
        <v>1.4780763726356156</v>
      </c>
      <c r="I454" s="45">
        <f>IF(OR($A454="",$B454="",$C454=""),"",'MPTO_working_3-way'!F453)</f>
        <v>4.9970150166416269</v>
      </c>
      <c r="J454" s="46">
        <f>IF(OR($A454="",$B454="",$C454=""),"",'MPTO_working_3-way'!G453)</f>
        <v>8.1086229525174698</v>
      </c>
      <c r="K454" s="44">
        <f>IF(OR($A454="",$B454="",$C454=""),"",'OddsRatio_working_3-way'!H453)</f>
        <v>1.4871389907522363</v>
      </c>
      <c r="L454" s="45">
        <f>IF(OR($A454="",$B454="",$C454=""),"",'OddsRatio_working_3-way'!I453)</f>
        <v>4.9945397241683382</v>
      </c>
      <c r="M454" s="46">
        <f>IF(OR($A454="",$B454="",$C454=""),"",'OddsRatio_working_3-way'!J453)</f>
        <v>7.8524218032481254</v>
      </c>
      <c r="N454" s="47">
        <f t="shared" si="94"/>
        <v>66.357633279093236</v>
      </c>
      <c r="O454" s="48">
        <f t="shared" si="95"/>
        <v>20.515686195028824</v>
      </c>
      <c r="P454" s="48">
        <f t="shared" si="96"/>
        <v>13.126680525877923</v>
      </c>
      <c r="Q454" t="s">
        <v>149</v>
      </c>
      <c r="R454" t="s">
        <v>460</v>
      </c>
      <c r="S454" s="38">
        <v>44318</v>
      </c>
      <c r="T454" s="50">
        <v>100</v>
      </c>
      <c r="U454" s="50">
        <f t="shared" si="97"/>
        <v>31.03448275862069</v>
      </c>
      <c r="V454" s="50">
        <f t="shared" si="98"/>
        <v>78.678038379530932</v>
      </c>
      <c r="W454" s="50">
        <f t="shared" si="99"/>
        <v>86.357435197817196</v>
      </c>
      <c r="X454" s="50">
        <f t="shared" si="100"/>
        <v>34.964526422651893</v>
      </c>
      <c r="Y454" s="50">
        <f t="shared" si="101"/>
        <v>82.608082043562121</v>
      </c>
      <c r="Z454" s="50">
        <f t="shared" si="102"/>
        <v>90.287478861848399</v>
      </c>
      <c r="AA454" s="50">
        <f t="shared" si="103"/>
        <v>-3.9300436640312029</v>
      </c>
      <c r="AB454" s="50">
        <f t="shared" si="104"/>
        <v>-3.9300436640311887</v>
      </c>
      <c r="AC454" s="50">
        <f t="shared" si="105"/>
        <v>-3.9300436640312029</v>
      </c>
      <c r="AF454">
        <v>1.76</v>
      </c>
      <c r="AG454">
        <v>2.12</v>
      </c>
      <c r="AH454" s="57" t="s">
        <v>486</v>
      </c>
      <c r="AJ454" t="s">
        <v>468</v>
      </c>
    </row>
    <row r="455" spans="1:36" ht="15" x14ac:dyDescent="0.25">
      <c r="A455">
        <v>7.86</v>
      </c>
      <c r="B455">
        <v>3.87</v>
      </c>
      <c r="C455">
        <v>1.53</v>
      </c>
      <c r="D455" s="43">
        <f t="shared" si="106"/>
        <v>3.9219167162693136E-2</v>
      </c>
      <c r="E455" s="44">
        <f>IF(OR($A455="",$B455="",$C455=""),"",A455*'MPTO_working_3-way'!$I454)</f>
        <v>8.1682626538987684</v>
      </c>
      <c r="F455" s="45">
        <f>IF(OR($A455="",$B455="",$C455=""),"",B455*'MPTO_working_3-way'!$I454)</f>
        <v>4.0217781769196224</v>
      </c>
      <c r="G455" s="46">
        <f>IF(OR($A455="",$B455="",$C455=""),"",C455*'MPTO_working_3-way'!$I454)</f>
        <v>1.5900053257589206</v>
      </c>
      <c r="H455" s="44">
        <f>IF(OR($A455="",$B455="",$C455=""),"",'MPTO_working_3-way'!E454)</f>
        <v>8.7601414878586734</v>
      </c>
      <c r="I455" s="45">
        <f>IF(OR($A455="",$B455="",$C455=""),"",'MPTO_working_3-way'!F454)</f>
        <v>4.0762274573978505</v>
      </c>
      <c r="J455" s="46">
        <f>IF(OR($A455="",$B455="",$C455=""),"",'MPTO_working_3-way'!G454)</f>
        <v>1.5612273179320801</v>
      </c>
      <c r="K455" s="44">
        <f>IF(OR($A455="",$B455="",$C455=""),"",'OddsRatio_working_3-way'!H454)</f>
        <v>8.3920305920294602</v>
      </c>
      <c r="L455" s="45">
        <f>IF(OR($A455="",$B455="",$C455=""),"",'OddsRatio_working_3-way'!I454)</f>
        <v>4.0925842272776318</v>
      </c>
      <c r="M455" s="46">
        <f>IF(OR($A455="",$B455="",$C455=""),"",'OddsRatio_working_3-way'!J454)</f>
        <v>1.5711044043404687</v>
      </c>
      <c r="N455" s="47">
        <f t="shared" si="94"/>
        <v>12.242505442974377</v>
      </c>
      <c r="O455" s="48">
        <f t="shared" si="95"/>
        <v>24.864623457823928</v>
      </c>
      <c r="P455" s="48">
        <f t="shared" si="96"/>
        <v>62.892871099201699</v>
      </c>
      <c r="Q455" t="s">
        <v>107</v>
      </c>
      <c r="R455" t="s">
        <v>172</v>
      </c>
      <c r="S455" s="38">
        <v>44318</v>
      </c>
      <c r="T455" s="50">
        <v>100</v>
      </c>
      <c r="U455" s="50">
        <f t="shared" si="97"/>
        <v>87.277353689567434</v>
      </c>
      <c r="V455" s="50">
        <f t="shared" si="98"/>
        <v>74.160206718346245</v>
      </c>
      <c r="W455" s="50">
        <f t="shared" si="99"/>
        <v>34.640522875816991</v>
      </c>
      <c r="X455" s="50">
        <f t="shared" si="100"/>
        <v>91.199270405836756</v>
      </c>
      <c r="Y455" s="50">
        <f t="shared" si="101"/>
        <v>78.082123434615582</v>
      </c>
      <c r="Z455" s="50">
        <f t="shared" si="102"/>
        <v>38.562439592086321</v>
      </c>
      <c r="AA455" s="50">
        <f t="shared" si="103"/>
        <v>-3.9219167162693225</v>
      </c>
      <c r="AB455" s="50">
        <f t="shared" si="104"/>
        <v>-3.9219167162693367</v>
      </c>
      <c r="AC455" s="50">
        <f t="shared" si="105"/>
        <v>-3.9219167162693296</v>
      </c>
      <c r="AF455">
        <v>1.88</v>
      </c>
      <c r="AG455">
        <v>1.99</v>
      </c>
      <c r="AH455" s="71" t="s">
        <v>498</v>
      </c>
      <c r="AJ455" t="s">
        <v>468</v>
      </c>
    </row>
    <row r="456" spans="1:36" ht="15" x14ac:dyDescent="0.25">
      <c r="A456">
        <v>2.4300000000000002</v>
      </c>
      <c r="B456">
        <v>2.92</v>
      </c>
      <c r="C456">
        <v>3.58</v>
      </c>
      <c r="D456" s="43">
        <f t="shared" si="106"/>
        <v>3.3317996108060965E-2</v>
      </c>
      <c r="E456" s="44">
        <f>IF(OR($A456="",$B456="",$C456=""),"",A456*'MPTO_working_3-way'!$I455)</f>
        <v>2.5109627305425883</v>
      </c>
      <c r="F456" s="45">
        <f>IF(OR($A456="",$B456="",$C456=""),"",B456*'MPTO_working_3-way'!$I455)</f>
        <v>3.0172885486355381</v>
      </c>
      <c r="G456" s="46">
        <f>IF(OR($A456="",$B456="",$C456=""),"",C456*'MPTO_working_3-way'!$I455)</f>
        <v>3.6992784260668583</v>
      </c>
      <c r="H456" s="44">
        <f>IF(OR($A456="",$B456="",$C456=""),"",'MPTO_working_3-way'!E455)</f>
        <v>2.4973987404261746</v>
      </c>
      <c r="I456" s="45">
        <f>IF(OR($A456="",$B456="",$C456=""),"",'MPTO_working_3-way'!F455)</f>
        <v>3.0178679992054445</v>
      </c>
      <c r="J456" s="46">
        <f>IF(OR($A456="",$B456="",$C456=""),"",'MPTO_working_3-way'!G455)</f>
        <v>3.7282325710277973</v>
      </c>
      <c r="K456" s="44">
        <f>IF(OR($A456="",$B456="",$C456=""),"",'OddsRatio_working_3-way'!H455)</f>
        <v>2.5036444306502368</v>
      </c>
      <c r="L456" s="45">
        <f>IF(OR($A456="",$B456="",$C456=""),"",'OddsRatio_working_3-way'!I455)</f>
        <v>3.01887923555836</v>
      </c>
      <c r="M456" s="46">
        <f>IF(OR($A456="",$B456="",$C456=""),"",'OddsRatio_working_3-way'!J455)</f>
        <v>3.7128689727815463</v>
      </c>
      <c r="N456" s="47">
        <f t="shared" si="94"/>
        <v>39.82536211455087</v>
      </c>
      <c r="O456" s="48">
        <f t="shared" si="95"/>
        <v>33.142339019985826</v>
      </c>
      <c r="P456" s="48">
        <f t="shared" si="96"/>
        <v>27.0322988654633</v>
      </c>
      <c r="Q456" t="s">
        <v>106</v>
      </c>
      <c r="R456" t="s">
        <v>171</v>
      </c>
      <c r="S456" s="38">
        <v>44318</v>
      </c>
      <c r="T456" s="50">
        <v>100</v>
      </c>
      <c r="U456" s="50">
        <f t="shared" si="97"/>
        <v>58.847736625514408</v>
      </c>
      <c r="V456" s="50">
        <f t="shared" si="98"/>
        <v>65.753424657534239</v>
      </c>
      <c r="W456" s="50">
        <f t="shared" si="99"/>
        <v>72.067039106145245</v>
      </c>
      <c r="X456" s="50">
        <f t="shared" si="100"/>
        <v>62.179536236320502</v>
      </c>
      <c r="Y456" s="50">
        <f t="shared" si="101"/>
        <v>69.08522426834034</v>
      </c>
      <c r="Z456" s="50">
        <f t="shared" si="102"/>
        <v>75.398838716951346</v>
      </c>
      <c r="AA456" s="50">
        <f t="shared" si="103"/>
        <v>-3.3317996108060939</v>
      </c>
      <c r="AB456" s="50">
        <f t="shared" si="104"/>
        <v>-3.331799610806101</v>
      </c>
      <c r="AC456" s="50">
        <f t="shared" si="105"/>
        <v>-3.331799610806101</v>
      </c>
      <c r="AF456">
        <v>2.57</v>
      </c>
      <c r="AG456">
        <v>1.54</v>
      </c>
      <c r="AH456" s="57" t="s">
        <v>485</v>
      </c>
      <c r="AJ456" t="s">
        <v>468</v>
      </c>
    </row>
    <row r="457" spans="1:36" s="28" customFormat="1" ht="15" x14ac:dyDescent="0.25">
      <c r="A457" s="23">
        <v>1.7</v>
      </c>
      <c r="B457" s="23">
        <v>3.86</v>
      </c>
      <c r="C457" s="23">
        <v>5.28</v>
      </c>
      <c r="D457" s="24">
        <f t="shared" si="106"/>
        <v>3.6696591024539815E-2</v>
      </c>
      <c r="E457" s="25">
        <f>IF(OR($A457="",$B457="",$C457=""),"",A457*'MPTO_working_3-way'!$I456)</f>
        <v>1.7623842047417175</v>
      </c>
      <c r="F457" s="26">
        <f>IF(OR($A457="",$B457="",$C457=""),"",B457*'MPTO_working_3-way'!$I456)</f>
        <v>4.001648841354724</v>
      </c>
      <c r="G457" s="27">
        <f>IF(OR($A457="",$B457="",$C457=""),"",C457*'MPTO_working_3-way'!$I456)</f>
        <v>5.4737580006095703</v>
      </c>
      <c r="H457" s="25">
        <f>IF(OR($A457="",$B457="",$C457=""),"",'MPTO_working_3-way'!E456)</f>
        <v>1.736101776220057</v>
      </c>
      <c r="I457" s="26">
        <f>IF(OR($A457="",$B457="",$C457=""),"",'MPTO_working_3-way'!F456)</f>
        <v>4.0512866884726559</v>
      </c>
      <c r="J457" s="27">
        <f>IF(OR($A457="",$B457="",$C457=""),"",'MPTO_working_3-way'!G456)</f>
        <v>5.6445595224648315</v>
      </c>
      <c r="K457" s="25">
        <f>IF(OR($A457="",$B457="",$C457=""),"",'OddsRatio_working_3-way'!H456)</f>
        <v>1.7454740939784743</v>
      </c>
      <c r="L457" s="26">
        <f>IF(OR($A457="",$B457="",$C457=""),"",'OddsRatio_working_3-way'!I456)</f>
        <v>4.0457941553977665</v>
      </c>
      <c r="M457" s="27">
        <f>IF(OR($A457="",$B457="",$C457=""),"",'OddsRatio_working_3-way'!J456)</f>
        <v>5.5580416031826729</v>
      </c>
      <c r="N457" s="73">
        <f t="shared" si="94"/>
        <v>56.741316525050955</v>
      </c>
      <c r="O457" s="74">
        <f t="shared" si="95"/>
        <v>24.989698987716739</v>
      </c>
      <c r="P457" s="74">
        <f t="shared" si="96"/>
        <v>18.268984487232313</v>
      </c>
      <c r="Q457" s="23" t="s">
        <v>174</v>
      </c>
      <c r="R457" s="23" t="s">
        <v>146</v>
      </c>
      <c r="S457" s="79">
        <v>44318</v>
      </c>
      <c r="T457" s="28">
        <v>100</v>
      </c>
      <c r="U457" s="28">
        <f t="shared" si="97"/>
        <v>41.176470588235297</v>
      </c>
      <c r="V457" s="28">
        <f t="shared" si="98"/>
        <v>74.093264248704671</v>
      </c>
      <c r="W457" s="28">
        <f t="shared" si="99"/>
        <v>81.060606060606062</v>
      </c>
      <c r="X457" s="28">
        <f t="shared" si="100"/>
        <v>44.846129690689281</v>
      </c>
      <c r="Y457" s="28">
        <f t="shared" si="101"/>
        <v>77.762923351158648</v>
      </c>
      <c r="Z457" s="28">
        <f t="shared" si="102"/>
        <v>84.730265163060054</v>
      </c>
      <c r="AA457" s="28">
        <f t="shared" si="103"/>
        <v>-3.6696591024539842</v>
      </c>
      <c r="AB457" s="28">
        <f t="shared" si="104"/>
        <v>-3.6696591024539771</v>
      </c>
      <c r="AC457" s="28">
        <f t="shared" si="105"/>
        <v>-3.6696591024539913</v>
      </c>
      <c r="AD457" s="41"/>
      <c r="AE457" s="41"/>
      <c r="AF457" s="23">
        <v>2.0499999999999998</v>
      </c>
      <c r="AG457" s="23">
        <v>1.83</v>
      </c>
      <c r="AH457" s="75" t="s">
        <v>492</v>
      </c>
      <c r="AI457" s="41"/>
      <c r="AJ457" s="23" t="s">
        <v>468</v>
      </c>
    </row>
    <row r="458" spans="1:36" ht="15" x14ac:dyDescent="0.25">
      <c r="A458">
        <v>3.18</v>
      </c>
      <c r="B458">
        <v>3.38</v>
      </c>
      <c r="C458">
        <v>2.36</v>
      </c>
      <c r="D458" s="43">
        <f t="shared" si="106"/>
        <v>3.4052210530034044E-2</v>
      </c>
      <c r="E458" s="44">
        <f>IF(OR($A458="",$B458="",$C458=""),"",A458*'MPTO_working_3-way'!$I457)</f>
        <v>3.2882860294855085</v>
      </c>
      <c r="F458" s="45">
        <f>IF(OR($A458="",$B458="",$C458=""),"",B458*'MPTO_working_3-way'!$I457)</f>
        <v>3.4950964715915149</v>
      </c>
      <c r="G458" s="46">
        <f>IF(OR($A458="",$B458="",$C458=""),"",C458*'MPTO_working_3-way'!$I457)</f>
        <v>2.4403632168508804</v>
      </c>
      <c r="H458" s="44">
        <f>IF(OR($A458="",$B458="",$C458=""),"",'MPTO_working_3-way'!E457)</f>
        <v>3.2990814780697866</v>
      </c>
      <c r="I458" s="45">
        <f>IF(OR($A458="",$B458="",$C458=""),"",'MPTO_working_3-way'!F457)</f>
        <v>3.5148489022764431</v>
      </c>
      <c r="J458" s="46">
        <f>IF(OR($A458="",$B458="",$C458=""),"",'MPTO_working_3-way'!G457)</f>
        <v>2.4249591732994658</v>
      </c>
      <c r="K458" s="44">
        <f>IF(OR($A458="",$B458="",$C458=""),"",'OddsRatio_working_3-way'!H457)</f>
        <v>3.2949290893381988</v>
      </c>
      <c r="L458" s="45">
        <f>IF(OR($A458="",$B458="",$C458=""),"",'OddsRatio_working_3-way'!I457)</f>
        <v>3.5054730424884917</v>
      </c>
      <c r="M458" s="46">
        <f>IF(OR($A458="",$B458="",$C458=""),"",'OddsRatio_working_3-way'!J457)</f>
        <v>2.4316988814219949</v>
      </c>
      <c r="N458" s="47">
        <f t="shared" ref="N458:N521" si="107">(1/E458)* 100</f>
        <v>30.410979794128856</v>
      </c>
      <c r="O458" s="48">
        <f t="shared" ref="O458:O521" si="108">(1/F458)* 100</f>
        <v>28.611513534121237</v>
      </c>
      <c r="P458" s="48">
        <f t="shared" ref="P458:P521" si="109">(1/G458)* 100</f>
        <v>40.9775066717499</v>
      </c>
      <c r="Q458" t="s">
        <v>255</v>
      </c>
      <c r="R458" t="s">
        <v>258</v>
      </c>
      <c r="S458" s="38">
        <v>44318</v>
      </c>
      <c r="T458" s="50">
        <v>100</v>
      </c>
      <c r="U458" s="50">
        <f t="shared" ref="U458:U521" si="110">(1/A458)*((T458*A458)-T458)</f>
        <v>68.55345911949685</v>
      </c>
      <c r="V458" s="50">
        <f t="shared" ref="V458:V521" si="111">(1/B458)*((T458*B458)-T458)</f>
        <v>70.414201183431956</v>
      </c>
      <c r="W458" s="50">
        <f t="shared" ref="W458:W521" si="112">(1/C458)*((T458*C458)-T458)</f>
        <v>57.627118644067799</v>
      </c>
      <c r="X458" s="50">
        <f t="shared" ref="X458:X521" si="113">((1/B458)+(1/C458))*T458</f>
        <v>71.958680172500252</v>
      </c>
      <c r="Y458" s="50">
        <f t="shared" ref="Y458:Y521" si="114">((1/A458)+(1/C458))*T458</f>
        <v>73.819422236435344</v>
      </c>
      <c r="Z458" s="50">
        <f t="shared" ref="Z458:Z521" si="115">((1/A458)+(1/B458))*T458</f>
        <v>61.032339697071194</v>
      </c>
      <c r="AA458" s="50">
        <f t="shared" ref="AA458:AA521" si="116">U458-X458</f>
        <v>-3.4052210530034017</v>
      </c>
      <c r="AB458" s="50">
        <f t="shared" ref="AB458:AB521" si="117">V458-Y458</f>
        <v>-3.4052210530033875</v>
      </c>
      <c r="AC458" s="50">
        <f t="shared" ref="AC458:AC521" si="118">W458-Z458</f>
        <v>-3.4052210530033946</v>
      </c>
      <c r="AF458">
        <v>2.16</v>
      </c>
      <c r="AG458">
        <v>1.74</v>
      </c>
      <c r="AH458" s="57" t="s">
        <v>513</v>
      </c>
      <c r="AJ458" t="s">
        <v>471</v>
      </c>
    </row>
    <row r="459" spans="1:36" ht="15" x14ac:dyDescent="0.25">
      <c r="A459">
        <v>7.39</v>
      </c>
      <c r="B459">
        <v>5.66</v>
      </c>
      <c r="C459">
        <v>1.4</v>
      </c>
      <c r="D459" s="43">
        <f t="shared" si="106"/>
        <v>2.6282156809036339E-2</v>
      </c>
      <c r="E459" s="44">
        <f>IF(OR($A459="",$B459="",$C459=""),"",A459*'MPTO_working_3-way'!$I458)</f>
        <v>7.5842251388187778</v>
      </c>
      <c r="F459" s="45">
        <f>IF(OR($A459="",$B459="",$C459=""),"",B459*'MPTO_working_3-way'!$I458)</f>
        <v>5.8087570075391461</v>
      </c>
      <c r="G459" s="46">
        <f>IF(OR($A459="",$B459="",$C459=""),"",C459*'MPTO_working_3-way'!$I458)</f>
        <v>1.4367950195326509</v>
      </c>
      <c r="H459" s="44">
        <f>IF(OR($A459="",$B459="",$C459=""),"",'MPTO_working_3-way'!E458)</f>
        <v>7.90156056593454</v>
      </c>
      <c r="I459" s="45">
        <f>IF(OR($A459="",$B459="",$C459=""),"",'MPTO_working_3-way'!F458)</f>
        <v>5.9552974070950295</v>
      </c>
      <c r="J459" s="46">
        <f>IF(OR($A459="",$B459="",$C459=""),"",'MPTO_working_3-way'!G458)</f>
        <v>1.4173842267697545</v>
      </c>
      <c r="K459" s="44">
        <f>IF(OR($A459="",$B459="",$C459=""),"",'OddsRatio_working_3-way'!H458)</f>
        <v>7.7624331654267076</v>
      </c>
      <c r="L459" s="45">
        <f>IF(OR($A459="",$B459="",$C459=""),"",'OddsRatio_working_3-way'!I458)</f>
        <v>5.9316022771343428</v>
      </c>
      <c r="M459" s="46">
        <f>IF(OR($A459="",$B459="",$C459=""),"",'OddsRatio_working_3-way'!J458)</f>
        <v>1.4233135001832058</v>
      </c>
      <c r="N459" s="47">
        <f t="shared" si="107"/>
        <v>13.185262590394927</v>
      </c>
      <c r="O459" s="48">
        <f t="shared" si="108"/>
        <v>17.215387021734717</v>
      </c>
      <c r="P459" s="48">
        <f t="shared" si="109"/>
        <v>69.599350387870345</v>
      </c>
      <c r="Q459" t="s">
        <v>264</v>
      </c>
      <c r="R459" t="s">
        <v>225</v>
      </c>
      <c r="S459" s="38">
        <v>44318</v>
      </c>
      <c r="T459" s="50">
        <v>100</v>
      </c>
      <c r="U459" s="50">
        <f t="shared" si="110"/>
        <v>86.46820027063599</v>
      </c>
      <c r="V459" s="50">
        <f t="shared" si="111"/>
        <v>82.332155477031804</v>
      </c>
      <c r="W459" s="50">
        <f t="shared" si="112"/>
        <v>28.571428571428573</v>
      </c>
      <c r="X459" s="50">
        <f t="shared" si="113"/>
        <v>89.096415951539626</v>
      </c>
      <c r="Y459" s="50">
        <f t="shared" si="114"/>
        <v>84.960371157935427</v>
      </c>
      <c r="Z459" s="50">
        <f t="shared" si="115"/>
        <v>31.199644252332202</v>
      </c>
      <c r="AA459" s="50">
        <f t="shared" si="116"/>
        <v>-2.6282156809036366</v>
      </c>
      <c r="AB459" s="50">
        <f t="shared" si="117"/>
        <v>-2.6282156809036223</v>
      </c>
      <c r="AC459" s="50">
        <f t="shared" si="118"/>
        <v>-2.6282156809036294</v>
      </c>
      <c r="AF459">
        <v>1.33</v>
      </c>
      <c r="AG459">
        <v>3.54</v>
      </c>
      <c r="AH459" s="57" t="s">
        <v>494</v>
      </c>
      <c r="AJ459" t="s">
        <v>230</v>
      </c>
    </row>
    <row r="460" spans="1:36" ht="15" x14ac:dyDescent="0.25">
      <c r="A460">
        <v>5.04</v>
      </c>
      <c r="B460">
        <v>4.17</v>
      </c>
      <c r="C460">
        <v>1.69</v>
      </c>
      <c r="D460" s="43">
        <f t="shared" si="106"/>
        <v>2.9936828221277523E-2</v>
      </c>
      <c r="E460" s="44">
        <f>IF(OR($A460="",$B460="",$C460=""),"",A460*'MPTO_working_3-way'!$I459)</f>
        <v>5.1908816142352388</v>
      </c>
      <c r="F460" s="45">
        <f>IF(OR($A460="",$B460="",$C460=""),"",B460*'MPTO_working_3-way'!$I459)</f>
        <v>4.2948365736827272</v>
      </c>
      <c r="G460" s="46">
        <f>IF(OR($A460="",$B460="",$C460=""),"",C460*'MPTO_working_3-way'!$I459)</f>
        <v>1.740593239693959</v>
      </c>
      <c r="H460" s="44">
        <f>IF(OR($A460="",$B460="",$C460=""),"",'MPTO_working_3-way'!E459)</f>
        <v>5.3069047869492039</v>
      </c>
      <c r="I460" s="45">
        <f>IF(OR($A460="",$B460="",$C460=""),"",'MPTO_working_3-way'!F459)</f>
        <v>4.3510570166175757</v>
      </c>
      <c r="J460" s="46">
        <f>IF(OR($A460="",$B460="",$C460=""),"",'MPTO_working_3-way'!G459)</f>
        <v>1.7189897535441734</v>
      </c>
      <c r="K460" s="44">
        <f>IF(OR($A460="",$B460="",$C460=""),"",'OddsRatio_working_3-way'!H459)</f>
        <v>5.2543439477748262</v>
      </c>
      <c r="L460" s="45">
        <f>IF(OR($A460="",$B460="",$C460=""),"",'OddsRatio_working_3-way'!I459)</f>
        <v>4.3381857213975739</v>
      </c>
      <c r="M460" s="46">
        <f>IF(OR($A460="",$B460="",$C460=""),"",'OddsRatio_working_3-way'!J459)</f>
        <v>1.7266082485060963</v>
      </c>
      <c r="N460" s="47">
        <f t="shared" si="107"/>
        <v>19.264550307940855</v>
      </c>
      <c r="O460" s="48">
        <f t="shared" si="108"/>
        <v>23.283773034058015</v>
      </c>
      <c r="P460" s="48">
        <f t="shared" si="109"/>
        <v>57.451676658001141</v>
      </c>
      <c r="Q460" t="s">
        <v>242</v>
      </c>
      <c r="R460" t="s">
        <v>271</v>
      </c>
      <c r="S460" s="38">
        <v>44318</v>
      </c>
      <c r="T460" s="50">
        <v>100</v>
      </c>
      <c r="U460" s="50">
        <f t="shared" si="110"/>
        <v>80.158730158730151</v>
      </c>
      <c r="V460" s="50">
        <f t="shared" si="111"/>
        <v>76.019184652278184</v>
      </c>
      <c r="W460" s="50">
        <f t="shared" si="112"/>
        <v>40.828402366863905</v>
      </c>
      <c r="X460" s="50">
        <f t="shared" si="113"/>
        <v>83.152412980857918</v>
      </c>
      <c r="Y460" s="50">
        <f t="shared" si="114"/>
        <v>79.012867474405937</v>
      </c>
      <c r="Z460" s="50">
        <f t="shared" si="115"/>
        <v>43.822085188991664</v>
      </c>
      <c r="AA460" s="50">
        <f t="shared" si="116"/>
        <v>-2.9936828221277665</v>
      </c>
      <c r="AB460" s="50">
        <f t="shared" si="117"/>
        <v>-2.9936828221277523</v>
      </c>
      <c r="AC460" s="50">
        <f t="shared" si="118"/>
        <v>-2.9936828221277594</v>
      </c>
      <c r="AF460">
        <v>1.66</v>
      </c>
      <c r="AG460">
        <v>2.3199999999999998</v>
      </c>
      <c r="AH460" s="57" t="s">
        <v>508</v>
      </c>
      <c r="AJ460" t="s">
        <v>231</v>
      </c>
    </row>
    <row r="461" spans="1:36" ht="15" x14ac:dyDescent="0.25">
      <c r="A461">
        <v>2.1</v>
      </c>
      <c r="B461">
        <v>3.71</v>
      </c>
      <c r="C461">
        <v>3.55</v>
      </c>
      <c r="D461" s="43">
        <f t="shared" si="106"/>
        <v>2.742239601128782E-2</v>
      </c>
      <c r="E461" s="44">
        <f>IF(OR($A461="",$B461="",$C461=""),"",A461*'MPTO_working_3-way'!$I460)</f>
        <v>2.1575870316237045</v>
      </c>
      <c r="F461" s="45">
        <f>IF(OR($A461="",$B461="",$C461=""),"",B461*'MPTO_working_3-way'!$I460)</f>
        <v>3.8117370892018778</v>
      </c>
      <c r="G461" s="46">
        <f>IF(OR($A461="",$B461="",$C461=""),"",C461*'MPTO_working_3-way'!$I460)</f>
        <v>3.6473495058400718</v>
      </c>
      <c r="H461" s="44">
        <f>IF(OR($A461="",$B461="",$C461=""),"",'MPTO_working_3-way'!E460)</f>
        <v>2.1410998618173283</v>
      </c>
      <c r="I461" s="45">
        <f>IF(OR($A461="",$B461="",$C461=""),"",'MPTO_working_3-way'!F460)</f>
        <v>3.8402313187436214</v>
      </c>
      <c r="J461" s="46">
        <f>IF(OR($A461="",$B461="",$C461=""),"",'MPTO_working_3-way'!G460)</f>
        <v>3.6690604058006899</v>
      </c>
      <c r="K461" s="44">
        <f>IF(OR($A461="",$B461="",$C461=""),"",'OddsRatio_working_3-way'!H460)</f>
        <v>2.1478100947649406</v>
      </c>
      <c r="L461" s="45">
        <f>IF(OR($A461="",$B461="",$C461=""),"",'OddsRatio_working_3-way'!I460)</f>
        <v>3.8277866880118077</v>
      </c>
      <c r="M461" s="46">
        <f>IF(OR($A461="",$B461="",$C461=""),"",'OddsRatio_working_3-way'!J460)</f>
        <v>3.660832492409634</v>
      </c>
      <c r="N461" s="47">
        <f t="shared" si="107"/>
        <v>46.348072422712157</v>
      </c>
      <c r="O461" s="48">
        <f t="shared" si="108"/>
        <v>26.234757975120086</v>
      </c>
      <c r="P461" s="48">
        <f t="shared" si="109"/>
        <v>27.417169602167757</v>
      </c>
      <c r="Q461" t="s">
        <v>423</v>
      </c>
      <c r="R461" t="s">
        <v>228</v>
      </c>
      <c r="S461" s="38">
        <v>44318</v>
      </c>
      <c r="T461" s="50">
        <v>100</v>
      </c>
      <c r="U461" s="50">
        <f t="shared" si="110"/>
        <v>52.38095238095238</v>
      </c>
      <c r="V461" s="50">
        <f t="shared" si="111"/>
        <v>73.045822102425873</v>
      </c>
      <c r="W461" s="50">
        <f t="shared" si="112"/>
        <v>71.83098591549296</v>
      </c>
      <c r="X461" s="50">
        <f t="shared" si="113"/>
        <v>55.123191982081167</v>
      </c>
      <c r="Y461" s="50">
        <f t="shared" si="114"/>
        <v>75.788061703554661</v>
      </c>
      <c r="Z461" s="50">
        <f t="shared" si="115"/>
        <v>74.573225516621733</v>
      </c>
      <c r="AA461" s="50">
        <f t="shared" si="116"/>
        <v>-2.7422396011287873</v>
      </c>
      <c r="AB461" s="50">
        <f t="shared" si="117"/>
        <v>-2.7422396011287873</v>
      </c>
      <c r="AC461" s="50">
        <f t="shared" si="118"/>
        <v>-2.7422396011287731</v>
      </c>
      <c r="AF461">
        <v>1.72</v>
      </c>
      <c r="AG461">
        <v>2.2000000000000002</v>
      </c>
      <c r="AH461" s="57" t="s">
        <v>492</v>
      </c>
      <c r="AJ461" t="s">
        <v>231</v>
      </c>
    </row>
    <row r="462" spans="1:36" ht="15" x14ac:dyDescent="0.25">
      <c r="A462">
        <v>2.89</v>
      </c>
      <c r="B462">
        <v>3.15</v>
      </c>
      <c r="C462">
        <v>2.75</v>
      </c>
      <c r="D462" s="43">
        <f t="shared" si="106"/>
        <v>2.7117442342355691E-2</v>
      </c>
      <c r="E462" s="44">
        <f>IF(OR($A462="",$B462="",$C462=""),"",A462*'MPTO_working_3-way'!$I461)</f>
        <v>2.9683694083694081</v>
      </c>
      <c r="F462" s="45">
        <f>IF(OR($A462="",$B462="",$C462=""),"",B462*'MPTO_working_3-way'!$I461)</f>
        <v>3.2354199433784205</v>
      </c>
      <c r="G462" s="46">
        <f>IF(OR($A462="",$B462="",$C462=""),"",C462*'MPTO_working_3-way'!$I461)</f>
        <v>2.8245729664414783</v>
      </c>
      <c r="H462" s="44">
        <f>IF(OR($A462="",$B462="",$C462=""),"",'MPTO_working_3-way'!E461)</f>
        <v>2.9675209538250296</v>
      </c>
      <c r="I462" s="45">
        <f>IF(OR($A462="",$B462="",$C462=""),"",'MPTO_working_3-way'!F461)</f>
        <v>3.2423195851253848</v>
      </c>
      <c r="J462" s="46">
        <f>IF(OR($A462="",$B462="",$C462=""),"",'MPTO_working_3-way'!G461)</f>
        <v>2.820101101603826</v>
      </c>
      <c r="K462" s="44">
        <f>IF(OR($A462="",$B462="",$C462=""),"",'OddsRatio_working_3-way'!H461)</f>
        <v>2.9680618546939224</v>
      </c>
      <c r="L462" s="45">
        <f>IF(OR($A462="",$B462="",$C462=""),"",'OddsRatio_working_3-way'!I461)</f>
        <v>3.238800522535414</v>
      </c>
      <c r="M462" s="46">
        <f>IF(OR($A462="",$B462="",$C462=""),"",'OddsRatio_working_3-way'!J461)</f>
        <v>2.8222794950869652</v>
      </c>
      <c r="N462" s="47">
        <f t="shared" si="107"/>
        <v>33.688529371730809</v>
      </c>
      <c r="O462" s="48">
        <f t="shared" si="108"/>
        <v>30.907888852159378</v>
      </c>
      <c r="P462" s="48">
        <f t="shared" si="109"/>
        <v>35.403581776109824</v>
      </c>
      <c r="Q462" t="s">
        <v>81</v>
      </c>
      <c r="R462" t="s">
        <v>37</v>
      </c>
      <c r="S462" s="38">
        <v>44318</v>
      </c>
      <c r="T462" s="50">
        <v>100</v>
      </c>
      <c r="U462" s="50">
        <f t="shared" si="110"/>
        <v>65.397923875432525</v>
      </c>
      <c r="V462" s="50">
        <f t="shared" si="111"/>
        <v>68.253968253968253</v>
      </c>
      <c r="W462" s="50">
        <f t="shared" si="112"/>
        <v>63.63636363636364</v>
      </c>
      <c r="X462" s="50">
        <f t="shared" si="113"/>
        <v>68.109668109668107</v>
      </c>
      <c r="Y462" s="50">
        <f t="shared" si="114"/>
        <v>70.965712488203835</v>
      </c>
      <c r="Z462" s="50">
        <f t="shared" si="115"/>
        <v>66.348107870599222</v>
      </c>
      <c r="AA462" s="50">
        <f t="shared" si="116"/>
        <v>-2.7117442342355815</v>
      </c>
      <c r="AB462" s="50">
        <f t="shared" si="117"/>
        <v>-2.7117442342355815</v>
      </c>
      <c r="AC462" s="50">
        <f t="shared" si="118"/>
        <v>-2.7117442342355815</v>
      </c>
      <c r="AF462">
        <v>2.3199999999999998</v>
      </c>
      <c r="AG462">
        <v>1.66</v>
      </c>
      <c r="AH462" s="57" t="s">
        <v>487</v>
      </c>
      <c r="AJ462" t="s">
        <v>466</v>
      </c>
    </row>
    <row r="463" spans="1:36" ht="15" x14ac:dyDescent="0.25">
      <c r="A463">
        <v>4.1900000000000004</v>
      </c>
      <c r="B463">
        <v>3.61</v>
      </c>
      <c r="C463">
        <v>1.94</v>
      </c>
      <c r="D463" s="43">
        <f t="shared" si="106"/>
        <v>3.1135712261954218E-2</v>
      </c>
      <c r="E463" s="44">
        <f>IF(OR($A463="",$B463="",$C463=""),"",A463*'MPTO_working_3-way'!$I462)</f>
        <v>4.3204586343775881</v>
      </c>
      <c r="F463" s="45">
        <f>IF(OR($A463="",$B463="",$C463=""),"",B463*'MPTO_working_3-way'!$I462)</f>
        <v>3.7223999212656547</v>
      </c>
      <c r="G463" s="46">
        <f>IF(OR($A463="",$B463="",$C463=""),"",C463*'MPTO_working_3-way'!$I462)</f>
        <v>2.0004032817881909</v>
      </c>
      <c r="H463" s="44">
        <f>IF(OR($A463="",$B463="",$C463=""),"",'MPTO_working_3-way'!E462)</f>
        <v>4.3804909560080629</v>
      </c>
      <c r="I463" s="45">
        <f>IF(OR($A463="",$B463="",$C463=""),"",'MPTO_working_3-way'!F462)</f>
        <v>3.75051936026642</v>
      </c>
      <c r="J463" s="46">
        <f>IF(OR($A463="",$B463="",$C463=""),"",'MPTO_working_3-way'!G462)</f>
        <v>1.9798634159383517</v>
      </c>
      <c r="K463" s="44">
        <f>IF(OR($A463="",$B463="",$C463=""),"",'OddsRatio_working_3-way'!H462)</f>
        <v>4.3523336240842374</v>
      </c>
      <c r="L463" s="45">
        <f>IF(OR($A463="",$B463="",$C463=""),"",'OddsRatio_working_3-way'!I462)</f>
        <v>3.7428184197052845</v>
      </c>
      <c r="M463" s="46">
        <f>IF(OR($A463="",$B463="",$C463=""),"",'OddsRatio_working_3-way'!J462)</f>
        <v>1.9878349864072671</v>
      </c>
      <c r="N463" s="47">
        <f t="shared" si="107"/>
        <v>23.145690877423746</v>
      </c>
      <c r="O463" s="48">
        <f t="shared" si="108"/>
        <v>26.864389134738364</v>
      </c>
      <c r="P463" s="48">
        <f t="shared" si="109"/>
        <v>49.989919987837894</v>
      </c>
      <c r="Q463" t="s">
        <v>281</v>
      </c>
      <c r="R463" t="s">
        <v>290</v>
      </c>
      <c r="S463" s="38">
        <v>44318</v>
      </c>
      <c r="T463" s="50">
        <v>100</v>
      </c>
      <c r="U463" s="50">
        <f t="shared" si="110"/>
        <v>76.133651551312653</v>
      </c>
      <c r="V463" s="50">
        <f t="shared" si="111"/>
        <v>72.29916897506925</v>
      </c>
      <c r="W463" s="50">
        <f t="shared" si="112"/>
        <v>48.453608247422686</v>
      </c>
      <c r="X463" s="50">
        <f t="shared" si="113"/>
        <v>79.247222777508071</v>
      </c>
      <c r="Y463" s="50">
        <f t="shared" si="114"/>
        <v>75.412740201264668</v>
      </c>
      <c r="Z463" s="50">
        <f t="shared" si="115"/>
        <v>51.567179473618097</v>
      </c>
      <c r="AA463" s="50">
        <f t="shared" si="116"/>
        <v>-3.1135712261954183</v>
      </c>
      <c r="AB463" s="50">
        <f t="shared" si="117"/>
        <v>-3.1135712261954183</v>
      </c>
      <c r="AC463" s="50">
        <f t="shared" si="118"/>
        <v>-3.1135712261954112</v>
      </c>
      <c r="AF463">
        <v>2.0699999999999998</v>
      </c>
      <c r="AG463">
        <v>1.81</v>
      </c>
      <c r="AH463" s="57" t="s">
        <v>513</v>
      </c>
      <c r="AJ463" t="s">
        <v>477</v>
      </c>
    </row>
    <row r="464" spans="1:36" ht="15" x14ac:dyDescent="0.25">
      <c r="A464">
        <v>2.54</v>
      </c>
      <c r="B464">
        <v>3.11</v>
      </c>
      <c r="C464">
        <v>3.14</v>
      </c>
      <c r="D464" s="43">
        <f t="shared" si="106"/>
        <v>3.3715533341321269E-2</v>
      </c>
      <c r="E464" s="44">
        <f>IF(OR($A464="",$B464="",$C464=""),"",A464*'MPTO_working_3-way'!$I463)</f>
        <v>2.6256374546869559</v>
      </c>
      <c r="F464" s="45">
        <f>IF(OR($A464="",$B464="",$C464=""),"",B464*'MPTO_working_3-way'!$I463)</f>
        <v>3.2148553086915088</v>
      </c>
      <c r="G464" s="46">
        <f>IF(OR($A464="",$B464="",$C464=""),"",C464*'MPTO_working_3-way'!$I463)</f>
        <v>3.2458667746917489</v>
      </c>
      <c r="H464" s="44">
        <f>IF(OR($A464="",$B464="",$C464=""),"",'MPTO_working_3-way'!E463)</f>
        <v>2.6146369511420904</v>
      </c>
      <c r="I464" s="45">
        <f>IF(OR($A464="",$B464="",$C464=""),"",'MPTO_working_3-way'!F463)</f>
        <v>3.222636860951916</v>
      </c>
      <c r="J464" s="46">
        <f>IF(OR($A464="",$B464="",$C464=""),"",'MPTO_working_3-way'!G463)</f>
        <v>3.2548605287500836</v>
      </c>
      <c r="K464" s="44">
        <f>IF(OR($A464="",$B464="",$C464=""),"",'OddsRatio_working_3-way'!H463)</f>
        <v>2.6196523178145141</v>
      </c>
      <c r="L464" s="45">
        <f>IF(OR($A464="",$B464="",$C464=""),"",'OddsRatio_working_3-way'!I463)</f>
        <v>3.2191340198627425</v>
      </c>
      <c r="M464" s="46">
        <f>IF(OR($A464="",$B464="",$C464=""),"",'OddsRatio_working_3-way'!J463)</f>
        <v>3.2506856883915969</v>
      </c>
      <c r="N464" s="47">
        <f t="shared" si="107"/>
        <v>38.085989298138877</v>
      </c>
      <c r="O464" s="48">
        <f t="shared" si="108"/>
        <v>31.105598976615035</v>
      </c>
      <c r="P464" s="48">
        <f t="shared" si="109"/>
        <v>30.808411725246092</v>
      </c>
      <c r="Q464" t="s">
        <v>351</v>
      </c>
      <c r="R464" t="s">
        <v>350</v>
      </c>
      <c r="S464" s="38">
        <v>44318</v>
      </c>
      <c r="T464" s="50">
        <v>100</v>
      </c>
      <c r="U464" s="50">
        <f t="shared" si="110"/>
        <v>60.629921259842511</v>
      </c>
      <c r="V464" s="50">
        <f t="shared" si="111"/>
        <v>67.845659163987136</v>
      </c>
      <c r="W464" s="50">
        <f t="shared" si="112"/>
        <v>68.152866242038215</v>
      </c>
      <c r="X464" s="50">
        <f t="shared" si="113"/>
        <v>64.001474593974649</v>
      </c>
      <c r="Y464" s="50">
        <f t="shared" si="114"/>
        <v>71.217212498119252</v>
      </c>
      <c r="Z464" s="50">
        <f t="shared" si="115"/>
        <v>71.524419576170345</v>
      </c>
      <c r="AA464" s="50">
        <f t="shared" si="116"/>
        <v>-3.3715533341321375</v>
      </c>
      <c r="AB464" s="50">
        <f t="shared" si="117"/>
        <v>-3.3715533341321162</v>
      </c>
      <c r="AC464" s="50">
        <f t="shared" si="118"/>
        <v>-3.3715533341321304</v>
      </c>
      <c r="AF464">
        <v>2.17</v>
      </c>
      <c r="AG464">
        <v>1.73</v>
      </c>
      <c r="AH464" s="57" t="s">
        <v>486</v>
      </c>
      <c r="AJ464" t="s">
        <v>479</v>
      </c>
    </row>
    <row r="465" spans="1:36" ht="15" x14ac:dyDescent="0.25">
      <c r="A465">
        <v>2.23</v>
      </c>
      <c r="B465">
        <v>3.15</v>
      </c>
      <c r="C465">
        <v>3.73</v>
      </c>
      <c r="D465" s="43">
        <f t="shared" si="106"/>
        <v>3.3987325479168273E-2</v>
      </c>
      <c r="E465" s="44">
        <f>IF(OR($A465="",$B465="",$C465=""),"",A465*'MPTO_working_3-way'!$I464)</f>
        <v>2.3057917358185454</v>
      </c>
      <c r="F465" s="45">
        <f>IF(OR($A465="",$B465="",$C465=""),"",B465*'MPTO_working_3-way'!$I464)</f>
        <v>3.2570600752593801</v>
      </c>
      <c r="G465" s="46">
        <f>IF(OR($A465="",$B465="",$C465=""),"",C465*'MPTO_working_3-way'!$I464)</f>
        <v>3.8567727240372975</v>
      </c>
      <c r="H465" s="44">
        <f>IF(OR($A465="",$B465="",$C465=""),"",'MPTO_working_3-way'!E464)</f>
        <v>2.2877987460556839</v>
      </c>
      <c r="I465" s="45">
        <f>IF(OR($A465="",$B465="",$C465=""),"",'MPTO_working_3-way'!F464)</f>
        <v>3.2665731905398223</v>
      </c>
      <c r="J465" s="46">
        <f>IF(OR($A465="",$B465="",$C465=""),"",'MPTO_working_3-way'!G464)</f>
        <v>3.8945753068735862</v>
      </c>
      <c r="K465" s="44">
        <f>IF(OR($A465="",$B465="",$C465=""),"",'OddsRatio_working_3-way'!H464)</f>
        <v>2.2955013288115924</v>
      </c>
      <c r="L465" s="45">
        <f>IF(OR($A465="",$B465="",$C465=""),"",'OddsRatio_working_3-way'!I464)</f>
        <v>3.264494192638149</v>
      </c>
      <c r="M465" s="46">
        <f>IF(OR($A465="",$B465="",$C465=""),"",'OddsRatio_working_3-way'!J464)</f>
        <v>3.875380998094021</v>
      </c>
      <c r="N465" s="47">
        <f t="shared" si="107"/>
        <v>43.369051266245634</v>
      </c>
      <c r="O465" s="48">
        <f t="shared" si="108"/>
        <v>30.702534705945322</v>
      </c>
      <c r="P465" s="48">
        <f t="shared" si="109"/>
        <v>25.928414027809055</v>
      </c>
      <c r="Q465" t="s">
        <v>353</v>
      </c>
      <c r="R465" t="s">
        <v>356</v>
      </c>
      <c r="S465" s="38">
        <v>44318</v>
      </c>
      <c r="T465" s="50">
        <v>100</v>
      </c>
      <c r="U465" s="50">
        <f t="shared" si="110"/>
        <v>55.156950672645742</v>
      </c>
      <c r="V465" s="50">
        <f t="shared" si="111"/>
        <v>68.253968253968253</v>
      </c>
      <c r="W465" s="50">
        <f t="shared" si="112"/>
        <v>73.190348525469176</v>
      </c>
      <c r="X465" s="50">
        <f t="shared" si="113"/>
        <v>58.555683220562571</v>
      </c>
      <c r="Y465" s="50">
        <f t="shared" si="114"/>
        <v>71.652700801885089</v>
      </c>
      <c r="Z465" s="50">
        <f t="shared" si="115"/>
        <v>76.589081073385998</v>
      </c>
      <c r="AA465" s="50">
        <f t="shared" si="116"/>
        <v>-3.3987325479168291</v>
      </c>
      <c r="AB465" s="50">
        <f t="shared" si="117"/>
        <v>-3.3987325479168362</v>
      </c>
      <c r="AC465" s="50">
        <f t="shared" si="118"/>
        <v>-3.398732547916822</v>
      </c>
      <c r="AF465">
        <v>2.66</v>
      </c>
      <c r="AG465">
        <v>1.51</v>
      </c>
      <c r="AH465" s="57" t="s">
        <v>486</v>
      </c>
      <c r="AJ465" t="s">
        <v>479</v>
      </c>
    </row>
    <row r="466" spans="1:36" ht="15" x14ac:dyDescent="0.25">
      <c r="A466">
        <v>3.58</v>
      </c>
      <c r="B466">
        <v>3.04</v>
      </c>
      <c r="C466">
        <v>2.35</v>
      </c>
      <c r="D466" s="43">
        <f t="shared" si="106"/>
        <v>3.3808892253217149E-2</v>
      </c>
      <c r="E466" s="44">
        <f>IF(OR($A466="",$B466="",$C466=""),"",A466*'MPTO_working_3-way'!$I465)</f>
        <v>3.7010358342665173</v>
      </c>
      <c r="F466" s="45">
        <f>IF(OR($A466="",$B466="",$C466=""),"",B466*'MPTO_working_3-way'!$I465)</f>
        <v>3.1427790324497802</v>
      </c>
      <c r="G466" s="46">
        <f>IF(OR($A466="",$B466="",$C466=""),"",C466*'MPTO_working_3-way'!$I465)</f>
        <v>2.4294508967950605</v>
      </c>
      <c r="H466" s="44">
        <f>IF(OR($A466="",$B466="",$C466=""),"",'MPTO_working_3-way'!E465)</f>
        <v>3.7305083987607524</v>
      </c>
      <c r="I466" s="45">
        <f>IF(OR($A466="",$B466="",$C466=""),"",'MPTO_working_3-way'!F465)</f>
        <v>3.1478441244719857</v>
      </c>
      <c r="J466" s="46">
        <f>IF(OR($A466="",$B466="",$C466=""),"",'MPTO_working_3-way'!G465)</f>
        <v>2.4139296244885942</v>
      </c>
      <c r="K466" s="44">
        <f>IF(OR($A466="",$B466="",$C466=""),"",'OddsRatio_working_3-way'!H465)</f>
        <v>3.7153383910410143</v>
      </c>
      <c r="L466" s="45">
        <f>IF(OR($A466="",$B466="",$C466=""),"",'OddsRatio_working_3-way'!I465)</f>
        <v>3.1470117510556852</v>
      </c>
      <c r="M466" s="46">
        <f>IF(OR($A466="",$B466="",$C466=""),"",'OddsRatio_working_3-way'!J465)</f>
        <v>2.4208165999633211</v>
      </c>
      <c r="N466" s="47">
        <f t="shared" si="107"/>
        <v>27.019462787724752</v>
      </c>
      <c r="O466" s="48">
        <f t="shared" si="108"/>
        <v>31.818972625017967</v>
      </c>
      <c r="P466" s="48">
        <f t="shared" si="109"/>
        <v>41.161564587257274</v>
      </c>
      <c r="Q466" t="s">
        <v>355</v>
      </c>
      <c r="R466" t="s">
        <v>364</v>
      </c>
      <c r="S466" s="38">
        <v>44318</v>
      </c>
      <c r="T466" s="50">
        <v>100</v>
      </c>
      <c r="U466" s="50">
        <f t="shared" si="110"/>
        <v>72.067039106145245</v>
      </c>
      <c r="V466" s="50">
        <f t="shared" si="111"/>
        <v>67.10526315789474</v>
      </c>
      <c r="W466" s="50">
        <f t="shared" si="112"/>
        <v>57.446808510638299</v>
      </c>
      <c r="X466" s="50">
        <f t="shared" si="113"/>
        <v>75.447928331466969</v>
      </c>
      <c r="Y466" s="50">
        <f t="shared" si="114"/>
        <v>70.486152383216449</v>
      </c>
      <c r="Z466" s="50">
        <f t="shared" si="115"/>
        <v>60.827697735960015</v>
      </c>
      <c r="AA466" s="50">
        <f t="shared" si="116"/>
        <v>-3.3808892253217238</v>
      </c>
      <c r="AB466" s="50">
        <f t="shared" si="117"/>
        <v>-3.3808892253217095</v>
      </c>
      <c r="AC466" s="50">
        <f t="shared" si="118"/>
        <v>-3.3808892253217167</v>
      </c>
      <c r="AF466">
        <v>2.66</v>
      </c>
      <c r="AG466">
        <v>1.51</v>
      </c>
      <c r="AH466" s="57" t="s">
        <v>505</v>
      </c>
      <c r="AJ466" t="s">
        <v>479</v>
      </c>
    </row>
    <row r="467" spans="1:36" ht="15" x14ac:dyDescent="0.25">
      <c r="A467">
        <v>1.86</v>
      </c>
      <c r="B467">
        <v>3.47</v>
      </c>
      <c r="C467">
        <v>4.75</v>
      </c>
      <c r="D467" s="43">
        <f t="shared" si="106"/>
        <v>3.6345162431969946E-2</v>
      </c>
      <c r="E467" s="44">
        <f>IF(OR($A467="",$B467="",$C467=""),"",A467*'MPTO_working_3-way'!$I466)</f>
        <v>1.9276020021234641</v>
      </c>
      <c r="F467" s="45">
        <f>IF(OR($A467="",$B467="",$C467=""),"",B467*'MPTO_working_3-way'!$I466)</f>
        <v>3.596117713638936</v>
      </c>
      <c r="G467" s="46">
        <f>IF(OR($A467="",$B467="",$C467=""),"",C467*'MPTO_working_3-way'!$I466)</f>
        <v>4.922639521551857</v>
      </c>
      <c r="H467" s="44">
        <f>IF(OR($A467="",$B467="",$C467=""),"",'MPTO_working_3-way'!E466)</f>
        <v>1.9028794877232544</v>
      </c>
      <c r="I467" s="45">
        <f>IF(OR($A467="",$B467="",$C467=""),"",'MPTO_working_3-way'!F466)</f>
        <v>3.6222777980169942</v>
      </c>
      <c r="J467" s="46">
        <f>IF(OR($A467="",$B467="",$C467=""),"",'MPTO_working_3-way'!G466)</f>
        <v>5.0400364964503632</v>
      </c>
      <c r="K467" s="44">
        <f>IF(OR($A467="",$B467="",$C467=""),"",'OddsRatio_working_3-way'!H466)</f>
        <v>1.9123588068258104</v>
      </c>
      <c r="L467" s="45">
        <f>IF(OR($A467="",$B467="",$C467=""),"",'OddsRatio_working_3-way'!I466)</f>
        <v>3.6203793637904096</v>
      </c>
      <c r="M467" s="46">
        <f>IF(OR($A467="",$B467="",$C467=""),"",'OddsRatio_working_3-way'!J466)</f>
        <v>4.9783087506939419</v>
      </c>
      <c r="N467" s="47">
        <f t="shared" si="107"/>
        <v>51.87792910042586</v>
      </c>
      <c r="O467" s="48">
        <f t="shared" si="108"/>
        <v>27.807766030775817</v>
      </c>
      <c r="P467" s="48">
        <f t="shared" si="109"/>
        <v>20.314304868798335</v>
      </c>
      <c r="Q467" t="s">
        <v>357</v>
      </c>
      <c r="R467" t="s">
        <v>366</v>
      </c>
      <c r="S467" s="38">
        <v>44318</v>
      </c>
      <c r="T467" s="50">
        <v>100</v>
      </c>
      <c r="U467" s="50">
        <f t="shared" si="110"/>
        <v>46.236559139784944</v>
      </c>
      <c r="V467" s="50">
        <f t="shared" si="111"/>
        <v>71.181556195965413</v>
      </c>
      <c r="W467" s="50">
        <f t="shared" si="112"/>
        <v>78.94736842105263</v>
      </c>
      <c r="X467" s="50">
        <f t="shared" si="113"/>
        <v>49.87107538298195</v>
      </c>
      <c r="Y467" s="50">
        <f t="shared" si="114"/>
        <v>74.816072439162411</v>
      </c>
      <c r="Z467" s="50">
        <f t="shared" si="115"/>
        <v>82.581884664249628</v>
      </c>
      <c r="AA467" s="50">
        <f t="shared" si="116"/>
        <v>-3.6345162431970053</v>
      </c>
      <c r="AB467" s="50">
        <f t="shared" si="117"/>
        <v>-3.6345162431969982</v>
      </c>
      <c r="AC467" s="50">
        <f t="shared" si="118"/>
        <v>-3.6345162431969982</v>
      </c>
      <c r="AF467">
        <v>2.13</v>
      </c>
      <c r="AG467">
        <v>1.76</v>
      </c>
      <c r="AH467" s="57" t="s">
        <v>486</v>
      </c>
      <c r="AJ467" t="s">
        <v>479</v>
      </c>
    </row>
    <row r="468" spans="1:36" ht="15" x14ac:dyDescent="0.25">
      <c r="A468">
        <v>2.17</v>
      </c>
      <c r="B468">
        <v>3.21</v>
      </c>
      <c r="C468">
        <v>3.82</v>
      </c>
      <c r="D468" s="43">
        <f t="shared" si="106"/>
        <v>3.4136077550378285E-2</v>
      </c>
      <c r="E468" s="44">
        <f>IF(OR($A468="",$B468="",$C468=""),"",A468*'MPTO_working_3-way'!$I467)</f>
        <v>2.2440752882843209</v>
      </c>
      <c r="F468" s="45">
        <f>IF(OR($A468="",$B468="",$C468=""),"",B468*'MPTO_working_3-way'!$I467)</f>
        <v>3.3195768089367141</v>
      </c>
      <c r="G468" s="46">
        <f>IF(OR($A468="",$B468="",$C468=""),"",C468*'MPTO_working_3-way'!$I467)</f>
        <v>3.9503998162424447</v>
      </c>
      <c r="H468" s="44">
        <f>IF(OR($A468="",$B468="",$C468=""),"",'MPTO_working_3-way'!E467)</f>
        <v>2.2249376321726069</v>
      </c>
      <c r="I468" s="45">
        <f>IF(OR($A468="",$B468="",$C468=""),"",'MPTO_working_3-way'!F467)</f>
        <v>3.3316920614857986</v>
      </c>
      <c r="J468" s="46">
        <f>IF(OR($A468="",$B468="",$C468=""),"",'MPTO_working_3-way'!G467)</f>
        <v>3.9935877007764451</v>
      </c>
      <c r="K468" s="44">
        <f>IF(OR($A468="",$B468="",$C468=""),"",'OddsRatio_working_3-way'!H467)</f>
        <v>2.2329821105989933</v>
      </c>
      <c r="L468" s="45">
        <f>IF(OR($A468="",$B468="",$C468=""),"",'OddsRatio_working_3-way'!I467)</f>
        <v>3.3289662089092094</v>
      </c>
      <c r="M468" s="46">
        <f>IF(OR($A468="",$B468="",$C468=""),"",'OddsRatio_working_3-way'!J467)</f>
        <v>3.9718030358027008</v>
      </c>
      <c r="N468" s="47">
        <f t="shared" si="107"/>
        <v>44.561784768127687</v>
      </c>
      <c r="O468" s="48">
        <f t="shared" si="108"/>
        <v>30.124321790291926</v>
      </c>
      <c r="P468" s="48">
        <f t="shared" si="109"/>
        <v>25.313893441580387</v>
      </c>
      <c r="Q468" t="s">
        <v>359</v>
      </c>
      <c r="R468" t="s">
        <v>358</v>
      </c>
      <c r="S468" s="38">
        <v>44318</v>
      </c>
      <c r="T468" s="50">
        <v>100</v>
      </c>
      <c r="U468" s="50">
        <f t="shared" si="110"/>
        <v>53.917050691244242</v>
      </c>
      <c r="V468" s="50">
        <f t="shared" si="111"/>
        <v>68.847352024922117</v>
      </c>
      <c r="W468" s="50">
        <f t="shared" si="112"/>
        <v>73.821989528795811</v>
      </c>
      <c r="X468" s="50">
        <f t="shared" si="113"/>
        <v>57.330658446282065</v>
      </c>
      <c r="Y468" s="50">
        <f t="shared" si="114"/>
        <v>72.260959779959947</v>
      </c>
      <c r="Z468" s="50">
        <f t="shared" si="115"/>
        <v>77.235597283833641</v>
      </c>
      <c r="AA468" s="50">
        <f t="shared" si="116"/>
        <v>-3.4136077550378232</v>
      </c>
      <c r="AB468" s="50">
        <f t="shared" si="117"/>
        <v>-3.4136077550378303</v>
      </c>
      <c r="AC468" s="50">
        <f t="shared" si="118"/>
        <v>-3.4136077550378303</v>
      </c>
      <c r="AF468">
        <v>2.21</v>
      </c>
      <c r="AG468">
        <v>1.7</v>
      </c>
      <c r="AH468" s="57" t="s">
        <v>484</v>
      </c>
      <c r="AJ468" t="s">
        <v>479</v>
      </c>
    </row>
    <row r="469" spans="1:36" ht="15" x14ac:dyDescent="0.25">
      <c r="A469">
        <v>2.89</v>
      </c>
      <c r="B469">
        <v>3.3</v>
      </c>
      <c r="C469">
        <v>2.6</v>
      </c>
      <c r="D469" s="43">
        <f t="shared" si="106"/>
        <v>3.3666448891362277E-2</v>
      </c>
      <c r="E469" s="44">
        <f>IF(OR($A469="",$B469="",$C469=""),"",A469*'MPTO_working_3-way'!$I468)</f>
        <v>2.9872960372960371</v>
      </c>
      <c r="F469" s="45">
        <f>IF(OR($A469="",$B469="",$C469=""),"",B469*'MPTO_working_3-way'!$I468)</f>
        <v>3.4110992813414955</v>
      </c>
      <c r="G469" s="46">
        <f>IF(OR($A469="",$B469="",$C469=""),"",C469*'MPTO_working_3-way'!$I468)</f>
        <v>2.687532767117542</v>
      </c>
      <c r="H469" s="44">
        <f>IF(OR($A469="",$B469="",$C469=""),"",'MPTO_working_3-way'!E468)</f>
        <v>2.9868702118433097</v>
      </c>
      <c r="I469" s="45">
        <f>IF(OR($A469="",$B469="",$C469=""),"",'MPTO_working_3-way'!F468)</f>
        <v>3.4269090440038323</v>
      </c>
      <c r="J469" s="46">
        <f>IF(OR($A469="",$B469="",$C469=""),"",'MPTO_working_3-way'!G468)</f>
        <v>2.6781417184496079</v>
      </c>
      <c r="K469" s="44">
        <f>IF(OR($A469="",$B469="",$C469=""),"",'OddsRatio_working_3-way'!H468)</f>
        <v>2.9875663778649311</v>
      </c>
      <c r="L469" s="45">
        <f>IF(OR($A469="",$B469="",$C469=""),"",'OddsRatio_working_3-way'!I468)</f>
        <v>3.4187315709467412</v>
      </c>
      <c r="M469" s="46">
        <f>IF(OR($A469="",$B469="",$C469=""),"",'OddsRatio_working_3-way'!J468)</f>
        <v>2.6825958754412116</v>
      </c>
      <c r="N469" s="47">
        <f t="shared" si="107"/>
        <v>33.475088759705045</v>
      </c>
      <c r="O469" s="48">
        <f t="shared" si="108"/>
        <v>29.316062580468966</v>
      </c>
      <c r="P469" s="48">
        <f t="shared" si="109"/>
        <v>37.208848659825996</v>
      </c>
      <c r="Q469" t="s">
        <v>361</v>
      </c>
      <c r="R469" t="s">
        <v>354</v>
      </c>
      <c r="S469" s="38">
        <v>44318</v>
      </c>
      <c r="T469" s="50">
        <v>100</v>
      </c>
      <c r="U469" s="50">
        <f t="shared" si="110"/>
        <v>65.397923875432525</v>
      </c>
      <c r="V469" s="50">
        <f t="shared" si="111"/>
        <v>69.696969696969703</v>
      </c>
      <c r="W469" s="50">
        <f t="shared" si="112"/>
        <v>61.538461538461533</v>
      </c>
      <c r="X469" s="50">
        <f t="shared" si="113"/>
        <v>68.76456876456875</v>
      </c>
      <c r="Y469" s="50">
        <f t="shared" si="114"/>
        <v>73.063614586105928</v>
      </c>
      <c r="Z469" s="50">
        <f t="shared" si="115"/>
        <v>64.905106427597772</v>
      </c>
      <c r="AA469" s="50">
        <f t="shared" si="116"/>
        <v>-3.3666448891362251</v>
      </c>
      <c r="AB469" s="50">
        <f t="shared" si="117"/>
        <v>-3.3666448891362251</v>
      </c>
      <c r="AC469" s="50">
        <f t="shared" si="118"/>
        <v>-3.3666448891362393</v>
      </c>
      <c r="AF469">
        <v>2.09</v>
      </c>
      <c r="AG469">
        <v>1.78</v>
      </c>
      <c r="AH469" s="57" t="s">
        <v>495</v>
      </c>
      <c r="AJ469" t="s">
        <v>479</v>
      </c>
    </row>
    <row r="470" spans="1:36" ht="15" x14ac:dyDescent="0.25">
      <c r="A470">
        <v>5.25</v>
      </c>
      <c r="B470">
        <v>3.77</v>
      </c>
      <c r="C470">
        <v>1.72</v>
      </c>
      <c r="D470" s="43">
        <f t="shared" si="106"/>
        <v>3.7123528703320252E-2</v>
      </c>
      <c r="E470" s="44">
        <f>IF(OR($A470="",$B470="",$C470=""),"",A470*'MPTO_working_3-way'!$I469)</f>
        <v>5.4448985256924312</v>
      </c>
      <c r="F470" s="45">
        <f>IF(OR($A470="",$B470="",$C470=""),"",B470*'MPTO_working_3-way'!$I469)</f>
        <v>3.9099557032115175</v>
      </c>
      <c r="G470" s="46">
        <f>IF(OR($A470="",$B470="",$C470=""),"",C470*'MPTO_working_3-way'!$I469)</f>
        <v>1.7838524693697109</v>
      </c>
      <c r="H470" s="44">
        <f>IF(OR($A470="",$B470="",$C470=""),"",'MPTO_working_3-way'!E469)</f>
        <v>5.6147701408512649</v>
      </c>
      <c r="I470" s="45">
        <f>IF(OR($A470="",$B470="",$C470=""),"",'MPTO_working_3-way'!F469)</f>
        <v>3.9544842059613887</v>
      </c>
      <c r="J470" s="46">
        <f>IF(OR($A470="",$B470="",$C470=""),"",'MPTO_working_3-way'!G469)</f>
        <v>1.7574048804326692</v>
      </c>
      <c r="K470" s="44">
        <f>IF(OR($A470="",$B470="",$C470=""),"",'OddsRatio_working_3-way'!H469)</f>
        <v>5.5271112636946986</v>
      </c>
      <c r="L470" s="45">
        <f>IF(OR($A470="",$B470="",$C470=""),"",'OddsRatio_working_3-way'!I469)</f>
        <v>3.9506113412786616</v>
      </c>
      <c r="M470" s="46">
        <f>IF(OR($A470="",$B470="",$C470=""),"",'OddsRatio_working_3-way'!J469)</f>
        <v>1.7669459082023957</v>
      </c>
      <c r="N470" s="47">
        <f t="shared" si="107"/>
        <v>18.365815180602091</v>
      </c>
      <c r="O470" s="48">
        <f t="shared" si="108"/>
        <v>25.575737320467102</v>
      </c>
      <c r="P470" s="48">
        <f t="shared" si="109"/>
        <v>56.058447498930796</v>
      </c>
      <c r="Q470" t="s">
        <v>363</v>
      </c>
      <c r="R470" t="s">
        <v>348</v>
      </c>
      <c r="S470" s="38">
        <v>44318</v>
      </c>
      <c r="T470" s="50">
        <v>100</v>
      </c>
      <c r="U470" s="50">
        <f t="shared" si="110"/>
        <v>80.952380952380949</v>
      </c>
      <c r="V470" s="50">
        <f t="shared" si="111"/>
        <v>73.474801061007966</v>
      </c>
      <c r="W470" s="50">
        <f t="shared" si="112"/>
        <v>41.860465116279073</v>
      </c>
      <c r="X470" s="50">
        <f t="shared" si="113"/>
        <v>84.664733822712975</v>
      </c>
      <c r="Y470" s="50">
        <f t="shared" si="114"/>
        <v>77.187153931339978</v>
      </c>
      <c r="Z470" s="50">
        <f t="shared" si="115"/>
        <v>45.572817986611092</v>
      </c>
      <c r="AA470" s="50">
        <f t="shared" si="116"/>
        <v>-3.7123528703320261</v>
      </c>
      <c r="AB470" s="50">
        <f t="shared" si="117"/>
        <v>-3.7123528703320119</v>
      </c>
      <c r="AC470" s="50">
        <f t="shared" si="118"/>
        <v>-3.712352870332019</v>
      </c>
      <c r="AF470">
        <v>2.16</v>
      </c>
      <c r="AG470">
        <v>1.74</v>
      </c>
      <c r="AH470" s="57" t="s">
        <v>487</v>
      </c>
      <c r="AJ470" t="s">
        <v>479</v>
      </c>
    </row>
    <row r="471" spans="1:36" ht="15" x14ac:dyDescent="0.25">
      <c r="A471">
        <v>3.07</v>
      </c>
      <c r="B471">
        <v>3.3</v>
      </c>
      <c r="C471">
        <v>2.48</v>
      </c>
      <c r="D471" s="43">
        <f t="shared" si="106"/>
        <v>3.198900850471742E-2</v>
      </c>
      <c r="E471" s="44">
        <f>IF(OR($A471="",$B471="",$C471=""),"",A471*'MPTO_working_3-way'!$I470)</f>
        <v>3.1682062561094821</v>
      </c>
      <c r="F471" s="45">
        <f>IF(OR($A471="",$B471="",$C471=""),"",B471*'MPTO_working_3-way'!$I470)</f>
        <v>3.4055637280655673</v>
      </c>
      <c r="G471" s="46">
        <f>IF(OR($A471="",$B471="",$C471=""),"",C471*'MPTO_working_3-way'!$I470)</f>
        <v>2.5593327410916991</v>
      </c>
      <c r="H471" s="44">
        <f>IF(OR($A471="",$B471="",$C471=""),"",'MPTO_working_3-way'!E470)</f>
        <v>3.1738989097315682</v>
      </c>
      <c r="I471" s="45">
        <f>IF(OR($A471="",$B471="",$C471=""),"",'MPTO_working_3-way'!F470)</f>
        <v>3.4203551468706381</v>
      </c>
      <c r="J471" s="46">
        <f>IF(OR($A471="",$B471="",$C471=""),"",'MPTO_working_3-way'!G470)</f>
        <v>2.5473630990683112</v>
      </c>
      <c r="K471" s="44">
        <f>IF(OR($A471="",$B471="",$C471=""),"",'OddsRatio_working_3-way'!H470)</f>
        <v>3.1717846275979618</v>
      </c>
      <c r="L471" s="45">
        <f>IF(OR($A471="",$B471="",$C471=""),"",'OddsRatio_working_3-way'!I470)</f>
        <v>3.4130940306644031</v>
      </c>
      <c r="M471" s="46">
        <f>IF(OR($A471="",$B471="",$C471=""),"",'OddsRatio_working_3-way'!J470)</f>
        <v>2.5527735501666591</v>
      </c>
      <c r="N471" s="47">
        <f t="shared" si="107"/>
        <v>31.563601582808172</v>
      </c>
      <c r="O471" s="48">
        <f t="shared" si="108"/>
        <v>29.363714199763962</v>
      </c>
      <c r="P471" s="48">
        <f t="shared" si="109"/>
        <v>39.072684217427856</v>
      </c>
      <c r="Q471" t="s">
        <v>365</v>
      </c>
      <c r="R471" t="s">
        <v>352</v>
      </c>
      <c r="S471" s="38">
        <v>44318</v>
      </c>
      <c r="T471" s="50">
        <v>100</v>
      </c>
      <c r="U471" s="50">
        <f t="shared" si="110"/>
        <v>67.426710097719877</v>
      </c>
      <c r="V471" s="50">
        <f t="shared" si="111"/>
        <v>69.696969696969703</v>
      </c>
      <c r="W471" s="50">
        <f t="shared" si="112"/>
        <v>59.677419354838712</v>
      </c>
      <c r="X471" s="50">
        <f t="shared" si="113"/>
        <v>70.625610948191593</v>
      </c>
      <c r="Y471" s="50">
        <f t="shared" si="114"/>
        <v>72.895870547441419</v>
      </c>
      <c r="Z471" s="50">
        <f t="shared" si="115"/>
        <v>62.876320205310442</v>
      </c>
      <c r="AA471" s="50">
        <f t="shared" si="116"/>
        <v>-3.1989008504717162</v>
      </c>
      <c r="AB471" s="50">
        <f t="shared" si="117"/>
        <v>-3.1989008504717162</v>
      </c>
      <c r="AC471" s="50">
        <f t="shared" si="118"/>
        <v>-3.1989008504717305</v>
      </c>
      <c r="AF471">
        <v>2.08</v>
      </c>
      <c r="AG471">
        <v>1.79</v>
      </c>
      <c r="AH471" s="57" t="s">
        <v>494</v>
      </c>
      <c r="AJ471" t="s">
        <v>479</v>
      </c>
    </row>
    <row r="472" spans="1:36" ht="15" x14ac:dyDescent="0.25">
      <c r="A472">
        <v>6.83</v>
      </c>
      <c r="B472">
        <v>4.1900000000000004</v>
      </c>
      <c r="C472">
        <v>1.56</v>
      </c>
      <c r="D472" s="43">
        <f t="shared" si="106"/>
        <v>2.6102009846335816E-2</v>
      </c>
      <c r="E472" s="44">
        <f>IF(OR($A472="",$B472="",$C472=""),"",A472*'MPTO_working_3-way'!$I471)</f>
        <v>7.0082767272504736</v>
      </c>
      <c r="F472" s="45">
        <f>IF(OR($A472="",$B472="",$C472=""),"",B472*'MPTO_working_3-way'!$I471)</f>
        <v>4.2993674212561475</v>
      </c>
      <c r="G472" s="46">
        <f>IF(OR($A472="",$B472="",$C472=""),"",C472*'MPTO_working_3-way'!$I471)</f>
        <v>1.6007191353602839</v>
      </c>
      <c r="H472" s="44">
        <f>IF(OR($A472="",$B472="",$C472=""),"",'MPTO_working_3-way'!E471)</f>
        <v>7.2615200072522565</v>
      </c>
      <c r="I472" s="45">
        <f>IF(OR($A472="",$B472="",$C472=""),"",'MPTO_working_3-way'!F471)</f>
        <v>4.3485291394115517</v>
      </c>
      <c r="J472" s="46">
        <f>IF(OR($A472="",$B472="",$C472=""),"",'MPTO_working_3-way'!G471)</f>
        <v>1.5814652998710133</v>
      </c>
      <c r="K472" s="44">
        <f>IF(OR($A472="",$B472="",$C472=""),"",'OddsRatio_working_3-way'!H471)</f>
        <v>7.12212566462909</v>
      </c>
      <c r="L472" s="45">
        <f>IF(OR($A472="",$B472="",$C472=""),"",'OddsRatio_working_3-way'!I471)</f>
        <v>4.3498423447970502</v>
      </c>
      <c r="M472" s="46">
        <f>IF(OR($A472="",$B472="",$C472=""),"",'OddsRatio_working_3-way'!J471)</f>
        <v>1.5880600981461908</v>
      </c>
      <c r="N472" s="47">
        <f t="shared" si="107"/>
        <v>14.268842954098441</v>
      </c>
      <c r="O472" s="48">
        <f t="shared" si="108"/>
        <v>23.259235650714164</v>
      </c>
      <c r="P472" s="48">
        <f t="shared" si="109"/>
        <v>62.471921395187401</v>
      </c>
      <c r="Q472" t="s">
        <v>94</v>
      </c>
      <c r="R472" t="s">
        <v>143</v>
      </c>
      <c r="S472" s="38">
        <v>44318</v>
      </c>
      <c r="T472" s="50">
        <v>100</v>
      </c>
      <c r="U472" s="50">
        <f t="shared" si="110"/>
        <v>85.35871156661787</v>
      </c>
      <c r="V472" s="50">
        <f t="shared" si="111"/>
        <v>76.133651551312653</v>
      </c>
      <c r="W472" s="50">
        <f t="shared" si="112"/>
        <v>35.897435897435898</v>
      </c>
      <c r="X472" s="50">
        <f t="shared" si="113"/>
        <v>87.968912551251449</v>
      </c>
      <c r="Y472" s="50">
        <f t="shared" si="114"/>
        <v>78.743852535946232</v>
      </c>
      <c r="Z472" s="50">
        <f t="shared" si="115"/>
        <v>38.507636882069484</v>
      </c>
      <c r="AA472" s="50">
        <f t="shared" si="116"/>
        <v>-2.610200984633579</v>
      </c>
      <c r="AB472" s="50">
        <f t="shared" si="117"/>
        <v>-2.610200984633579</v>
      </c>
      <c r="AC472" s="50">
        <f t="shared" si="118"/>
        <v>-2.6102009846335861</v>
      </c>
      <c r="AF472">
        <v>1.88</v>
      </c>
      <c r="AG472">
        <v>2.02</v>
      </c>
      <c r="AH472" s="57" t="s">
        <v>498</v>
      </c>
      <c r="AJ472" t="s">
        <v>474</v>
      </c>
    </row>
    <row r="473" spans="1:36" ht="15" x14ac:dyDescent="0.25">
      <c r="A473">
        <v>1.62</v>
      </c>
      <c r="B473">
        <v>3.98</v>
      </c>
      <c r="C473">
        <v>6.2</v>
      </c>
      <c r="D473" s="43">
        <f t="shared" si="106"/>
        <v>2.9830554604964199E-2</v>
      </c>
      <c r="E473" s="44">
        <f>IF(OR($A473="",$B473="",$C473=""),"",A473*'MPTO_working_3-way'!$I472)</f>
        <v>1.6683254984600422</v>
      </c>
      <c r="F473" s="45">
        <f>IF(OR($A473="",$B473="",$C473=""),"",B473*'MPTO_working_3-way'!$I472)</f>
        <v>4.0987256073277578</v>
      </c>
      <c r="G473" s="46">
        <f>IF(OR($A473="",$B473="",$C473=""),"",C473*'MPTO_working_3-way'!$I472)</f>
        <v>6.3849494385507786</v>
      </c>
      <c r="H473" s="44">
        <f>IF(OR($A473="",$B473="",$C473=""),"",'MPTO_working_3-way'!E472)</f>
        <v>1.6465230151442591</v>
      </c>
      <c r="I473" s="45">
        <f>IF(OR($A473="",$B473="",$C473=""),"",'MPTO_working_3-way'!F472)</f>
        <v>4.1439996240435217</v>
      </c>
      <c r="J473" s="46">
        <f>IF(OR($A473="",$B473="",$C473=""),"",'MPTO_working_3-way'!G472)</f>
        <v>6.6073413581688909</v>
      </c>
      <c r="K473" s="44">
        <f>IF(OR($A473="",$B473="",$C473=""),"",'OddsRatio_working_3-way'!H472)</f>
        <v>1.6541653062209849</v>
      </c>
      <c r="L473" s="45">
        <f>IF(OR($A473="",$B473="",$C473=""),"",'OddsRatio_working_3-way'!I472)</f>
        <v>4.1442138911911872</v>
      </c>
      <c r="M473" s="46">
        <f>IF(OR($A473="",$B473="",$C473=""),"",'OddsRatio_working_3-way'!J472)</f>
        <v>6.4865477295953573</v>
      </c>
      <c r="N473" s="47">
        <f t="shared" si="107"/>
        <v>59.940341433554543</v>
      </c>
      <c r="O473" s="48">
        <f t="shared" si="108"/>
        <v>24.397827417677981</v>
      </c>
      <c r="P473" s="48">
        <f t="shared" si="109"/>
        <v>15.661831148767478</v>
      </c>
      <c r="Q473" t="s">
        <v>50</v>
      </c>
      <c r="R473" t="s">
        <v>372</v>
      </c>
      <c r="S473" s="38">
        <v>44318</v>
      </c>
      <c r="T473" s="50">
        <v>100</v>
      </c>
      <c r="U473" s="50">
        <f t="shared" si="110"/>
        <v>38.271604938271601</v>
      </c>
      <c r="V473" s="50">
        <f t="shared" si="111"/>
        <v>74.874371859296474</v>
      </c>
      <c r="W473" s="50">
        <f t="shared" si="112"/>
        <v>83.870967741935488</v>
      </c>
      <c r="X473" s="50">
        <f t="shared" si="113"/>
        <v>41.254660398768031</v>
      </c>
      <c r="Y473" s="50">
        <f t="shared" si="114"/>
        <v>77.857427319792905</v>
      </c>
      <c r="Z473" s="50">
        <f t="shared" si="115"/>
        <v>86.854023202431904</v>
      </c>
      <c r="AA473" s="50">
        <f t="shared" si="116"/>
        <v>-2.9830554604964306</v>
      </c>
      <c r="AB473" s="50">
        <f t="shared" si="117"/>
        <v>-2.9830554604964306</v>
      </c>
      <c r="AC473" s="50">
        <f t="shared" si="118"/>
        <v>-2.9830554604964163</v>
      </c>
      <c r="AF473">
        <v>1.69</v>
      </c>
      <c r="AG473">
        <v>2.2599999999999998</v>
      </c>
      <c r="AH473" s="57" t="s">
        <v>485</v>
      </c>
      <c r="AJ473" t="s">
        <v>467</v>
      </c>
    </row>
    <row r="474" spans="1:36" ht="15" x14ac:dyDescent="0.25">
      <c r="A474">
        <v>2.93</v>
      </c>
      <c r="B474">
        <v>3.38</v>
      </c>
      <c r="C474">
        <v>2.56</v>
      </c>
      <c r="D474" s="43">
        <f t="shared" si="106"/>
        <v>2.7779916493325452E-2</v>
      </c>
      <c r="E474" s="44">
        <f>IF(OR($A474="",$B474="",$C474=""),"",A474*'MPTO_working_3-way'!$I473)</f>
        <v>3.0113951553254439</v>
      </c>
      <c r="F474" s="45">
        <f>IF(OR($A474="",$B474="",$C474=""),"",B474*'MPTO_working_3-way'!$I473)</f>
        <v>3.4738961177474401</v>
      </c>
      <c r="G474" s="46">
        <f>IF(OR($A474="",$B474="",$C474=""),"",C474*'MPTO_working_3-way'!$I473)</f>
        <v>2.6311165862229133</v>
      </c>
      <c r="H474" s="44">
        <f>IF(OR($A474="",$B474="",$C474=""),"",'MPTO_working_3-way'!E473)</f>
        <v>3.0117129477252491</v>
      </c>
      <c r="I474" s="45">
        <f>IF(OR($A474="",$B474="",$C474=""),"",'MPTO_working_3-way'!F473)</f>
        <v>3.4892076852188612</v>
      </c>
      <c r="J474" s="46">
        <f>IF(OR($A474="",$B474="",$C474=""),"",'MPTO_working_3-way'!G473)</f>
        <v>2.6221596816979051</v>
      </c>
      <c r="K474" s="44">
        <f>IF(OR($A474="",$B474="",$C474=""),"",'OddsRatio_working_3-way'!H473)</f>
        <v>3.0121093416899791</v>
      </c>
      <c r="L474" s="45">
        <f>IF(OR($A474="",$B474="",$C474=""),"",'OddsRatio_working_3-way'!I473)</f>
        <v>3.4812540068508553</v>
      </c>
      <c r="M474" s="46">
        <f>IF(OR($A474="",$B474="",$C474=""),"",'OddsRatio_working_3-way'!J473)</f>
        <v>2.6263681725577031</v>
      </c>
      <c r="N474" s="47">
        <f t="shared" si="107"/>
        <v>33.207199600875001</v>
      </c>
      <c r="O474" s="48">
        <f t="shared" si="108"/>
        <v>28.786122730936025</v>
      </c>
      <c r="P474" s="48">
        <f t="shared" si="109"/>
        <v>38.006677668188971</v>
      </c>
      <c r="Q474" t="s">
        <v>384</v>
      </c>
      <c r="R474" t="s">
        <v>380</v>
      </c>
      <c r="S474" s="38">
        <v>44318</v>
      </c>
      <c r="T474" s="50">
        <v>100</v>
      </c>
      <c r="U474" s="50">
        <f t="shared" si="110"/>
        <v>65.870307167235495</v>
      </c>
      <c r="V474" s="50">
        <f t="shared" si="111"/>
        <v>70.414201183431956</v>
      </c>
      <c r="W474" s="50">
        <f t="shared" si="112"/>
        <v>60.9375</v>
      </c>
      <c r="X474" s="50">
        <f t="shared" si="113"/>
        <v>68.648298816568044</v>
      </c>
      <c r="Y474" s="50">
        <f t="shared" si="114"/>
        <v>73.192192832764505</v>
      </c>
      <c r="Z474" s="50">
        <f t="shared" si="115"/>
        <v>63.715491649332549</v>
      </c>
      <c r="AA474" s="50">
        <f t="shared" si="116"/>
        <v>-2.7779916493325487</v>
      </c>
      <c r="AB474" s="50">
        <f t="shared" si="117"/>
        <v>-2.7779916493325487</v>
      </c>
      <c r="AC474" s="50">
        <f t="shared" si="118"/>
        <v>-2.7779916493325487</v>
      </c>
      <c r="AF474">
        <v>1.85</v>
      </c>
      <c r="AG474">
        <v>2.04</v>
      </c>
      <c r="AH474" s="67" t="s">
        <v>494</v>
      </c>
      <c r="AJ474" t="s">
        <v>481</v>
      </c>
    </row>
    <row r="475" spans="1:36" ht="15" x14ac:dyDescent="0.25">
      <c r="A475">
        <v>1.88</v>
      </c>
      <c r="B475">
        <v>3.27</v>
      </c>
      <c r="C475">
        <v>4.99</v>
      </c>
      <c r="D475" s="43">
        <f t="shared" si="106"/>
        <v>3.8126092773744347E-2</v>
      </c>
      <c r="E475" s="44">
        <f>IF(OR($A475="",$B475="",$C475=""),"",A475*'MPTO_working_3-way'!$I474)</f>
        <v>1.9516770544146393</v>
      </c>
      <c r="F475" s="45">
        <f>IF(OR($A475="",$B475="",$C475=""),"",B475*'MPTO_working_3-way'!$I474)</f>
        <v>3.3946723233701439</v>
      </c>
      <c r="G475" s="46">
        <f>IF(OR($A475="",$B475="",$C475=""),"",C475*'MPTO_working_3-way'!$I474)</f>
        <v>5.1802492029409848</v>
      </c>
      <c r="H475" s="44">
        <f>IF(OR($A475="",$B475="",$C475=""),"",'MPTO_working_3-way'!E474)</f>
        <v>1.9260170769425109</v>
      </c>
      <c r="I475" s="45">
        <f>IF(OR($A475="",$B475="",$C475=""),"",'MPTO_working_3-way'!F474)</f>
        <v>3.4117850566159498</v>
      </c>
      <c r="J475" s="46">
        <f>IF(OR($A475="",$B475="",$C475=""),"",'MPTO_working_3-way'!G474)</f>
        <v>5.3278746341736767</v>
      </c>
      <c r="K475" s="44">
        <f>IF(OR($A475="",$B475="",$C475=""),"",'OddsRatio_working_3-way'!H474)</f>
        <v>1.9361514913719426</v>
      </c>
      <c r="L475" s="45">
        <f>IF(OR($A475="",$B475="",$C475=""),"",'OddsRatio_working_3-way'!I474)</f>
        <v>3.4148453243344434</v>
      </c>
      <c r="M475" s="46">
        <f>IF(OR($A475="",$B475="",$C475=""),"",'OddsRatio_working_3-way'!J474)</f>
        <v>5.2445959665614215</v>
      </c>
      <c r="N475" s="47">
        <f t="shared" si="107"/>
        <v>51.237985184999111</v>
      </c>
      <c r="O475" s="48">
        <f t="shared" si="108"/>
        <v>29.457924204219676</v>
      </c>
      <c r="P475" s="48">
        <f t="shared" si="109"/>
        <v>19.304090610781227</v>
      </c>
      <c r="Q475" t="s">
        <v>144</v>
      </c>
      <c r="R475" t="s">
        <v>388</v>
      </c>
      <c r="S475" s="38">
        <v>44318</v>
      </c>
      <c r="T475" s="50">
        <v>100</v>
      </c>
      <c r="U475" s="50">
        <f t="shared" si="110"/>
        <v>46.808510638297875</v>
      </c>
      <c r="V475" s="50">
        <f t="shared" si="111"/>
        <v>69.418960244648318</v>
      </c>
      <c r="W475" s="50">
        <f t="shared" si="112"/>
        <v>79.959919839679344</v>
      </c>
      <c r="X475" s="50">
        <f t="shared" si="113"/>
        <v>50.621119915672317</v>
      </c>
      <c r="Y475" s="50">
        <f t="shared" si="114"/>
        <v>73.231569522022767</v>
      </c>
      <c r="Z475" s="50">
        <f t="shared" si="115"/>
        <v>83.772529117053807</v>
      </c>
      <c r="AA475" s="50">
        <f t="shared" si="116"/>
        <v>-3.8126092773744418</v>
      </c>
      <c r="AB475" s="50">
        <f t="shared" si="117"/>
        <v>-3.8126092773744489</v>
      </c>
      <c r="AC475" s="50">
        <f t="shared" si="118"/>
        <v>-3.8126092773744631</v>
      </c>
      <c r="AF475">
        <v>2.42</v>
      </c>
      <c r="AG475">
        <v>1.6</v>
      </c>
      <c r="AH475" s="57" t="s">
        <v>486</v>
      </c>
      <c r="AJ475" t="s">
        <v>468</v>
      </c>
    </row>
    <row r="476" spans="1:36" ht="15" x14ac:dyDescent="0.25">
      <c r="A476">
        <v>1.45</v>
      </c>
      <c r="B476">
        <v>4.6900000000000004</v>
      </c>
      <c r="C476">
        <v>7.33</v>
      </c>
      <c r="D476" s="43">
        <f t="shared" si="106"/>
        <v>3.9300436640312242E-2</v>
      </c>
      <c r="E476" s="44">
        <f>IF(OR($A476="",$B476="",$C476=""),"",A476*'MPTO_working_3-way'!$I475)</f>
        <v>1.5069856331284528</v>
      </c>
      <c r="F476" s="45">
        <f>IF(OR($A476="",$B476="",$C476=""),"",B476*'MPTO_working_3-way'!$I475)</f>
        <v>4.8743190478430645</v>
      </c>
      <c r="G476" s="46">
        <f>IF(OR($A476="",$B476="",$C476=""),"",C476*'MPTO_working_3-way'!$I475)</f>
        <v>7.6180722005734891</v>
      </c>
      <c r="H476" s="44">
        <f>IF(OR($A476="",$B476="",$C476=""),"",'MPTO_working_3-way'!E475)</f>
        <v>1.4780763726356156</v>
      </c>
      <c r="I476" s="45">
        <f>IF(OR($A476="",$B476="",$C476=""),"",'MPTO_working_3-way'!F475)</f>
        <v>4.9970150166416269</v>
      </c>
      <c r="J476" s="46">
        <f>IF(OR($A476="",$B476="",$C476=""),"",'MPTO_working_3-way'!G475)</f>
        <v>8.1086229525174698</v>
      </c>
      <c r="K476" s="44">
        <f>IF(OR($A476="",$B476="",$C476=""),"",'OddsRatio_working_3-way'!H475)</f>
        <v>1.4871389907522363</v>
      </c>
      <c r="L476" s="45">
        <f>IF(OR($A476="",$B476="",$C476=""),"",'OddsRatio_working_3-way'!I475)</f>
        <v>4.9945397241683382</v>
      </c>
      <c r="M476" s="46">
        <f>IF(OR($A476="",$B476="",$C476=""),"",'OddsRatio_working_3-way'!J475)</f>
        <v>7.8524218032481254</v>
      </c>
      <c r="N476" s="47">
        <f t="shared" si="107"/>
        <v>66.357633279093236</v>
      </c>
      <c r="O476" s="48">
        <f t="shared" si="108"/>
        <v>20.515686195028824</v>
      </c>
      <c r="P476" s="48">
        <f t="shared" si="109"/>
        <v>13.126680525877923</v>
      </c>
      <c r="Q476" t="s">
        <v>149</v>
      </c>
      <c r="R476" t="s">
        <v>460</v>
      </c>
      <c r="S476" s="38">
        <v>44318</v>
      </c>
      <c r="T476" s="50">
        <v>100</v>
      </c>
      <c r="U476" s="50">
        <f t="shared" si="110"/>
        <v>31.03448275862069</v>
      </c>
      <c r="V476" s="50">
        <f t="shared" si="111"/>
        <v>78.678038379530932</v>
      </c>
      <c r="W476" s="50">
        <f t="shared" si="112"/>
        <v>86.357435197817196</v>
      </c>
      <c r="X476" s="50">
        <f t="shared" si="113"/>
        <v>34.964526422651893</v>
      </c>
      <c r="Y476" s="50">
        <f t="shared" si="114"/>
        <v>82.608082043562121</v>
      </c>
      <c r="Z476" s="50">
        <f t="shared" si="115"/>
        <v>90.287478861848399</v>
      </c>
      <c r="AA476" s="50">
        <f t="shared" si="116"/>
        <v>-3.9300436640312029</v>
      </c>
      <c r="AB476" s="50">
        <f t="shared" si="117"/>
        <v>-3.9300436640311887</v>
      </c>
      <c r="AC476" s="50">
        <f t="shared" si="118"/>
        <v>-3.9300436640312029</v>
      </c>
      <c r="AF476">
        <v>1.76</v>
      </c>
      <c r="AG476">
        <v>2.12</v>
      </c>
      <c r="AH476" s="57" t="s">
        <v>486</v>
      </c>
      <c r="AJ476" t="s">
        <v>468</v>
      </c>
    </row>
    <row r="477" spans="1:36" s="50" customFormat="1" ht="15" x14ac:dyDescent="0.25">
      <c r="A477">
        <v>7.86</v>
      </c>
      <c r="B477">
        <v>3.87</v>
      </c>
      <c r="C477">
        <v>1.53</v>
      </c>
      <c r="D477" s="43">
        <f t="shared" si="106"/>
        <v>3.9219167162693136E-2</v>
      </c>
      <c r="E477" s="44">
        <f>IF(OR($A477="",$B477="",$C477=""),"",A477*'MPTO_working_3-way'!$I476)</f>
        <v>8.1682626538987684</v>
      </c>
      <c r="F477" s="45">
        <f>IF(OR($A477="",$B477="",$C477=""),"",B477*'MPTO_working_3-way'!$I476)</f>
        <v>4.0217781769196224</v>
      </c>
      <c r="G477" s="46">
        <f>IF(OR($A477="",$B477="",$C477=""),"",C477*'MPTO_working_3-way'!$I476)</f>
        <v>1.5900053257589206</v>
      </c>
      <c r="H477" s="44">
        <f>IF(OR($A477="",$B477="",$C477=""),"",'MPTO_working_3-way'!E476)</f>
        <v>8.7601414878586734</v>
      </c>
      <c r="I477" s="45">
        <f>IF(OR($A477="",$B477="",$C477=""),"",'MPTO_working_3-way'!F476)</f>
        <v>4.0762274573978505</v>
      </c>
      <c r="J477" s="46">
        <f>IF(OR($A477="",$B477="",$C477=""),"",'MPTO_working_3-way'!G476)</f>
        <v>1.5612273179320801</v>
      </c>
      <c r="K477" s="44">
        <f>IF(OR($A477="",$B477="",$C477=""),"",'OddsRatio_working_3-way'!H476)</f>
        <v>8.3920305920294602</v>
      </c>
      <c r="L477" s="45">
        <f>IF(OR($A477="",$B477="",$C477=""),"",'OddsRatio_working_3-way'!I476)</f>
        <v>4.0925842272776318</v>
      </c>
      <c r="M477" s="46">
        <f>IF(OR($A477="",$B477="",$C477=""),"",'OddsRatio_working_3-way'!J476)</f>
        <v>1.5711044043404687</v>
      </c>
      <c r="N477" s="47">
        <f t="shared" si="107"/>
        <v>12.242505442974377</v>
      </c>
      <c r="O477" s="48">
        <f t="shared" si="108"/>
        <v>24.864623457823928</v>
      </c>
      <c r="P477" s="48">
        <f t="shared" si="109"/>
        <v>62.892871099201699</v>
      </c>
      <c r="Q477" t="s">
        <v>107</v>
      </c>
      <c r="R477" t="s">
        <v>172</v>
      </c>
      <c r="S477" s="38">
        <v>44318</v>
      </c>
      <c r="T477" s="50">
        <v>100</v>
      </c>
      <c r="U477" s="50">
        <f t="shared" si="110"/>
        <v>87.277353689567434</v>
      </c>
      <c r="V477" s="50">
        <f t="shared" si="111"/>
        <v>74.160206718346245</v>
      </c>
      <c r="W477" s="50">
        <f t="shared" si="112"/>
        <v>34.640522875816991</v>
      </c>
      <c r="X477" s="50">
        <f t="shared" si="113"/>
        <v>91.199270405836756</v>
      </c>
      <c r="Y477" s="50">
        <f t="shared" si="114"/>
        <v>78.082123434615582</v>
      </c>
      <c r="Z477" s="50">
        <f t="shared" si="115"/>
        <v>38.562439592086321</v>
      </c>
      <c r="AA477" s="50">
        <f t="shared" si="116"/>
        <v>-3.9219167162693225</v>
      </c>
      <c r="AB477" s="50">
        <f t="shared" si="117"/>
        <v>-3.9219167162693367</v>
      </c>
      <c r="AC477" s="50">
        <f t="shared" si="118"/>
        <v>-3.9219167162693296</v>
      </c>
      <c r="AD477" s="51"/>
      <c r="AE477" s="51"/>
      <c r="AF477">
        <v>1.88</v>
      </c>
      <c r="AG477">
        <v>1.99</v>
      </c>
      <c r="AH477" s="71" t="s">
        <v>498</v>
      </c>
      <c r="AI477" s="51"/>
      <c r="AJ477" t="s">
        <v>468</v>
      </c>
    </row>
    <row r="478" spans="1:36" ht="15" x14ac:dyDescent="0.25">
      <c r="A478">
        <v>2.4300000000000002</v>
      </c>
      <c r="B478">
        <v>2.92</v>
      </c>
      <c r="C478">
        <v>3.58</v>
      </c>
      <c r="D478" s="43">
        <f t="shared" si="106"/>
        <v>3.3317996108060965E-2</v>
      </c>
      <c r="E478" s="44">
        <f>IF(OR($A478="",$B478="",$C478=""),"",A478*'MPTO_working_3-way'!$I477)</f>
        <v>2.5109627305425883</v>
      </c>
      <c r="F478" s="45">
        <f>IF(OR($A478="",$B478="",$C478=""),"",B478*'MPTO_working_3-way'!$I477)</f>
        <v>3.0172885486355381</v>
      </c>
      <c r="G478" s="46">
        <f>IF(OR($A478="",$B478="",$C478=""),"",C478*'MPTO_working_3-way'!$I477)</f>
        <v>3.6992784260668583</v>
      </c>
      <c r="H478" s="44">
        <f>IF(OR($A478="",$B478="",$C478=""),"",'MPTO_working_3-way'!E477)</f>
        <v>2.4973987404261746</v>
      </c>
      <c r="I478" s="45">
        <f>IF(OR($A478="",$B478="",$C478=""),"",'MPTO_working_3-way'!F477)</f>
        <v>3.0178679992054445</v>
      </c>
      <c r="J478" s="46">
        <f>IF(OR($A478="",$B478="",$C478=""),"",'MPTO_working_3-way'!G477)</f>
        <v>3.7282325710277973</v>
      </c>
      <c r="K478" s="44">
        <f>IF(OR($A478="",$B478="",$C478=""),"",'OddsRatio_working_3-way'!H477)</f>
        <v>2.5036444306502368</v>
      </c>
      <c r="L478" s="45">
        <f>IF(OR($A478="",$B478="",$C478=""),"",'OddsRatio_working_3-way'!I477)</f>
        <v>3.01887923555836</v>
      </c>
      <c r="M478" s="46">
        <f>IF(OR($A478="",$B478="",$C478=""),"",'OddsRatio_working_3-way'!J477)</f>
        <v>3.7128689727815463</v>
      </c>
      <c r="N478" s="47">
        <f t="shared" si="107"/>
        <v>39.82536211455087</v>
      </c>
      <c r="O478" s="48">
        <f t="shared" si="108"/>
        <v>33.142339019985826</v>
      </c>
      <c r="P478" s="48">
        <f t="shared" si="109"/>
        <v>27.0322988654633</v>
      </c>
      <c r="Q478" t="s">
        <v>106</v>
      </c>
      <c r="R478" t="s">
        <v>171</v>
      </c>
      <c r="S478" s="38">
        <v>44318</v>
      </c>
      <c r="T478" s="50">
        <v>100</v>
      </c>
      <c r="U478" s="50">
        <f t="shared" si="110"/>
        <v>58.847736625514408</v>
      </c>
      <c r="V478" s="50">
        <f t="shared" si="111"/>
        <v>65.753424657534239</v>
      </c>
      <c r="W478" s="50">
        <f t="shared" si="112"/>
        <v>72.067039106145245</v>
      </c>
      <c r="X478" s="50">
        <f t="shared" si="113"/>
        <v>62.179536236320502</v>
      </c>
      <c r="Y478" s="50">
        <f t="shared" si="114"/>
        <v>69.08522426834034</v>
      </c>
      <c r="Z478" s="50">
        <f t="shared" si="115"/>
        <v>75.398838716951346</v>
      </c>
      <c r="AA478" s="50">
        <f t="shared" si="116"/>
        <v>-3.3317996108060939</v>
      </c>
      <c r="AB478" s="50">
        <f t="shared" si="117"/>
        <v>-3.331799610806101</v>
      </c>
      <c r="AC478" s="50">
        <f t="shared" si="118"/>
        <v>-3.331799610806101</v>
      </c>
      <c r="AF478">
        <v>2.57</v>
      </c>
      <c r="AG478">
        <v>1.54</v>
      </c>
      <c r="AH478" s="57" t="s">
        <v>485</v>
      </c>
      <c r="AJ478" t="s">
        <v>468</v>
      </c>
    </row>
    <row r="479" spans="1:36" ht="15" x14ac:dyDescent="0.25">
      <c r="A479">
        <v>1.7</v>
      </c>
      <c r="B479">
        <v>3.86</v>
      </c>
      <c r="C479">
        <v>5.28</v>
      </c>
      <c r="D479" s="43">
        <f t="shared" si="106"/>
        <v>3.6696591024539815E-2</v>
      </c>
      <c r="E479" s="44">
        <f>IF(OR($A479="",$B479="",$C479=""),"",A479*'MPTO_working_3-way'!$I478)</f>
        <v>1.7623842047417175</v>
      </c>
      <c r="F479" s="45">
        <f>IF(OR($A479="",$B479="",$C479=""),"",B479*'MPTO_working_3-way'!$I478)</f>
        <v>4.001648841354724</v>
      </c>
      <c r="G479" s="46">
        <f>IF(OR($A479="",$B479="",$C479=""),"",C479*'MPTO_working_3-way'!$I478)</f>
        <v>5.4737580006095703</v>
      </c>
      <c r="H479" s="44">
        <f>IF(OR($A479="",$B479="",$C479=""),"",'MPTO_working_3-way'!E478)</f>
        <v>1.736101776220057</v>
      </c>
      <c r="I479" s="45">
        <f>IF(OR($A479="",$B479="",$C479=""),"",'MPTO_working_3-way'!F478)</f>
        <v>4.0512866884726559</v>
      </c>
      <c r="J479" s="46">
        <f>IF(OR($A479="",$B479="",$C479=""),"",'MPTO_working_3-way'!G478)</f>
        <v>5.6445595224648315</v>
      </c>
      <c r="K479" s="44">
        <f>IF(OR($A479="",$B479="",$C479=""),"",'OddsRatio_working_3-way'!H478)</f>
        <v>1.7454740939784743</v>
      </c>
      <c r="L479" s="45">
        <f>IF(OR($A479="",$B479="",$C479=""),"",'OddsRatio_working_3-way'!I478)</f>
        <v>4.0457941553977665</v>
      </c>
      <c r="M479" s="46">
        <f>IF(OR($A479="",$B479="",$C479=""),"",'OddsRatio_working_3-way'!J478)</f>
        <v>5.5580416031826729</v>
      </c>
      <c r="N479" s="47">
        <f t="shared" si="107"/>
        <v>56.741316525050955</v>
      </c>
      <c r="O479" s="48">
        <f t="shared" si="108"/>
        <v>24.989698987716739</v>
      </c>
      <c r="P479" s="48">
        <f t="shared" si="109"/>
        <v>18.268984487232313</v>
      </c>
      <c r="Q479" t="s">
        <v>174</v>
      </c>
      <c r="R479" t="s">
        <v>146</v>
      </c>
      <c r="S479" s="38">
        <v>44318</v>
      </c>
      <c r="T479" s="50">
        <v>100</v>
      </c>
      <c r="U479" s="50">
        <f t="shared" si="110"/>
        <v>41.176470588235297</v>
      </c>
      <c r="V479" s="50">
        <f t="shared" si="111"/>
        <v>74.093264248704671</v>
      </c>
      <c r="W479" s="50">
        <f t="shared" si="112"/>
        <v>81.060606060606062</v>
      </c>
      <c r="X479" s="50">
        <f t="shared" si="113"/>
        <v>44.846129690689281</v>
      </c>
      <c r="Y479" s="50">
        <f t="shared" si="114"/>
        <v>77.762923351158648</v>
      </c>
      <c r="Z479" s="50">
        <f t="shared" si="115"/>
        <v>84.730265163060054</v>
      </c>
      <c r="AA479" s="50">
        <f t="shared" si="116"/>
        <v>-3.6696591024539842</v>
      </c>
      <c r="AB479" s="50">
        <f t="shared" si="117"/>
        <v>-3.6696591024539771</v>
      </c>
      <c r="AC479" s="50">
        <f t="shared" si="118"/>
        <v>-3.6696591024539913</v>
      </c>
      <c r="AF479">
        <v>2.0499999999999998</v>
      </c>
      <c r="AG479">
        <v>1.83</v>
      </c>
      <c r="AH479" s="57" t="s">
        <v>492</v>
      </c>
      <c r="AJ479" t="s">
        <v>468</v>
      </c>
    </row>
    <row r="480" spans="1:36" ht="15" x14ac:dyDescent="0.25">
      <c r="A480">
        <v>6.04</v>
      </c>
      <c r="B480">
        <v>4.3899999999999997</v>
      </c>
      <c r="C480">
        <v>1.55</v>
      </c>
      <c r="D480" s="43">
        <f t="shared" si="106"/>
        <v>3.8514637031687782E-2</v>
      </c>
      <c r="E480" s="44">
        <f>IF(OR($A480="",$B480="",$C480=""),"",A480*'MPTO_working_3-way'!$I479)</f>
        <v>6.2726284076713945</v>
      </c>
      <c r="F480" s="45">
        <f>IF(OR($A480="",$B480="",$C480=""),"",B480*'MPTO_working_3-way'!$I479)</f>
        <v>4.5590792565691087</v>
      </c>
      <c r="G480" s="46">
        <f>IF(OR($A480="",$B480="",$C480=""),"",C480*'MPTO_working_3-way'!$I479)</f>
        <v>1.609697687399116</v>
      </c>
      <c r="H480" s="44">
        <f>IF(OR($A480="",$B480="",$C480=""),"",'MPTO_working_3-way'!E479)</f>
        <v>6.5477292786520653</v>
      </c>
      <c r="I480" s="45">
        <f>IF(OR($A480="",$B480="",$C480=""),"",'MPTO_working_3-way'!F479)</f>
        <v>4.6521966503515815</v>
      </c>
      <c r="J480" s="46">
        <f>IF(OR($A480="",$B480="",$C480=""),"",'MPTO_working_3-way'!G479)</f>
        <v>1.5814700345852466</v>
      </c>
      <c r="K480" s="44">
        <f>IF(OR($A480="",$B480="",$C480=""),"",'OddsRatio_working_3-way'!H479)</f>
        <v>6.4136247565546567</v>
      </c>
      <c r="L480" s="45">
        <f>IF(OR($A480="",$B480="",$C480=""),"",'OddsRatio_working_3-way'!I479)</f>
        <v>4.6413071279206912</v>
      </c>
      <c r="M480" s="46">
        <f>IF(OR($A480="",$B480="",$C480=""),"",'OddsRatio_working_3-way'!J479)</f>
        <v>1.5907725428779886</v>
      </c>
      <c r="N480" s="47">
        <f t="shared" si="107"/>
        <v>15.942280253314619</v>
      </c>
      <c r="O480" s="48">
        <f t="shared" si="108"/>
        <v>21.934253469252919</v>
      </c>
      <c r="P480" s="48">
        <f t="shared" si="109"/>
        <v>62.123466277432456</v>
      </c>
      <c r="Q480" t="s">
        <v>398</v>
      </c>
      <c r="R480" t="s">
        <v>400</v>
      </c>
      <c r="S480" s="38">
        <v>44318</v>
      </c>
      <c r="T480" s="50">
        <v>100</v>
      </c>
      <c r="U480" s="50">
        <f t="shared" si="110"/>
        <v>83.443708609271525</v>
      </c>
      <c r="V480" s="50">
        <f t="shared" si="111"/>
        <v>77.220956719817764</v>
      </c>
      <c r="W480" s="50">
        <f t="shared" si="112"/>
        <v>35.483870967741936</v>
      </c>
      <c r="X480" s="50">
        <f t="shared" si="113"/>
        <v>87.2951723124403</v>
      </c>
      <c r="Y480" s="50">
        <f t="shared" si="114"/>
        <v>81.072420422986539</v>
      </c>
      <c r="Z480" s="50">
        <f t="shared" si="115"/>
        <v>39.335334670910719</v>
      </c>
      <c r="AA480" s="50">
        <f t="shared" si="116"/>
        <v>-3.8514637031687755</v>
      </c>
      <c r="AB480" s="50">
        <f t="shared" si="117"/>
        <v>-3.8514637031687755</v>
      </c>
      <c r="AC480" s="50">
        <f t="shared" si="118"/>
        <v>-3.8514637031687826</v>
      </c>
      <c r="AF480">
        <v>1.51</v>
      </c>
      <c r="AG480">
        <v>2.62</v>
      </c>
      <c r="AH480" s="57" t="s">
        <v>494</v>
      </c>
      <c r="AJ480" t="s">
        <v>483</v>
      </c>
    </row>
    <row r="481" spans="1:36" ht="15" x14ac:dyDescent="0.25">
      <c r="A481">
        <v>2.67</v>
      </c>
      <c r="B481">
        <v>3.09</v>
      </c>
      <c r="C481">
        <v>3.09</v>
      </c>
      <c r="D481" s="43">
        <f t="shared" si="106"/>
        <v>2.1781026144503945E-2</v>
      </c>
      <c r="E481" s="44">
        <f>IF(OR($A481="",$B481="",$C481=""),"",A481*'MPTO_working_3-way'!$I480)</f>
        <v>2.7281553398058254</v>
      </c>
      <c r="F481" s="45">
        <f>IF(OR($A481="",$B481="",$C481=""),"",B481*'MPTO_working_3-way'!$I480)</f>
        <v>3.1573033707865172</v>
      </c>
      <c r="G481" s="46">
        <f>IF(OR($A481="",$B481="",$C481=""),"",C481*'MPTO_working_3-way'!$I480)</f>
        <v>3.1573033707865172</v>
      </c>
      <c r="H481" s="44">
        <f>IF(OR($A481="",$B481="",$C481=""),"",'MPTO_working_3-way'!E480)</f>
        <v>2.7227814263555659</v>
      </c>
      <c r="I481" s="45">
        <f>IF(OR($A481="",$B481="",$C481=""),"",'MPTO_working_3-way'!F480)</f>
        <v>3.1609133749664768</v>
      </c>
      <c r="J481" s="46">
        <f>IF(OR($A481="",$B481="",$C481=""),"",'MPTO_working_3-way'!G480)</f>
        <v>3.1609133749664768</v>
      </c>
      <c r="K481" s="44">
        <f>IF(OR($A481="",$B481="",$C481=""),"",'OddsRatio_working_3-way'!H480)</f>
        <v>2.7253056682113379</v>
      </c>
      <c r="L481" s="45">
        <f>IF(OR($A481="",$B481="",$C481=""),"",'OddsRatio_working_3-way'!I480)</f>
        <v>3.1592148781806557</v>
      </c>
      <c r="M481" s="46">
        <f>IF(OR($A481="",$B481="",$C481=""),"",'OddsRatio_working_3-way'!J480)</f>
        <v>3.1592148781806557</v>
      </c>
      <c r="N481" s="47">
        <f t="shared" si="107"/>
        <v>36.654804270462634</v>
      </c>
      <c r="O481" s="48">
        <f t="shared" si="108"/>
        <v>31.672597864768683</v>
      </c>
      <c r="P481" s="48">
        <f t="shared" si="109"/>
        <v>31.672597864768683</v>
      </c>
      <c r="Q481" t="s">
        <v>179</v>
      </c>
      <c r="R481" t="s">
        <v>55</v>
      </c>
      <c r="S481" s="38">
        <v>44318</v>
      </c>
      <c r="T481" s="50">
        <v>100</v>
      </c>
      <c r="U481" s="50">
        <f t="shared" si="110"/>
        <v>62.546816479400754</v>
      </c>
      <c r="V481" s="50">
        <f t="shared" si="111"/>
        <v>67.637540453074436</v>
      </c>
      <c r="W481" s="50">
        <f t="shared" si="112"/>
        <v>67.637540453074436</v>
      </c>
      <c r="X481" s="50">
        <f t="shared" si="113"/>
        <v>64.724919093851142</v>
      </c>
      <c r="Y481" s="50">
        <f t="shared" si="114"/>
        <v>69.815643067524817</v>
      </c>
      <c r="Z481" s="50">
        <f t="shared" si="115"/>
        <v>69.815643067524817</v>
      </c>
      <c r="AA481" s="50">
        <f t="shared" si="116"/>
        <v>-2.1781026144503883</v>
      </c>
      <c r="AB481" s="50">
        <f t="shared" si="117"/>
        <v>-2.1781026144503812</v>
      </c>
      <c r="AC481" s="50">
        <f t="shared" si="118"/>
        <v>-2.1781026144503812</v>
      </c>
      <c r="AF481">
        <v>2.57</v>
      </c>
      <c r="AG481">
        <v>1.56</v>
      </c>
      <c r="AH481" s="57" t="s">
        <v>484</v>
      </c>
      <c r="AJ481" t="s">
        <v>469</v>
      </c>
    </row>
    <row r="482" spans="1:36" ht="15" x14ac:dyDescent="0.25">
      <c r="A482">
        <v>4.9000000000000004</v>
      </c>
      <c r="B482">
        <v>3.2</v>
      </c>
      <c r="C482">
        <v>1.95</v>
      </c>
      <c r="D482" s="43">
        <f t="shared" si="106"/>
        <v>2.9402145473574226E-2</v>
      </c>
      <c r="E482" s="44">
        <f>IF(OR($A482="",$B482="",$C482=""),"",A482*'MPTO_working_3-way'!$I481)</f>
        <v>5.0440705128205137</v>
      </c>
      <c r="F482" s="45">
        <f>IF(OR($A482="",$B482="",$C482=""),"",B482*'MPTO_working_3-way'!$I481)</f>
        <v>3.2940868655154376</v>
      </c>
      <c r="G482" s="46">
        <f>IF(OR($A482="",$B482="",$C482=""),"",C482*'MPTO_working_3-way'!$I481)</f>
        <v>2.0073341836734695</v>
      </c>
      <c r="H482" s="44">
        <f>IF(OR($A482="",$B482="",$C482=""),"",'MPTO_working_3-way'!E481)</f>
        <v>5.1471859042702448</v>
      </c>
      <c r="I482" s="45">
        <f>IF(OR($A482="",$B482="",$C482=""),"",'MPTO_working_3-way'!F481)</f>
        <v>3.3036087301015642</v>
      </c>
      <c r="J482" s="46">
        <f>IF(OR($A482="",$B482="",$C482=""),"",'MPTO_working_3-way'!G481)</f>
        <v>1.9879933248087385</v>
      </c>
      <c r="K482" s="44">
        <f>IF(OR($A482="",$B482="",$C482=""),"",'OddsRatio_working_3-way'!H481)</f>
        <v>5.0884625671232353</v>
      </c>
      <c r="L482" s="45">
        <f>IF(OR($A482="",$B482="",$C482=""),"",'OddsRatio_working_3-way'!I481)</f>
        <v>3.306312217351568</v>
      </c>
      <c r="M482" s="46">
        <f>IF(OR($A482="",$B482="",$C482=""),"",'OddsRatio_working_3-way'!J481)</f>
        <v>1.9959075484018136</v>
      </c>
      <c r="N482" s="47">
        <f t="shared" si="107"/>
        <v>19.825258141382047</v>
      </c>
      <c r="O482" s="48">
        <f t="shared" si="108"/>
        <v>30.357426528991255</v>
      </c>
      <c r="P482" s="48">
        <f t="shared" si="109"/>
        <v>49.81731532962668</v>
      </c>
      <c r="Q482" t="s">
        <v>156</v>
      </c>
      <c r="R482" t="s">
        <v>152</v>
      </c>
      <c r="S482" s="38">
        <v>44318</v>
      </c>
      <c r="T482" s="50">
        <v>100</v>
      </c>
      <c r="U482" s="50">
        <f t="shared" si="110"/>
        <v>79.591836734693885</v>
      </c>
      <c r="V482" s="50">
        <f t="shared" si="111"/>
        <v>68.75</v>
      </c>
      <c r="W482" s="50">
        <f t="shared" si="112"/>
        <v>48.717948717948723</v>
      </c>
      <c r="X482" s="50">
        <f t="shared" si="113"/>
        <v>82.532051282051285</v>
      </c>
      <c r="Y482" s="50">
        <f t="shared" si="114"/>
        <v>71.690214547357414</v>
      </c>
      <c r="Z482" s="50">
        <f t="shared" si="115"/>
        <v>51.658163265306122</v>
      </c>
      <c r="AA482" s="50">
        <f t="shared" si="116"/>
        <v>-2.9402145473573995</v>
      </c>
      <c r="AB482" s="50">
        <f t="shared" si="117"/>
        <v>-2.9402145473574137</v>
      </c>
      <c r="AC482" s="50">
        <f t="shared" si="118"/>
        <v>-2.9402145473573995</v>
      </c>
      <c r="AF482">
        <v>2.74</v>
      </c>
      <c r="AG482">
        <v>1.5</v>
      </c>
      <c r="AH482" s="71" t="s">
        <v>494</v>
      </c>
      <c r="AJ482" t="s">
        <v>470</v>
      </c>
    </row>
    <row r="483" spans="1:36" ht="15" x14ac:dyDescent="0.25">
      <c r="A483">
        <v>2.1</v>
      </c>
      <c r="B483">
        <v>3.16</v>
      </c>
      <c r="C483">
        <v>4.04</v>
      </c>
      <c r="D483" s="43">
        <f t="shared" si="106"/>
        <v>4.0170924868255353E-2</v>
      </c>
      <c r="E483" s="44">
        <f>IF(OR($A483="",$B483="",$C483=""),"",A483*'MPTO_working_3-way'!$I482)</f>
        <v>2.1843589422233363</v>
      </c>
      <c r="F483" s="45">
        <f>IF(OR($A483="",$B483="",$C483=""),"",B483*'MPTO_working_3-way'!$I482)</f>
        <v>3.2869401225836872</v>
      </c>
      <c r="G483" s="46">
        <f>IF(OR($A483="",$B483="",$C483=""),"",C483*'MPTO_working_3-way'!$I482)</f>
        <v>4.2022905364677516</v>
      </c>
      <c r="H483" s="44">
        <f>IF(OR($A483="",$B483="",$C483=""),"",'MPTO_working_3-way'!E482)</f>
        <v>2.1607598038162132</v>
      </c>
      <c r="I483" s="45">
        <f>IF(OR($A483="",$B483="",$C483=""),"",'MPTO_working_3-way'!F482)</f>
        <v>3.2996179698576906</v>
      </c>
      <c r="J483" s="46">
        <f>IF(OR($A483="",$B483="",$C483=""),"",'MPTO_working_3-way'!G482)</f>
        <v>4.2710503509099871</v>
      </c>
      <c r="K483" s="44">
        <f>IF(OR($A483="",$B483="",$C483=""),"",'OddsRatio_working_3-way'!H482)</f>
        <v>2.1705620374854746</v>
      </c>
      <c r="L483" s="45">
        <f>IF(OR($A483="",$B483="",$C483=""),"",'OddsRatio_working_3-way'!I482)</f>
        <v>3.2985581826987511</v>
      </c>
      <c r="M483" s="46">
        <f>IF(OR($A483="",$B483="",$C483=""),"",'OddsRatio_working_3-way'!J482)</f>
        <v>4.2350078126871304</v>
      </c>
      <c r="N483" s="47">
        <f t="shared" si="107"/>
        <v>45.780021802742553</v>
      </c>
      <c r="O483" s="48">
        <f t="shared" si="108"/>
        <v>30.423432210683345</v>
      </c>
      <c r="P483" s="48">
        <f t="shared" si="109"/>
        <v>23.796545986574099</v>
      </c>
      <c r="Q483" t="s">
        <v>413</v>
      </c>
      <c r="R483" t="s">
        <v>416</v>
      </c>
      <c r="S483" s="38">
        <v>44349</v>
      </c>
      <c r="T483" s="50">
        <v>100</v>
      </c>
      <c r="U483" s="50">
        <f t="shared" si="110"/>
        <v>52.38095238095238</v>
      </c>
      <c r="V483" s="50">
        <f t="shared" si="111"/>
        <v>68.35443037974683</v>
      </c>
      <c r="W483" s="50">
        <f t="shared" si="112"/>
        <v>75.247524752475243</v>
      </c>
      <c r="X483" s="50">
        <f t="shared" si="113"/>
        <v>56.398044867777905</v>
      </c>
      <c r="Y483" s="50">
        <f t="shared" si="114"/>
        <v>72.371522866572363</v>
      </c>
      <c r="Z483" s="50">
        <f t="shared" si="115"/>
        <v>79.264617239300776</v>
      </c>
      <c r="AA483" s="50">
        <f t="shared" si="116"/>
        <v>-4.0170924868255256</v>
      </c>
      <c r="AB483" s="50">
        <f t="shared" si="117"/>
        <v>-4.0170924868255327</v>
      </c>
      <c r="AC483" s="50">
        <f t="shared" si="118"/>
        <v>-4.0170924868255327</v>
      </c>
      <c r="AF483">
        <v>1.81</v>
      </c>
      <c r="AG483">
        <v>2.04</v>
      </c>
      <c r="AH483" s="71" t="s">
        <v>493</v>
      </c>
      <c r="AJ483" t="s">
        <v>471</v>
      </c>
    </row>
    <row r="484" spans="1:36" ht="15" x14ac:dyDescent="0.25">
      <c r="A484">
        <v>2.99</v>
      </c>
      <c r="B484">
        <v>3.85</v>
      </c>
      <c r="C484">
        <v>2.25</v>
      </c>
      <c r="D484" s="43">
        <f t="shared" si="106"/>
        <v>3.8632864719821303E-2</v>
      </c>
      <c r="E484" s="44">
        <f>IF(OR($A484="",$B484="",$C484=""),"",A484*'MPTO_working_3-way'!$I483)</f>
        <v>3.105512265512266</v>
      </c>
      <c r="F484" s="45">
        <f>IF(OR($A484="",$B484="",$C484=""),"",B484*'MPTO_working_3-way'!$I483)</f>
        <v>3.9987365291713122</v>
      </c>
      <c r="G484" s="46">
        <f>IF(OR($A484="",$B484="",$C484=""),"",C484*'MPTO_working_3-way'!$I483)</f>
        <v>2.3369239456195978</v>
      </c>
      <c r="H484" s="44">
        <f>IF(OR($A484="",$B484="",$C484=""),"",'MPTO_working_3-way'!E483)</f>
        <v>3.10973761224643</v>
      </c>
      <c r="I484" s="45">
        <f>IF(OR($A484="",$B484="",$C484=""),"",'MPTO_working_3-way'!F483)</f>
        <v>4.0508357498941061</v>
      </c>
      <c r="J484" s="46">
        <f>IF(OR($A484="",$B484="",$C484=""),"",'MPTO_working_3-way'!G483)</f>
        <v>2.3171382669017522</v>
      </c>
      <c r="K484" s="44">
        <f>IF(OR($A484="",$B484="",$C484=""),"",'OddsRatio_working_3-way'!H483)</f>
        <v>3.1107221682741999</v>
      </c>
      <c r="L484" s="45">
        <f>IF(OR($A484="",$B484="",$C484=""),"",'OddsRatio_working_3-way'!I483)</f>
        <v>4.0228935575786284</v>
      </c>
      <c r="M484" s="46">
        <f>IF(OR($A484="",$B484="",$C484=""),"",'OddsRatio_working_3-way'!J483)</f>
        <v>2.3258305077099246</v>
      </c>
      <c r="N484" s="47">
        <f t="shared" si="107"/>
        <v>32.200806646469523</v>
      </c>
      <c r="O484" s="48">
        <f t="shared" si="108"/>
        <v>25.007899187777632</v>
      </c>
      <c r="P484" s="48">
        <f t="shared" si="109"/>
        <v>42.791294165752838</v>
      </c>
      <c r="Q484" t="s">
        <v>417</v>
      </c>
      <c r="R484" t="s">
        <v>252</v>
      </c>
      <c r="S484" s="38">
        <v>44349</v>
      </c>
      <c r="T484" s="50">
        <v>100</v>
      </c>
      <c r="U484" s="50">
        <f t="shared" si="110"/>
        <v>66.555183946488299</v>
      </c>
      <c r="V484" s="50">
        <f t="shared" si="111"/>
        <v>74.025974025974023</v>
      </c>
      <c r="W484" s="50">
        <f t="shared" si="112"/>
        <v>55.55555555555555</v>
      </c>
      <c r="X484" s="50">
        <f t="shared" si="113"/>
        <v>70.41847041847042</v>
      </c>
      <c r="Y484" s="50">
        <f t="shared" si="114"/>
        <v>77.889260497956144</v>
      </c>
      <c r="Z484" s="50">
        <f t="shared" si="115"/>
        <v>59.418842027537679</v>
      </c>
      <c r="AA484" s="50">
        <f t="shared" si="116"/>
        <v>-3.8632864719821214</v>
      </c>
      <c r="AB484" s="50">
        <f t="shared" si="117"/>
        <v>-3.8632864719821214</v>
      </c>
      <c r="AC484" s="50">
        <f t="shared" si="118"/>
        <v>-3.8632864719821285</v>
      </c>
      <c r="AF484">
        <v>1.77</v>
      </c>
      <c r="AG484">
        <v>2.09</v>
      </c>
      <c r="AH484" s="57" t="s">
        <v>494</v>
      </c>
      <c r="AJ484" t="s">
        <v>471</v>
      </c>
    </row>
    <row r="485" spans="1:36" ht="15" x14ac:dyDescent="0.25">
      <c r="A485">
        <v>15.04</v>
      </c>
      <c r="B485">
        <v>6.64</v>
      </c>
      <c r="C485">
        <v>1.2</v>
      </c>
      <c r="D485" s="43">
        <f t="shared" si="106"/>
        <v>5.0425104674015175E-2</v>
      </c>
      <c r="E485" s="44">
        <f>IF(OR($A485="",$B485="",$C485=""),"",A485*'MPTO_working_3-way'!$I484)</f>
        <v>15.798393574297187</v>
      </c>
      <c r="F485" s="45">
        <f>IF(OR($A485="",$B485="",$C485=""),"",B485*'MPTO_working_3-way'!$I484)</f>
        <v>6.9748226950354608</v>
      </c>
      <c r="G485" s="46">
        <f>IF(OR($A485="",$B485="",$C485=""),"",C485*'MPTO_working_3-way'!$I484)</f>
        <v>1.2605101256088183</v>
      </c>
      <c r="H485" s="44">
        <f>IF(OR($A485="",$B485="",$C485=""),"",'MPTO_working_3-way'!E484)</f>
        <v>20.128421957861541</v>
      </c>
      <c r="I485" s="45">
        <f>IF(OR($A485="",$B485="",$C485=""),"",'MPTO_working_3-way'!F484)</f>
        <v>7.4741744059181974</v>
      </c>
      <c r="J485" s="46">
        <f>IF(OR($A485="",$B485="",$C485=""),"",'MPTO_working_3-way'!G484)</f>
        <v>1.2247022966002292</v>
      </c>
      <c r="K485" s="44">
        <f>IF(OR($A485="",$B485="",$C485=""),"",'OddsRatio_working_3-way'!H484)</f>
        <v>17.393955459947584</v>
      </c>
      <c r="L485" s="45">
        <f>IF(OR($A485="",$B485="",$C485=""),"",'OddsRatio_working_3-way'!I484)</f>
        <v>7.585606039466124</v>
      </c>
      <c r="M485" s="46">
        <f>IF(OR($A485="",$B485="",$C485=""),"",'OddsRatio_working_3-way'!J484)</f>
        <v>1.2335321290590824</v>
      </c>
      <c r="N485" s="47">
        <f t="shared" si="107"/>
        <v>6.3297574863999202</v>
      </c>
      <c r="O485" s="48">
        <f t="shared" si="108"/>
        <v>14.337282017387768</v>
      </c>
      <c r="P485" s="48">
        <f t="shared" si="109"/>
        <v>79.332960496212308</v>
      </c>
      <c r="Q485" t="s">
        <v>239</v>
      </c>
      <c r="R485" t="s">
        <v>410</v>
      </c>
      <c r="S485" s="38">
        <v>44349</v>
      </c>
      <c r="T485" s="50">
        <v>100</v>
      </c>
      <c r="U485" s="50">
        <f t="shared" si="110"/>
        <v>93.351063829787236</v>
      </c>
      <c r="V485" s="50">
        <f t="shared" si="111"/>
        <v>84.939759036144579</v>
      </c>
      <c r="W485" s="50">
        <f t="shared" si="112"/>
        <v>16.666666666666668</v>
      </c>
      <c r="X485" s="50">
        <f t="shared" si="113"/>
        <v>98.393574297188763</v>
      </c>
      <c r="Y485" s="50">
        <f t="shared" si="114"/>
        <v>89.982269503546107</v>
      </c>
      <c r="Z485" s="50">
        <f t="shared" si="115"/>
        <v>21.709177134068188</v>
      </c>
      <c r="AA485" s="50">
        <f t="shared" si="116"/>
        <v>-5.0425104674015273</v>
      </c>
      <c r="AB485" s="50">
        <f t="shared" si="117"/>
        <v>-5.0425104674015273</v>
      </c>
      <c r="AC485" s="50">
        <f t="shared" si="118"/>
        <v>-5.0425104674015202</v>
      </c>
      <c r="AF485">
        <v>1.46</v>
      </c>
      <c r="AG485">
        <v>2.73</v>
      </c>
      <c r="AH485" s="57" t="s">
        <v>498</v>
      </c>
      <c r="AJ485" t="s">
        <v>471</v>
      </c>
    </row>
    <row r="486" spans="1:36" ht="15" x14ac:dyDescent="0.25">
      <c r="A486">
        <v>1.69</v>
      </c>
      <c r="B486">
        <v>4.08</v>
      </c>
      <c r="C486">
        <v>4.84</v>
      </c>
      <c r="D486" s="43">
        <f t="shared" si="106"/>
        <v>4.3425585794981236E-2</v>
      </c>
      <c r="E486" s="44">
        <f>IF(OR($A486="",$B486="",$C486=""),"",A486*'MPTO_working_3-way'!$I485)</f>
        <v>1.7633892399935183</v>
      </c>
      <c r="F486" s="45">
        <f>IF(OR($A486="",$B486="",$C486=""),"",B486*'MPTO_working_3-way'!$I485)</f>
        <v>4.2571763900435231</v>
      </c>
      <c r="G486" s="46">
        <f>IF(OR($A486="",$B486="",$C486=""),"",C486*'MPTO_working_3-way'!$I485)</f>
        <v>5.0501798352477092</v>
      </c>
      <c r="H486" s="44">
        <f>IF(OR($A486="",$B486="",$C486=""),"",'MPTO_working_3-way'!E485)</f>
        <v>1.7323793342401199</v>
      </c>
      <c r="I486" s="45">
        <f>IF(OR($A486="",$B486="",$C486=""),"",'MPTO_working_3-way'!F485)</f>
        <v>4.3360838972820979</v>
      </c>
      <c r="J486" s="46">
        <f>IF(OR($A486="",$B486="",$C486=""),"",'MPTO_working_3-way'!G485)</f>
        <v>5.2046365509331087</v>
      </c>
      <c r="K486" s="44">
        <f>IF(OR($A486="",$B486="",$C486=""),"",'OddsRatio_working_3-way'!H485)</f>
        <v>1.743169275743059</v>
      </c>
      <c r="L486" s="45">
        <f>IF(OR($A486="",$B486="",$C486=""),"",'OddsRatio_working_3-way'!I485)</f>
        <v>4.3173353178095981</v>
      </c>
      <c r="M486" s="46">
        <f>IF(OR($A486="",$B486="",$C486=""),"",'OddsRatio_working_3-way'!J485)</f>
        <v>5.1358985780483293</v>
      </c>
      <c r="N486" s="47">
        <f t="shared" si="107"/>
        <v>56.708977083452986</v>
      </c>
      <c r="O486" s="48">
        <f t="shared" si="108"/>
        <v>23.489747860547926</v>
      </c>
      <c r="P486" s="48">
        <f t="shared" si="109"/>
        <v>19.801275055999078</v>
      </c>
      <c r="Q486" t="s">
        <v>411</v>
      </c>
      <c r="R486" t="s">
        <v>256</v>
      </c>
      <c r="S486" s="38">
        <v>44349</v>
      </c>
      <c r="T486" s="50">
        <v>100</v>
      </c>
      <c r="U486" s="50">
        <f t="shared" si="110"/>
        <v>40.828402366863905</v>
      </c>
      <c r="V486" s="50">
        <f t="shared" si="111"/>
        <v>75.490196078431367</v>
      </c>
      <c r="W486" s="50">
        <f t="shared" si="112"/>
        <v>79.338842975206617</v>
      </c>
      <c r="X486" s="50">
        <f t="shared" si="113"/>
        <v>45.170960946362015</v>
      </c>
      <c r="Y486" s="50">
        <f t="shared" si="114"/>
        <v>79.832754657929485</v>
      </c>
      <c r="Z486" s="50">
        <f t="shared" si="115"/>
        <v>83.681401554704721</v>
      </c>
      <c r="AA486" s="50">
        <f t="shared" si="116"/>
        <v>-4.3425585794981103</v>
      </c>
      <c r="AB486" s="50">
        <f t="shared" si="117"/>
        <v>-4.3425585794981174</v>
      </c>
      <c r="AC486" s="50">
        <f t="shared" si="118"/>
        <v>-4.3425585794981032</v>
      </c>
      <c r="AF486">
        <v>1.72</v>
      </c>
      <c r="AG486">
        <v>2.16</v>
      </c>
      <c r="AH486" s="57" t="s">
        <v>495</v>
      </c>
      <c r="AJ486" t="s">
        <v>471</v>
      </c>
    </row>
    <row r="487" spans="1:36" ht="15" x14ac:dyDescent="0.25">
      <c r="A487">
        <v>4.96</v>
      </c>
      <c r="B487">
        <v>3.56</v>
      </c>
      <c r="C487">
        <v>1.85</v>
      </c>
      <c r="D487" s="43">
        <f t="shared" si="106"/>
        <v>2.3052320170841245E-2</v>
      </c>
      <c r="E487" s="44">
        <f>IF(OR($A487="",$B487="",$C487=""),"",A487*'MPTO_working_3-way'!$I486)</f>
        <v>5.0743395080473723</v>
      </c>
      <c r="F487" s="45">
        <f>IF(OR($A487="",$B487="",$C487=""),"",B487*'MPTO_working_3-way'!$I486)</f>
        <v>3.6420662598081948</v>
      </c>
      <c r="G487" s="46">
        <f>IF(OR($A487="",$B487="",$C487=""),"",C487*'MPTO_working_3-way'!$I486)</f>
        <v>1.8926467923160564</v>
      </c>
      <c r="H487" s="44">
        <f>IF(OR($A487="",$B487="",$C487=""),"",'MPTO_working_3-way'!E486)</f>
        <v>5.1565317685488399</v>
      </c>
      <c r="I487" s="45">
        <f>IF(OR($A487="",$B487="",$C487=""),"",'MPTO_working_3-way'!F486)</f>
        <v>3.6601242354797159</v>
      </c>
      <c r="J487" s="46">
        <f>IF(OR($A487="",$B487="",$C487=""),"",'MPTO_working_3-way'!G486)</f>
        <v>1.8766781003972444</v>
      </c>
      <c r="K487" s="44">
        <f>IF(OR($A487="",$B487="",$C487=""),"",'OddsRatio_working_3-way'!H486)</f>
        <v>5.1129844883986788</v>
      </c>
      <c r="L487" s="45">
        <f>IF(OR($A487="",$B487="",$C487=""),"",'OddsRatio_working_3-way'!I486)</f>
        <v>3.6588990632072265</v>
      </c>
      <c r="M487" s="46">
        <f>IF(OR($A487="",$B487="",$C487=""),"",'OddsRatio_working_3-way'!J486)</f>
        <v>1.8828375795805252</v>
      </c>
      <c r="N487" s="47">
        <f t="shared" si="107"/>
        <v>19.706998288429549</v>
      </c>
      <c r="O487" s="48">
        <f t="shared" si="108"/>
        <v>27.456941435564765</v>
      </c>
      <c r="P487" s="48">
        <f t="shared" si="109"/>
        <v>52.836060276005703</v>
      </c>
      <c r="Q487" t="s">
        <v>262</v>
      </c>
      <c r="R487" t="s">
        <v>420</v>
      </c>
      <c r="S487" s="38">
        <v>44349</v>
      </c>
      <c r="T487" s="50">
        <v>100</v>
      </c>
      <c r="U487" s="50">
        <f t="shared" si="110"/>
        <v>79.838709677419359</v>
      </c>
      <c r="V487" s="50">
        <f t="shared" si="111"/>
        <v>71.910112359550567</v>
      </c>
      <c r="W487" s="50">
        <f t="shared" si="112"/>
        <v>45.945945945945937</v>
      </c>
      <c r="X487" s="50">
        <f t="shared" si="113"/>
        <v>82.143941694503482</v>
      </c>
      <c r="Y487" s="50">
        <f t="shared" si="114"/>
        <v>74.21534437663469</v>
      </c>
      <c r="Z487" s="50">
        <f t="shared" si="115"/>
        <v>48.251177963030088</v>
      </c>
      <c r="AA487" s="50">
        <f t="shared" si="116"/>
        <v>-2.3052320170841227</v>
      </c>
      <c r="AB487" s="50">
        <f t="shared" si="117"/>
        <v>-2.3052320170841227</v>
      </c>
      <c r="AC487" s="50">
        <f t="shared" si="118"/>
        <v>-2.3052320170841512</v>
      </c>
      <c r="AF487">
        <v>1.93</v>
      </c>
      <c r="AG487">
        <v>1.97</v>
      </c>
      <c r="AH487" s="57" t="s">
        <v>498</v>
      </c>
      <c r="AJ487" t="s">
        <v>230</v>
      </c>
    </row>
    <row r="488" spans="1:36" ht="15" x14ac:dyDescent="0.25">
      <c r="A488">
        <v>5.47</v>
      </c>
      <c r="B488">
        <v>4.33</v>
      </c>
      <c r="C488">
        <v>1.64</v>
      </c>
      <c r="D488" s="43">
        <f t="shared" si="106"/>
        <v>2.351833626801092E-2</v>
      </c>
      <c r="E488" s="44">
        <f>IF(OR($A488="",$B488="",$C488=""),"",A488*'MPTO_working_3-way'!$I487)</f>
        <v>5.5986452993860194</v>
      </c>
      <c r="F488" s="45">
        <f>IF(OR($A488="",$B488="",$C488=""),"",B488*'MPTO_working_3-way'!$I487)</f>
        <v>4.4318343960404878</v>
      </c>
      <c r="G488" s="46">
        <f>IF(OR($A488="",$B488="",$C488=""),"",C488*'MPTO_working_3-way'!$I487)</f>
        <v>1.6785700714795377</v>
      </c>
      <c r="H488" s="44">
        <f>IF(OR($A488="",$B488="",$C488=""),"",'MPTO_working_3-way'!E487)</f>
        <v>5.7150723999689266</v>
      </c>
      <c r="I488" s="45">
        <f>IF(OR($A488="",$B488="",$C488=""),"",'MPTO_working_3-way'!F487)</f>
        <v>4.4821455275892061</v>
      </c>
      <c r="J488" s="46">
        <f>IF(OR($A488="",$B488="",$C488=""),"",'MPTO_working_3-way'!G487)</f>
        <v>1.6613595859950143</v>
      </c>
      <c r="K488" s="44">
        <f>IF(OR($A488="",$B488="",$C488=""),"",'OddsRatio_working_3-way'!H487)</f>
        <v>5.661013916889357</v>
      </c>
      <c r="L488" s="45">
        <f>IF(OR($A488="",$B488="",$C488=""),"",'OddsRatio_working_3-way'!I487)</f>
        <v>4.4722989582195876</v>
      </c>
      <c r="M488" s="46">
        <f>IF(OR($A488="",$B488="",$C488=""),"",'OddsRatio_working_3-way'!J487)</f>
        <v>1.6673487487268881</v>
      </c>
      <c r="N488" s="47">
        <f t="shared" si="107"/>
        <v>17.861463738552359</v>
      </c>
      <c r="O488" s="48">
        <f t="shared" si="108"/>
        <v>22.564020011519951</v>
      </c>
      <c r="P488" s="48">
        <f t="shared" si="109"/>
        <v>59.57451624992769</v>
      </c>
      <c r="Q488" t="s">
        <v>421</v>
      </c>
      <c r="R488" t="s">
        <v>261</v>
      </c>
      <c r="S488" s="38">
        <v>44349</v>
      </c>
      <c r="T488" s="50">
        <v>100</v>
      </c>
      <c r="U488" s="50">
        <f t="shared" si="110"/>
        <v>81.71846435100548</v>
      </c>
      <c r="V488" s="50">
        <f t="shared" si="111"/>
        <v>76.905311778290994</v>
      </c>
      <c r="W488" s="50">
        <f t="shared" si="112"/>
        <v>39.024390243902438</v>
      </c>
      <c r="X488" s="50">
        <f t="shared" si="113"/>
        <v>84.070297977806561</v>
      </c>
      <c r="Y488" s="50">
        <f t="shared" si="114"/>
        <v>79.257145405092075</v>
      </c>
      <c r="Z488" s="50">
        <f t="shared" si="115"/>
        <v>41.376223870703519</v>
      </c>
      <c r="AA488" s="50">
        <f t="shared" si="116"/>
        <v>-2.3518336268010813</v>
      </c>
      <c r="AB488" s="50">
        <f t="shared" si="117"/>
        <v>-2.3518336268010813</v>
      </c>
      <c r="AC488" s="50">
        <f t="shared" si="118"/>
        <v>-2.3518336268010813</v>
      </c>
      <c r="AF488">
        <v>1.53</v>
      </c>
      <c r="AG488">
        <v>2.65</v>
      </c>
      <c r="AH488" s="67" t="s">
        <v>492</v>
      </c>
      <c r="AJ488" t="s">
        <v>230</v>
      </c>
    </row>
    <row r="489" spans="1:36" ht="15" x14ac:dyDescent="0.25">
      <c r="A489">
        <v>2.0099999999999998</v>
      </c>
      <c r="B489">
        <v>3.86</v>
      </c>
      <c r="C489">
        <v>3.76</v>
      </c>
      <c r="D489" s="43">
        <f t="shared" si="106"/>
        <v>2.2537242132409485E-2</v>
      </c>
      <c r="E489" s="44">
        <f>IF(OR($A489="",$B489="",$C489=""),"",A489*'MPTO_working_3-way'!$I488)</f>
        <v>2.0552998566861427</v>
      </c>
      <c r="F489" s="45">
        <f>IF(OR($A489="",$B489="",$C489=""),"",B489*'MPTO_working_3-way'!$I488)</f>
        <v>3.9469937546311007</v>
      </c>
      <c r="G489" s="46">
        <f>IF(OR($A489="",$B489="",$C489=""),"",C489*'MPTO_working_3-way'!$I488)</f>
        <v>3.8447400304178596</v>
      </c>
      <c r="H489" s="44">
        <f>IF(OR($A489="",$B489="",$C489=""),"",'MPTO_working_3-way'!E488)</f>
        <v>2.0408162275434916</v>
      </c>
      <c r="I489" s="45">
        <f>IF(OR($A489="",$B489="",$C489=""),"",'MPTO_working_3-way'!F488)</f>
        <v>3.9752746903340483</v>
      </c>
      <c r="J489" s="46">
        <f>IF(OR($A489="",$B489="",$C489=""),"",'MPTO_working_3-way'!G488)</f>
        <v>3.8692947173479086</v>
      </c>
      <c r="K489" s="44">
        <f>IF(OR($A489="",$B489="",$C489=""),"",'OddsRatio_working_3-way'!H488)</f>
        <v>2.0465583842191846</v>
      </c>
      <c r="L489" s="45">
        <f>IF(OR($A489="",$B489="",$C489=""),"",'OddsRatio_working_3-way'!I488)</f>
        <v>3.9635217612543268</v>
      </c>
      <c r="M489" s="46">
        <f>IF(OR($A489="",$B489="",$C489=""),"",'OddsRatio_working_3-way'!J488)</f>
        <v>3.8599021192524274</v>
      </c>
      <c r="N489" s="47">
        <f t="shared" si="107"/>
        <v>48.654701003694292</v>
      </c>
      <c r="O489" s="48">
        <f t="shared" si="108"/>
        <v>25.335738087415933</v>
      </c>
      <c r="P489" s="48">
        <f t="shared" si="109"/>
        <v>26.00956090888976</v>
      </c>
      <c r="Q489" t="s">
        <v>270</v>
      </c>
      <c r="R489" t="s">
        <v>240</v>
      </c>
      <c r="S489" s="38">
        <v>44349</v>
      </c>
      <c r="T489" s="50">
        <v>100</v>
      </c>
      <c r="U489" s="50">
        <f t="shared" si="110"/>
        <v>50.248756218905463</v>
      </c>
      <c r="V489" s="50">
        <f t="shared" si="111"/>
        <v>74.093264248704671</v>
      </c>
      <c r="W489" s="50">
        <f t="shared" si="112"/>
        <v>73.40425531914893</v>
      </c>
      <c r="X489" s="50">
        <f t="shared" si="113"/>
        <v>52.502480432146406</v>
      </c>
      <c r="Y489" s="50">
        <f t="shared" si="114"/>
        <v>76.3469884619456</v>
      </c>
      <c r="Z489" s="50">
        <f t="shared" si="115"/>
        <v>75.657979532389874</v>
      </c>
      <c r="AA489" s="50">
        <f t="shared" si="116"/>
        <v>-2.2537242132409432</v>
      </c>
      <c r="AB489" s="50">
        <f t="shared" si="117"/>
        <v>-2.253724213240929</v>
      </c>
      <c r="AC489" s="50">
        <f t="shared" si="118"/>
        <v>-2.2537242132409432</v>
      </c>
      <c r="AF489">
        <v>1.56</v>
      </c>
      <c r="AG489">
        <v>2.58</v>
      </c>
      <c r="AH489" s="57" t="s">
        <v>523</v>
      </c>
      <c r="AJ489" t="s">
        <v>230</v>
      </c>
    </row>
    <row r="490" spans="1:36" ht="15" x14ac:dyDescent="0.25">
      <c r="A490">
        <v>3.36</v>
      </c>
      <c r="B490">
        <v>3.45</v>
      </c>
      <c r="C490">
        <v>2.2999999999999998</v>
      </c>
      <c r="D490" s="43">
        <f t="shared" si="106"/>
        <v>2.2256728778467849E-2</v>
      </c>
      <c r="E490" s="44">
        <f>IF(OR($A490="",$B490="",$C490=""),"",A490*'MPTO_working_3-way'!$I489)</f>
        <v>3.4347826086956519</v>
      </c>
      <c r="F490" s="45">
        <f>IF(OR($A490="",$B490="",$C490=""),"",B490*'MPTO_working_3-way'!$I489)</f>
        <v>3.5267857142857144</v>
      </c>
      <c r="G490" s="46">
        <f>IF(OR($A490="",$B490="",$C490=""),"",C490*'MPTO_working_3-way'!$I489)</f>
        <v>2.3511904761904758</v>
      </c>
      <c r="H490" s="44">
        <f>IF(OR($A490="",$B490="",$C490=""),"",'MPTO_working_3-way'!E489)</f>
        <v>3.4458977407847797</v>
      </c>
      <c r="I490" s="45">
        <f>IF(OR($A490="",$B490="",$C490=""),"",'MPTO_working_3-way'!F489)</f>
        <v>3.540623091020159</v>
      </c>
      <c r="J490" s="46">
        <f>IF(OR($A490="",$B490="",$C490=""),"",'MPTO_working_3-way'!G489)</f>
        <v>2.3399273314493336</v>
      </c>
      <c r="K490" s="44">
        <f>IF(OR($A490="",$B490="",$C490=""),"",'OddsRatio_working_3-way'!H489)</f>
        <v>3.4412993037380355</v>
      </c>
      <c r="L490" s="45">
        <f>IF(OR($A490="",$B490="",$C490=""),"",'OddsRatio_working_3-way'!I489)</f>
        <v>3.5343997009144852</v>
      </c>
      <c r="M490" s="46">
        <f>IF(OR($A490="",$B490="",$C490=""),"",'OddsRatio_working_3-way'!J489)</f>
        <v>2.3447835147709517</v>
      </c>
      <c r="N490" s="47">
        <f t="shared" si="107"/>
        <v>29.11392405063291</v>
      </c>
      <c r="O490" s="48">
        <f t="shared" si="108"/>
        <v>28.354430379746837</v>
      </c>
      <c r="P490" s="48">
        <f t="shared" si="109"/>
        <v>42.53164556962026</v>
      </c>
      <c r="Q490" t="s">
        <v>241</v>
      </c>
      <c r="R490" t="s">
        <v>265</v>
      </c>
      <c r="S490" s="38">
        <v>44349</v>
      </c>
      <c r="T490" s="50">
        <v>100</v>
      </c>
      <c r="U490" s="50">
        <f t="shared" si="110"/>
        <v>70.238095238095241</v>
      </c>
      <c r="V490" s="50">
        <f t="shared" si="111"/>
        <v>71.014492753623188</v>
      </c>
      <c r="W490" s="50">
        <f t="shared" si="112"/>
        <v>56.521739130434774</v>
      </c>
      <c r="X490" s="50">
        <f t="shared" si="113"/>
        <v>72.463768115942045</v>
      </c>
      <c r="Y490" s="50">
        <f t="shared" si="114"/>
        <v>73.240165631469978</v>
      </c>
      <c r="Z490" s="50">
        <f t="shared" si="115"/>
        <v>58.747412008281572</v>
      </c>
      <c r="AA490" s="50">
        <f t="shared" si="116"/>
        <v>-2.2256728778468045</v>
      </c>
      <c r="AB490" s="50">
        <f t="shared" si="117"/>
        <v>-2.2256728778467902</v>
      </c>
      <c r="AC490" s="50">
        <f t="shared" si="118"/>
        <v>-2.2256728778467973</v>
      </c>
      <c r="AF490">
        <v>2.0499999999999998</v>
      </c>
      <c r="AG490">
        <v>1.86</v>
      </c>
      <c r="AH490" s="57" t="s">
        <v>484</v>
      </c>
      <c r="AJ490" t="s">
        <v>230</v>
      </c>
    </row>
    <row r="491" spans="1:36" ht="15" x14ac:dyDescent="0.25">
      <c r="A491">
        <v>10.09</v>
      </c>
      <c r="B491">
        <v>5.47</v>
      </c>
      <c r="C491">
        <v>1.34</v>
      </c>
      <c r="D491" s="43">
        <f t="shared" si="106"/>
        <v>2.8192040956610764E-2</v>
      </c>
      <c r="E491" s="44">
        <f>IF(OR($A491="",$B491="",$C491=""),"",A491*'MPTO_working_3-way'!$I490)</f>
        <v>10.374457693252202</v>
      </c>
      <c r="F491" s="45">
        <f>IF(OR($A491="",$B491="",$C491=""),"",B491*'MPTO_working_3-way'!$I490)</f>
        <v>5.6242104640326609</v>
      </c>
      <c r="G491" s="46">
        <f>IF(OR($A491="",$B491="",$C491=""),"",C491*'MPTO_working_3-way'!$I490)</f>
        <v>1.3777773348818585</v>
      </c>
      <c r="H491" s="44">
        <f>IF(OR($A491="",$B491="",$C491=""),"",'MPTO_working_3-way'!E490)</f>
        <v>11.146944728050332</v>
      </c>
      <c r="I491" s="45">
        <f>IF(OR($A491="",$B491="",$C491=""),"",'MPTO_working_3-way'!F490)</f>
        <v>5.7664137816930729</v>
      </c>
      <c r="J491" s="46">
        <f>IF(OR($A491="",$B491="",$C491=""),"",'MPTO_working_3-way'!G490)</f>
        <v>1.3570890694132447</v>
      </c>
      <c r="K491" s="44">
        <f>IF(OR($A491="",$B491="",$C491=""),"",'OddsRatio_working_3-way'!H490)</f>
        <v>10.712468804613945</v>
      </c>
      <c r="L491" s="45">
        <f>IF(OR($A491="",$B491="",$C491=""),"",'OddsRatio_working_3-way'!I490)</f>
        <v>5.776098521080784</v>
      </c>
      <c r="M491" s="46">
        <f>IF(OR($A491="",$B491="",$C491=""),"",'OddsRatio_working_3-way'!J490)</f>
        <v>1.3632826615587177</v>
      </c>
      <c r="N491" s="47">
        <f t="shared" si="107"/>
        <v>9.6390580555398486</v>
      </c>
      <c r="O491" s="48">
        <f t="shared" si="108"/>
        <v>17.78027345162652</v>
      </c>
      <c r="P491" s="48">
        <f t="shared" si="109"/>
        <v>72.580668492833638</v>
      </c>
      <c r="Q491" t="s">
        <v>268</v>
      </c>
      <c r="R491" t="s">
        <v>269</v>
      </c>
      <c r="S491" s="38">
        <v>44349</v>
      </c>
      <c r="T491" s="50">
        <v>100</v>
      </c>
      <c r="U491" s="50">
        <f t="shared" si="110"/>
        <v>90.089197224975223</v>
      </c>
      <c r="V491" s="50">
        <f t="shared" si="111"/>
        <v>81.71846435100548</v>
      </c>
      <c r="W491" s="50">
        <f t="shared" si="112"/>
        <v>25.373134328358205</v>
      </c>
      <c r="X491" s="50">
        <f t="shared" si="113"/>
        <v>92.908401320636301</v>
      </c>
      <c r="Y491" s="50">
        <f t="shared" si="114"/>
        <v>84.537668446666558</v>
      </c>
      <c r="Z491" s="50">
        <f t="shared" si="115"/>
        <v>28.19233842401929</v>
      </c>
      <c r="AA491" s="50">
        <f t="shared" si="116"/>
        <v>-2.8192040956610782</v>
      </c>
      <c r="AB491" s="50">
        <f t="shared" si="117"/>
        <v>-2.8192040956610782</v>
      </c>
      <c r="AC491" s="50">
        <f t="shared" si="118"/>
        <v>-2.8192040956610853</v>
      </c>
      <c r="AF491">
        <v>1.57</v>
      </c>
      <c r="AG491">
        <v>2.54</v>
      </c>
      <c r="AH491" s="57" t="s">
        <v>513</v>
      </c>
      <c r="AJ491" t="s">
        <v>230</v>
      </c>
    </row>
    <row r="492" spans="1:36" ht="15" x14ac:dyDescent="0.25">
      <c r="A492">
        <v>1.48</v>
      </c>
      <c r="B492">
        <v>4.6500000000000004</v>
      </c>
      <c r="C492">
        <v>7.4</v>
      </c>
      <c r="D492" s="43">
        <f t="shared" si="106"/>
        <v>2.5864574251670991E-2</v>
      </c>
      <c r="E492" s="44">
        <f>IF(OR($A492="",$B492="",$C492=""),"",A492*'MPTO_working_3-way'!$I491)</f>
        <v>1.5182795698924731</v>
      </c>
      <c r="F492" s="45">
        <f>IF(OR($A492="",$B492="",$C492=""),"",B492*'MPTO_working_3-way'!$I491)</f>
        <v>4.7702702702702702</v>
      </c>
      <c r="G492" s="46">
        <f>IF(OR($A492="",$B492="",$C492=""),"",C492*'MPTO_working_3-way'!$I491)</f>
        <v>7.591397849462366</v>
      </c>
      <c r="H492" s="44">
        <f>IF(OR($A492="",$B492="",$C492=""),"",'MPTO_working_3-way'!E491)</f>
        <v>1.4991286668602959</v>
      </c>
      <c r="I492" s="45">
        <f>IF(OR($A492="",$B492="",$C492=""),"",'MPTO_working_3-way'!F491)</f>
        <v>4.8442045987799158</v>
      </c>
      <c r="J492" s="46">
        <f>IF(OR($A492="",$B492="",$C492=""),"",'MPTO_working_3-way'!G491)</f>
        <v>7.904287901990811</v>
      </c>
      <c r="K492" s="44">
        <f>IF(OR($A492="",$B492="",$C492=""),"",'OddsRatio_working_3-way'!H491)</f>
        <v>1.5053735553845626</v>
      </c>
      <c r="L492" s="45">
        <f>IF(OR($A492="",$B492="",$C492=""),"",'OddsRatio_working_3-way'!I491)</f>
        <v>4.8429447440701114</v>
      </c>
      <c r="M492" s="46">
        <f>IF(OR($A492="",$B492="",$C492=""),"",'OddsRatio_working_3-way'!J491)</f>
        <v>7.7383140717941679</v>
      </c>
      <c r="N492" s="47">
        <f t="shared" si="107"/>
        <v>65.864022662889525</v>
      </c>
      <c r="O492" s="48">
        <f t="shared" si="108"/>
        <v>20.963172804532579</v>
      </c>
      <c r="P492" s="48">
        <f t="shared" si="109"/>
        <v>13.172804532577903</v>
      </c>
      <c r="Q492" t="s">
        <v>266</v>
      </c>
      <c r="R492" t="s">
        <v>418</v>
      </c>
      <c r="S492" s="38">
        <v>44349</v>
      </c>
      <c r="T492" s="50">
        <v>100</v>
      </c>
      <c r="U492" s="50">
        <f t="shared" si="110"/>
        <v>32.432432432432435</v>
      </c>
      <c r="V492" s="50">
        <f t="shared" si="111"/>
        <v>78.494623655913983</v>
      </c>
      <c r="W492" s="50">
        <f t="shared" si="112"/>
        <v>86.48648648648647</v>
      </c>
      <c r="X492" s="50">
        <f t="shared" si="113"/>
        <v>35.018889857599532</v>
      </c>
      <c r="Y492" s="50">
        <f t="shared" si="114"/>
        <v>81.081081081081081</v>
      </c>
      <c r="Z492" s="50">
        <f t="shared" si="115"/>
        <v>89.072943911653596</v>
      </c>
      <c r="AA492" s="50">
        <f t="shared" si="116"/>
        <v>-2.5864574251670973</v>
      </c>
      <c r="AB492" s="50">
        <f t="shared" si="117"/>
        <v>-2.5864574251670973</v>
      </c>
      <c r="AC492" s="50">
        <f t="shared" si="118"/>
        <v>-2.5864574251671257</v>
      </c>
      <c r="AF492">
        <v>1.74</v>
      </c>
      <c r="AG492">
        <v>2.2000000000000002</v>
      </c>
      <c r="AH492" s="57" t="s">
        <v>485</v>
      </c>
      <c r="AJ492" t="s">
        <v>230</v>
      </c>
    </row>
    <row r="493" spans="1:36" ht="15" x14ac:dyDescent="0.25">
      <c r="A493">
        <v>4.43</v>
      </c>
      <c r="B493">
        <v>3.48</v>
      </c>
      <c r="C493">
        <v>1.93</v>
      </c>
      <c r="D493" s="43">
        <f t="shared" si="106"/>
        <v>3.122467117649963E-2</v>
      </c>
      <c r="E493" s="44">
        <f>IF(OR($A493="",$B493="",$C493=""),"",A493*'MPTO_working_3-way'!$I492)</f>
        <v>4.5683252933118927</v>
      </c>
      <c r="F493" s="45">
        <f>IF(OR($A493="",$B493="",$C493=""),"",B493*'MPTO_working_3-way'!$I492)</f>
        <v>3.5886618556942187</v>
      </c>
      <c r="G493" s="46">
        <f>IF(OR($A493="",$B493="",$C493=""),"",C493*'MPTO_working_3-way'!$I492)</f>
        <v>1.9902636153706441</v>
      </c>
      <c r="H493" s="44">
        <f>IF(OR($A493="",$B493="",$C493=""),"",'MPTO_working_3-way'!E492)</f>
        <v>4.6441337196500836</v>
      </c>
      <c r="I493" s="45">
        <f>IF(OR($A493="",$B493="",$C493=""),"",'MPTO_working_3-way'!F492)</f>
        <v>3.6107848611759916</v>
      </c>
      <c r="J493" s="46">
        <f>IF(OR($A493="",$B493="",$C493=""),"",'MPTO_working_3-way'!G492)</f>
        <v>1.9695643562713558</v>
      </c>
      <c r="K493" s="44">
        <f>IF(OR($A493="",$B493="",$C493=""),"",'OddsRatio_working_3-way'!H492)</f>
        <v>4.605767755515684</v>
      </c>
      <c r="L493" s="45">
        <f>IF(OR($A493="",$B493="",$C493=""),"",'OddsRatio_working_3-way'!I492)</f>
        <v>3.6070857241046346</v>
      </c>
      <c r="M493" s="46">
        <f>IF(OR($A493="",$B493="",$C493=""),"",'OddsRatio_working_3-way'!J492)</f>
        <v>1.9776571465392376</v>
      </c>
      <c r="N493" s="47">
        <f t="shared" si="107"/>
        <v>21.889859758104731</v>
      </c>
      <c r="O493" s="48">
        <f t="shared" si="108"/>
        <v>27.865539864483896</v>
      </c>
      <c r="P493" s="48">
        <f t="shared" si="109"/>
        <v>50.244600377411373</v>
      </c>
      <c r="Q493" t="s">
        <v>274</v>
      </c>
      <c r="R493" t="s">
        <v>232</v>
      </c>
      <c r="S493" s="38">
        <v>44349</v>
      </c>
      <c r="T493" s="50">
        <v>100</v>
      </c>
      <c r="U493" s="50">
        <f t="shared" si="110"/>
        <v>77.426636568848764</v>
      </c>
      <c r="V493" s="50">
        <f t="shared" si="111"/>
        <v>71.264367816091948</v>
      </c>
      <c r="W493" s="50">
        <f t="shared" si="112"/>
        <v>48.186528497409334</v>
      </c>
      <c r="X493" s="50">
        <f t="shared" si="113"/>
        <v>80.549103686498725</v>
      </c>
      <c r="Y493" s="50">
        <f t="shared" si="114"/>
        <v>74.386834933741923</v>
      </c>
      <c r="Z493" s="50">
        <f t="shared" si="115"/>
        <v>51.308995615059281</v>
      </c>
      <c r="AA493" s="50">
        <f t="shared" si="116"/>
        <v>-3.1224671176499612</v>
      </c>
      <c r="AB493" s="50">
        <f t="shared" si="117"/>
        <v>-3.1224671176499754</v>
      </c>
      <c r="AC493" s="50">
        <f t="shared" si="118"/>
        <v>-3.122467117649947</v>
      </c>
      <c r="AF493">
        <v>2.14</v>
      </c>
      <c r="AG493">
        <v>1.76</v>
      </c>
      <c r="AH493" s="57" t="s">
        <v>485</v>
      </c>
      <c r="AJ493" t="s">
        <v>231</v>
      </c>
    </row>
    <row r="494" spans="1:36" ht="15" x14ac:dyDescent="0.25">
      <c r="A494">
        <v>2.4300000000000002</v>
      </c>
      <c r="B494">
        <v>3.44</v>
      </c>
      <c r="C494">
        <v>3.07</v>
      </c>
      <c r="D494" s="43">
        <f t="shared" si="106"/>
        <v>2.7953207186262041E-2</v>
      </c>
      <c r="E494" s="44">
        <f>IF(OR($A494="",$B494="",$C494=""),"",A494*'MPTO_working_3-way'!$I493)</f>
        <v>2.497926293462617</v>
      </c>
      <c r="F494" s="45">
        <f>IF(OR($A494="",$B494="",$C494=""),"",B494*'MPTO_working_3-way'!$I493)</f>
        <v>3.5361590327207413</v>
      </c>
      <c r="G494" s="46">
        <f>IF(OR($A494="",$B494="",$C494=""),"",C494*'MPTO_working_3-way'!$I493)</f>
        <v>3.1558163460618243</v>
      </c>
      <c r="H494" s="44">
        <f>IF(OR($A494="",$B494="",$C494=""),"",'MPTO_working_3-way'!E493)</f>
        <v>2.4862949330864836</v>
      </c>
      <c r="I494" s="45">
        <f>IF(OR($A494="",$B494="",$C494=""),"",'MPTO_working_3-way'!F493)</f>
        <v>3.5539136324222604</v>
      </c>
      <c r="J494" s="46">
        <f>IF(OR($A494="",$B494="",$C494=""),"",'MPTO_working_3-way'!G493)</f>
        <v>3.1604047972590092</v>
      </c>
      <c r="K494" s="44">
        <f>IF(OR($A494="",$B494="",$C494=""),"",'OddsRatio_working_3-way'!H493)</f>
        <v>2.4915237928036329</v>
      </c>
      <c r="L494" s="45">
        <f>IF(OR($A494="",$B494="",$C494=""),"",'OddsRatio_working_3-way'!I493)</f>
        <v>3.5449776604481564</v>
      </c>
      <c r="M494" s="46">
        <f>IF(OR($A494="",$B494="",$C494=""),"",'OddsRatio_working_3-way'!J493)</f>
        <v>3.1590589168556078</v>
      </c>
      <c r="N494" s="47">
        <f t="shared" si="107"/>
        <v>40.033206849102157</v>
      </c>
      <c r="O494" s="48">
        <f t="shared" si="108"/>
        <v>28.279271117243677</v>
      </c>
      <c r="P494" s="48">
        <f t="shared" si="109"/>
        <v>31.687522033654155</v>
      </c>
      <c r="Q494" t="s">
        <v>276</v>
      </c>
      <c r="R494" t="s">
        <v>424</v>
      </c>
      <c r="S494" s="38">
        <v>44349</v>
      </c>
      <c r="T494" s="50">
        <v>100</v>
      </c>
      <c r="U494" s="50">
        <f t="shared" si="110"/>
        <v>58.847736625514408</v>
      </c>
      <c r="V494" s="50">
        <f t="shared" si="111"/>
        <v>70.930232558139537</v>
      </c>
      <c r="W494" s="50">
        <f t="shared" si="112"/>
        <v>67.426710097719877</v>
      </c>
      <c r="X494" s="50">
        <f t="shared" si="113"/>
        <v>61.643057344140594</v>
      </c>
      <c r="Y494" s="50">
        <f t="shared" si="114"/>
        <v>73.725553276765737</v>
      </c>
      <c r="Z494" s="50">
        <f t="shared" si="115"/>
        <v>70.222030816346063</v>
      </c>
      <c r="AA494" s="50">
        <f t="shared" si="116"/>
        <v>-2.7953207186261864</v>
      </c>
      <c r="AB494" s="50">
        <f t="shared" si="117"/>
        <v>-2.7953207186262006</v>
      </c>
      <c r="AC494" s="50">
        <f t="shared" si="118"/>
        <v>-2.7953207186261864</v>
      </c>
      <c r="AF494">
        <v>1.79</v>
      </c>
      <c r="AG494">
        <v>2.1</v>
      </c>
      <c r="AH494" s="57" t="s">
        <v>485</v>
      </c>
      <c r="AJ494" t="s">
        <v>231</v>
      </c>
    </row>
    <row r="495" spans="1:36" ht="15" x14ac:dyDescent="0.25">
      <c r="A495">
        <v>3.86</v>
      </c>
      <c r="B495">
        <v>3.58</v>
      </c>
      <c r="C495">
        <v>2.04</v>
      </c>
      <c r="D495" s="43">
        <f t="shared" si="106"/>
        <v>2.8593044882873508E-2</v>
      </c>
      <c r="E495" s="44">
        <f>IF(OR($A495="",$B495="",$C495=""),"",A495*'MPTO_working_3-way'!$I494)</f>
        <v>3.9703691532478915</v>
      </c>
      <c r="F495" s="45">
        <f>IF(OR($A495="",$B495="",$C495=""),"",B495*'MPTO_working_3-way'!$I494)</f>
        <v>3.6823631006806874</v>
      </c>
      <c r="G495" s="46">
        <f>IF(OR($A495="",$B495="",$C495=""),"",C495*'MPTO_working_3-way'!$I494)</f>
        <v>2.098329811561062</v>
      </c>
      <c r="H495" s="44">
        <f>IF(OR($A495="",$B495="",$C495=""),"",'MPTO_working_3-way'!E494)</f>
        <v>4.007432303339268</v>
      </c>
      <c r="I495" s="45">
        <f>IF(OR($A495="",$B495="",$C495=""),"",'MPTO_working_3-way'!F494)</f>
        <v>3.7064685373529533</v>
      </c>
      <c r="J495" s="46">
        <f>IF(OR($A495="",$B495="",$C495=""),"",'MPTO_working_3-way'!G494)</f>
        <v>2.0804507670683887</v>
      </c>
      <c r="K495" s="44">
        <f>IF(OR($A495="",$B495="",$C495=""),"",'OddsRatio_working_3-way'!H494)</f>
        <v>3.9908965594901846</v>
      </c>
      <c r="L495" s="45">
        <f>IF(OR($A495="",$B495="",$C495=""),"",'OddsRatio_working_3-way'!I494)</f>
        <v>3.69808151170793</v>
      </c>
      <c r="M495" s="46">
        <f>IF(OR($A495="",$B495="",$C495=""),"",'OddsRatio_working_3-way'!J494)</f>
        <v>2.0875987489055219</v>
      </c>
      <c r="N495" s="47">
        <f t="shared" si="107"/>
        <v>25.186574885158159</v>
      </c>
      <c r="O495" s="48">
        <f t="shared" si="108"/>
        <v>27.156474596846504</v>
      </c>
      <c r="P495" s="48">
        <f t="shared" si="109"/>
        <v>47.656950517995334</v>
      </c>
      <c r="Q495" t="s">
        <v>233</v>
      </c>
      <c r="R495" t="s">
        <v>422</v>
      </c>
      <c r="S495" s="38">
        <v>44349</v>
      </c>
      <c r="T495" s="50">
        <v>100</v>
      </c>
      <c r="U495" s="50">
        <f t="shared" si="110"/>
        <v>74.093264248704671</v>
      </c>
      <c r="V495" s="50">
        <f t="shared" si="111"/>
        <v>72.067039106145245</v>
      </c>
      <c r="W495" s="50">
        <f t="shared" si="112"/>
        <v>50.980392156862742</v>
      </c>
      <c r="X495" s="50">
        <f t="shared" si="113"/>
        <v>76.952568736992006</v>
      </c>
      <c r="Y495" s="50">
        <f t="shared" si="114"/>
        <v>74.926343594432595</v>
      </c>
      <c r="Z495" s="50">
        <f t="shared" si="115"/>
        <v>53.839696645150092</v>
      </c>
      <c r="AA495" s="50">
        <f t="shared" si="116"/>
        <v>-2.8593044882873357</v>
      </c>
      <c r="AB495" s="50">
        <f t="shared" si="117"/>
        <v>-2.85930448828735</v>
      </c>
      <c r="AC495" s="50">
        <f t="shared" si="118"/>
        <v>-2.85930448828735</v>
      </c>
      <c r="AF495">
        <v>2</v>
      </c>
      <c r="AG495">
        <v>1.88</v>
      </c>
      <c r="AH495" s="71" t="s">
        <v>485</v>
      </c>
      <c r="AJ495" t="s">
        <v>231</v>
      </c>
    </row>
    <row r="496" spans="1:36" ht="15" x14ac:dyDescent="0.25">
      <c r="A496">
        <v>2.84</v>
      </c>
      <c r="B496">
        <v>3.51</v>
      </c>
      <c r="C496">
        <v>2.6</v>
      </c>
      <c r="D496" s="43">
        <f t="shared" si="106"/>
        <v>2.1628345572007657E-2</v>
      </c>
      <c r="E496" s="44">
        <f>IF(OR($A496="",$B496="",$C496=""),"",A496*'MPTO_working_3-way'!$I495)</f>
        <v>2.9014245014245015</v>
      </c>
      <c r="F496" s="45">
        <f>IF(OR($A496="",$B496="",$C496=""),"",B496*'MPTO_working_3-way'!$I495)</f>
        <v>3.5859154929577466</v>
      </c>
      <c r="G496" s="46">
        <f>IF(OR($A496="",$B496="",$C496=""),"",C496*'MPTO_working_3-way'!$I495)</f>
        <v>2.6562336984872199</v>
      </c>
      <c r="H496" s="44">
        <f>IF(OR($A496="",$B496="",$C496=""),"",'MPTO_working_3-way'!E495)</f>
        <v>2.8993639959668038</v>
      </c>
      <c r="I496" s="45">
        <f>IF(OR($A496="",$B496="",$C496=""),"",'MPTO_working_3-way'!F495)</f>
        <v>3.6011271133375078</v>
      </c>
      <c r="J496" s="46">
        <f>IF(OR($A496="",$B496="",$C496=""),"",'MPTO_working_3-way'!G495)</f>
        <v>2.6496668556847185</v>
      </c>
      <c r="K496" s="44">
        <f>IF(OR($A496="",$B496="",$C496=""),"",'OddsRatio_working_3-way'!H495)</f>
        <v>2.900818572134332</v>
      </c>
      <c r="L496" s="45">
        <f>IF(OR($A496="",$B496="",$C496=""),"",'OddsRatio_working_3-way'!I495)</f>
        <v>3.5929644652484631</v>
      </c>
      <c r="M496" s="46">
        <f>IF(OR($A496="",$B496="",$C496=""),"",'OddsRatio_working_3-way'!J495)</f>
        <v>2.6528857148994196</v>
      </c>
      <c r="N496" s="47">
        <f t="shared" si="107"/>
        <v>34.465828750981927</v>
      </c>
      <c r="O496" s="48">
        <f t="shared" si="108"/>
        <v>27.88688138256088</v>
      </c>
      <c r="P496" s="48">
        <f t="shared" si="109"/>
        <v>37.647289866457186</v>
      </c>
      <c r="Q496" t="s">
        <v>136</v>
      </c>
      <c r="R496" t="s">
        <v>38</v>
      </c>
      <c r="S496" s="38">
        <v>44349</v>
      </c>
      <c r="T496" s="50">
        <v>100</v>
      </c>
      <c r="U496" s="50">
        <f t="shared" si="110"/>
        <v>64.788732394366207</v>
      </c>
      <c r="V496" s="50">
        <f t="shared" si="111"/>
        <v>71.509971509971507</v>
      </c>
      <c r="W496" s="50">
        <f t="shared" si="112"/>
        <v>61.538461538461533</v>
      </c>
      <c r="X496" s="50">
        <f t="shared" si="113"/>
        <v>66.951566951566946</v>
      </c>
      <c r="Y496" s="50">
        <f t="shared" si="114"/>
        <v>73.67280606717226</v>
      </c>
      <c r="Z496" s="50">
        <f t="shared" si="115"/>
        <v>63.701296095662293</v>
      </c>
      <c r="AA496" s="50">
        <f t="shared" si="116"/>
        <v>-2.162834557200739</v>
      </c>
      <c r="AB496" s="50">
        <f t="shared" si="117"/>
        <v>-2.1628345572007532</v>
      </c>
      <c r="AC496" s="50">
        <f t="shared" si="118"/>
        <v>-2.1628345572007603</v>
      </c>
      <c r="AF496">
        <v>1.71</v>
      </c>
      <c r="AG496">
        <v>2.25</v>
      </c>
      <c r="AH496" s="57" t="s">
        <v>484</v>
      </c>
      <c r="AJ496" t="s">
        <v>476</v>
      </c>
    </row>
    <row r="497" spans="1:36" ht="15" x14ac:dyDescent="0.25">
      <c r="A497">
        <v>3.74</v>
      </c>
      <c r="B497">
        <v>3.21</v>
      </c>
      <c r="C497">
        <v>2.2599999999999998</v>
      </c>
      <c r="D497" s="43">
        <f t="shared" si="106"/>
        <v>2.1384035001358548E-2</v>
      </c>
      <c r="E497" s="44">
        <f>IF(OR($A497="",$B497="",$C497=""),"",A497*'MPTO_working_3-way'!$I496)</f>
        <v>3.8199762909050814</v>
      </c>
      <c r="F497" s="45">
        <f>IF(OR($A497="",$B497="",$C497=""),"",B497*'MPTO_working_3-way'!$I496)</f>
        <v>3.2786427523543611</v>
      </c>
      <c r="G497" s="46">
        <f>IF(OR($A497="",$B497="",$C497=""),"",C497*'MPTO_working_3-way'!$I496)</f>
        <v>2.3083279191030699</v>
      </c>
      <c r="H497" s="44">
        <f>IF(OR($A497="",$B497="",$C497=""),"",'MPTO_working_3-way'!E496)</f>
        <v>3.8424345545734337</v>
      </c>
      <c r="I497" s="45">
        <f>IF(OR($A497="",$B497="",$C497=""),"",'MPTO_working_3-way'!F496)</f>
        <v>3.2851676498094764</v>
      </c>
      <c r="J497" s="46">
        <f>IF(OR($A497="",$B497="",$C497=""),"",'MPTO_working_3-way'!G496)</f>
        <v>2.2970031271020286</v>
      </c>
      <c r="K497" s="44">
        <f>IF(OR($A497="",$B497="",$C497=""),"",'OddsRatio_working_3-way'!H496)</f>
        <v>3.8311079169833446</v>
      </c>
      <c r="L497" s="45">
        <f>IF(OR($A497="",$B497="",$C497=""),"",'OddsRatio_working_3-way'!I496)</f>
        <v>3.2834848527493397</v>
      </c>
      <c r="M497" s="46">
        <f>IF(OR($A497="",$B497="",$C497=""),"",'OddsRatio_working_3-way'!J496)</f>
        <v>2.301896341386501</v>
      </c>
      <c r="N497" s="47">
        <f t="shared" si="107"/>
        <v>26.178172947850058</v>
      </c>
      <c r="O497" s="48">
        <f t="shared" si="108"/>
        <v>30.500425802167978</v>
      </c>
      <c r="P497" s="48">
        <f t="shared" si="109"/>
        <v>43.321401249981967</v>
      </c>
      <c r="Q497" t="s">
        <v>73</v>
      </c>
      <c r="R497" t="s">
        <v>74</v>
      </c>
      <c r="S497" s="38">
        <v>44349</v>
      </c>
      <c r="T497" s="50">
        <v>100</v>
      </c>
      <c r="U497" s="50">
        <f t="shared" si="110"/>
        <v>73.262032085561486</v>
      </c>
      <c r="V497" s="50">
        <f t="shared" si="111"/>
        <v>68.847352024922117</v>
      </c>
      <c r="W497" s="50">
        <f t="shared" si="112"/>
        <v>55.752212389380524</v>
      </c>
      <c r="X497" s="50">
        <f t="shared" si="113"/>
        <v>75.400435585697352</v>
      </c>
      <c r="Y497" s="50">
        <f t="shared" si="114"/>
        <v>70.985755525057968</v>
      </c>
      <c r="Z497" s="50">
        <f t="shared" si="115"/>
        <v>57.890615889516383</v>
      </c>
      <c r="AA497" s="50">
        <f t="shared" si="116"/>
        <v>-2.1384035001358654</v>
      </c>
      <c r="AB497" s="50">
        <f t="shared" si="117"/>
        <v>-2.1384035001358512</v>
      </c>
      <c r="AC497" s="50">
        <f t="shared" si="118"/>
        <v>-2.1384035001358583</v>
      </c>
      <c r="AF497">
        <v>2.5499999999999998</v>
      </c>
      <c r="AG497">
        <v>1.57</v>
      </c>
      <c r="AH497" s="71" t="s">
        <v>495</v>
      </c>
      <c r="AJ497" t="s">
        <v>476</v>
      </c>
    </row>
    <row r="498" spans="1:36" ht="15" x14ac:dyDescent="0.25">
      <c r="A498">
        <v>3.06</v>
      </c>
      <c r="B498">
        <v>3.32</v>
      </c>
      <c r="C498">
        <v>2.54</v>
      </c>
      <c r="D498" s="43">
        <f t="shared" si="106"/>
        <v>2.1702992299598378E-2</v>
      </c>
      <c r="E498" s="44">
        <f>IF(OR($A498="",$B498="",$C498=""),"",A498*'MPTO_working_3-way'!$I497)</f>
        <v>3.1264111564367711</v>
      </c>
      <c r="F498" s="45">
        <f>IF(OR($A498="",$B498="",$C498=""),"",B498*'MPTO_working_3-way'!$I497)</f>
        <v>3.3920539344346663</v>
      </c>
      <c r="G498" s="46">
        <f>IF(OR($A498="",$B498="",$C498=""),"",C498*'MPTO_working_3-way'!$I497)</f>
        <v>2.59512560044098</v>
      </c>
      <c r="H498" s="44">
        <f>IF(OR($A498="",$B498="",$C498=""),"",'MPTO_working_3-way'!E497)</f>
        <v>3.129272876852669</v>
      </c>
      <c r="I498" s="45">
        <f>IF(OR($A498="",$B498="",$C498=""),"",'MPTO_working_3-way'!F497)</f>
        <v>3.4017020043970323</v>
      </c>
      <c r="J498" s="46">
        <f>IF(OR($A498="",$B498="",$C498=""),"",'MPTO_working_3-way'!G497)</f>
        <v>2.5875466882869627</v>
      </c>
      <c r="K498" s="44">
        <f>IF(OR($A498="",$B498="",$C498=""),"",'OddsRatio_working_3-way'!H497)</f>
        <v>3.1282655330122302</v>
      </c>
      <c r="L498" s="45">
        <f>IF(OR($A498="",$B498="",$C498=""),"",'OddsRatio_working_3-way'!I497)</f>
        <v>3.3968815711594047</v>
      </c>
      <c r="M498" s="46">
        <f>IF(OR($A498="",$B498="",$C498=""),"",'OddsRatio_working_3-way'!J497)</f>
        <v>2.5910334567178812</v>
      </c>
      <c r="N498" s="47">
        <f t="shared" si="107"/>
        <v>31.985556280438772</v>
      </c>
      <c r="O498" s="48">
        <f t="shared" si="108"/>
        <v>29.480663318717664</v>
      </c>
      <c r="P498" s="48">
        <f t="shared" si="109"/>
        <v>38.533780400843561</v>
      </c>
      <c r="Q498" t="s">
        <v>69</v>
      </c>
      <c r="R498" t="s">
        <v>135</v>
      </c>
      <c r="S498" s="38">
        <v>44349</v>
      </c>
      <c r="T498" s="50">
        <v>100</v>
      </c>
      <c r="U498" s="50">
        <f t="shared" si="110"/>
        <v>67.320261437908499</v>
      </c>
      <c r="V498" s="50">
        <f t="shared" si="111"/>
        <v>69.879518072289159</v>
      </c>
      <c r="W498" s="50">
        <f t="shared" si="112"/>
        <v>60.629921259842511</v>
      </c>
      <c r="X498" s="50">
        <f t="shared" si="113"/>
        <v>69.490560667868323</v>
      </c>
      <c r="Y498" s="50">
        <f t="shared" si="114"/>
        <v>72.049817302248982</v>
      </c>
      <c r="Z498" s="50">
        <f t="shared" si="115"/>
        <v>62.800220489802349</v>
      </c>
      <c r="AA498" s="50">
        <f t="shared" si="116"/>
        <v>-2.1702992299598236</v>
      </c>
      <c r="AB498" s="50">
        <f t="shared" si="117"/>
        <v>-2.1702992299598236</v>
      </c>
      <c r="AC498" s="50">
        <f t="shared" si="118"/>
        <v>-2.1702992299598378</v>
      </c>
      <c r="AF498">
        <v>2.0299999999999998</v>
      </c>
      <c r="AG498">
        <v>1.88</v>
      </c>
      <c r="AH498" s="57" t="s">
        <v>489</v>
      </c>
      <c r="AJ498" t="s">
        <v>476</v>
      </c>
    </row>
    <row r="499" spans="1:36" ht="15" x14ac:dyDescent="0.25">
      <c r="A499">
        <v>3.66</v>
      </c>
      <c r="B499">
        <v>3.56</v>
      </c>
      <c r="C499">
        <v>2.13</v>
      </c>
      <c r="D499" s="43">
        <f t="shared" si="106"/>
        <v>2.3606488195458741E-2</v>
      </c>
      <c r="E499" s="44">
        <f>IF(OR($A499="",$B499="",$C499=""),"",A499*'MPTO_working_3-way'!$I498)</f>
        <v>3.7463997467953791</v>
      </c>
      <c r="F499" s="45">
        <f>IF(OR($A499="",$B499="",$C499=""),"",B499*'MPTO_working_3-way'!$I498)</f>
        <v>3.644039097975833</v>
      </c>
      <c r="G499" s="46">
        <f>IF(OR($A499="",$B499="",$C499=""),"",C499*'MPTO_working_3-way'!$I498)</f>
        <v>2.1802818198563272</v>
      </c>
      <c r="H499" s="44">
        <f>IF(OR($A499="",$B499="",$C499=""),"",'MPTO_working_3-way'!E498)</f>
        <v>3.7685334451503012</v>
      </c>
      <c r="I499" s="45">
        <f>IF(OR($A499="",$B499="",$C499=""),"",'MPTO_working_3-way'!F498)</f>
        <v>3.6626005487886633</v>
      </c>
      <c r="J499" s="46">
        <f>IF(OR($A499="",$B499="",$C499=""),"",'MPTO_working_3-way'!G498)</f>
        <v>2.1663086470480244</v>
      </c>
      <c r="K499" s="44">
        <f>IF(OR($A499="",$B499="",$C499=""),"",'OddsRatio_working_3-way'!H498)</f>
        <v>3.7589930887577681</v>
      </c>
      <c r="L499" s="45">
        <f>IF(OR($A499="",$B499="",$C499=""),"",'OddsRatio_working_3-way'!I498)</f>
        <v>3.6552715440676251</v>
      </c>
      <c r="M499" s="46">
        <f>IF(OR($A499="",$B499="",$C499=""),"",'OddsRatio_working_3-way'!J498)</f>
        <v>2.1720534549986001</v>
      </c>
      <c r="N499" s="47">
        <f t="shared" si="107"/>
        <v>26.692293070310686</v>
      </c>
      <c r="O499" s="48">
        <f t="shared" si="108"/>
        <v>27.442076583521658</v>
      </c>
      <c r="P499" s="48">
        <f t="shared" si="109"/>
        <v>45.865630346167656</v>
      </c>
      <c r="Q499" t="s">
        <v>41</v>
      </c>
      <c r="R499" t="s">
        <v>72</v>
      </c>
      <c r="S499" s="38">
        <v>44349</v>
      </c>
      <c r="T499" s="50">
        <v>100</v>
      </c>
      <c r="U499" s="50">
        <f t="shared" si="110"/>
        <v>72.67759562841529</v>
      </c>
      <c r="V499" s="50">
        <f t="shared" si="111"/>
        <v>71.910112359550567</v>
      </c>
      <c r="W499" s="50">
        <f t="shared" si="112"/>
        <v>53.051643192488264</v>
      </c>
      <c r="X499" s="50">
        <f t="shared" si="113"/>
        <v>75.038244447961176</v>
      </c>
      <c r="Y499" s="50">
        <f t="shared" si="114"/>
        <v>74.270761179096439</v>
      </c>
      <c r="Z499" s="50">
        <f t="shared" si="115"/>
        <v>55.412292012034136</v>
      </c>
      <c r="AA499" s="50">
        <f t="shared" si="116"/>
        <v>-2.3606488195458866</v>
      </c>
      <c r="AB499" s="50">
        <f t="shared" si="117"/>
        <v>-2.3606488195458724</v>
      </c>
      <c r="AC499" s="50">
        <f t="shared" si="118"/>
        <v>-2.3606488195458724</v>
      </c>
      <c r="AF499">
        <v>2.06</v>
      </c>
      <c r="AG499">
        <v>1.85</v>
      </c>
      <c r="AH499" s="57" t="s">
        <v>486</v>
      </c>
      <c r="AJ499" t="s">
        <v>476</v>
      </c>
    </row>
    <row r="500" spans="1:36" ht="15" x14ac:dyDescent="0.25">
      <c r="A500">
        <v>1.57</v>
      </c>
      <c r="B500">
        <v>4.3499999999999996</v>
      </c>
      <c r="C500">
        <v>6.22</v>
      </c>
      <c r="D500" s="43">
        <f t="shared" si="106"/>
        <v>2.7599436810564315E-2</v>
      </c>
      <c r="E500" s="44">
        <f>IF(OR($A500="",$B500="",$C500=""),"",A500*'MPTO_working_3-way'!$I499)</f>
        <v>1.613331115792586</v>
      </c>
      <c r="F500" s="45">
        <f>IF(OR($A500="",$B500="",$C500=""),"",B500*'MPTO_working_3-way'!$I499)</f>
        <v>4.4700575501259543</v>
      </c>
      <c r="G500" s="46">
        <f>IF(OR($A500="",$B500="",$C500=""),"",C500*'MPTO_working_3-way'!$I499)</f>
        <v>6.3916684969617101</v>
      </c>
      <c r="H500" s="44">
        <f>IF(OR($A500="",$B500="",$C500=""),"",'MPTO_working_3-way'!E499)</f>
        <v>1.5930089517827752</v>
      </c>
      <c r="I500" s="45">
        <f>IF(OR($A500="",$B500="",$C500=""),"",'MPTO_working_3-way'!F499)</f>
        <v>4.5313405483400349</v>
      </c>
      <c r="J500" s="46">
        <f>IF(OR($A500="",$B500="",$C500=""),"",'MPTO_working_3-way'!G499)</f>
        <v>6.5975293136447384</v>
      </c>
      <c r="K500" s="44">
        <f>IF(OR($A500="",$B500="",$C500=""),"",'OddsRatio_working_3-way'!H499)</f>
        <v>1.5998894145060849</v>
      </c>
      <c r="L500" s="45">
        <f>IF(OR($A500="",$B500="",$C500=""),"",'OddsRatio_working_3-way'!I499)</f>
        <v>4.525665857184884</v>
      </c>
      <c r="M500" s="46">
        <f>IF(OR($A500="",$B500="",$C500=""),"",'OddsRatio_working_3-way'!J499)</f>
        <v>6.4937241117925657</v>
      </c>
      <c r="N500" s="47">
        <f t="shared" si="107"/>
        <v>61.98355627131923</v>
      </c>
      <c r="O500" s="48">
        <f t="shared" si="108"/>
        <v>22.37107663125775</v>
      </c>
      <c r="P500" s="48">
        <f t="shared" si="109"/>
        <v>15.645367097423021</v>
      </c>
      <c r="Q500" t="s">
        <v>137</v>
      </c>
      <c r="R500" t="s">
        <v>134</v>
      </c>
      <c r="S500" s="38">
        <v>44349</v>
      </c>
      <c r="T500" s="50">
        <v>100</v>
      </c>
      <c r="U500" s="50">
        <f t="shared" si="110"/>
        <v>36.30573248407643</v>
      </c>
      <c r="V500" s="50">
        <f t="shared" si="111"/>
        <v>77.011494252873561</v>
      </c>
      <c r="W500" s="50">
        <f t="shared" si="112"/>
        <v>83.922829581993568</v>
      </c>
      <c r="X500" s="50">
        <f t="shared" si="113"/>
        <v>39.065676165132871</v>
      </c>
      <c r="Y500" s="50">
        <f t="shared" si="114"/>
        <v>79.771437933930002</v>
      </c>
      <c r="Z500" s="50">
        <f t="shared" si="115"/>
        <v>86.682773263050009</v>
      </c>
      <c r="AA500" s="50">
        <f t="shared" si="116"/>
        <v>-2.7599436810564413</v>
      </c>
      <c r="AB500" s="50">
        <f t="shared" si="117"/>
        <v>-2.7599436810564413</v>
      </c>
      <c r="AC500" s="50">
        <f t="shared" si="118"/>
        <v>-2.7599436810564413</v>
      </c>
      <c r="AF500">
        <v>1.71</v>
      </c>
      <c r="AG500">
        <v>2.2400000000000002</v>
      </c>
      <c r="AH500" s="57" t="s">
        <v>508</v>
      </c>
      <c r="AJ500" t="s">
        <v>476</v>
      </c>
    </row>
    <row r="501" spans="1:36" ht="15" x14ac:dyDescent="0.25">
      <c r="A501">
        <v>3.89</v>
      </c>
      <c r="B501">
        <v>3.3</v>
      </c>
      <c r="C501">
        <v>2.13</v>
      </c>
      <c r="D501" s="43">
        <f t="shared" si="106"/>
        <v>2.9583279845780464E-2</v>
      </c>
      <c r="E501" s="44">
        <f>IF(OR($A501="",$B501="",$C501=""),"",A501*'MPTO_working_3-way'!$I500)</f>
        <v>4.0050789586000866</v>
      </c>
      <c r="F501" s="45">
        <f>IF(OR($A501="",$B501="",$C501=""),"",B501*'MPTO_working_3-way'!$I500)</f>
        <v>3.3976248234910753</v>
      </c>
      <c r="G501" s="46">
        <f>IF(OR($A501="",$B501="",$C501=""),"",C501*'MPTO_working_3-way'!$I500)</f>
        <v>2.1930123860715125</v>
      </c>
      <c r="H501" s="44">
        <f>IF(OR($A501="",$B501="",$C501=""),"",'MPTO_working_3-way'!E500)</f>
        <v>4.0451713695211247</v>
      </c>
      <c r="I501" s="45">
        <f>IF(OR($A501="",$B501="",$C501=""),"",'MPTO_working_3-way'!F500)</f>
        <v>3.4109994049453163</v>
      </c>
      <c r="J501" s="46">
        <f>IF(OR($A501="",$B501="",$C501=""),"",'MPTO_working_3-way'!G500)</f>
        <v>2.1756986545315367</v>
      </c>
      <c r="K501" s="44">
        <f>IF(OR($A501="",$B501="",$C501=""),"",'OddsRatio_working_3-way'!H500)</f>
        <v>4.025249300974922</v>
      </c>
      <c r="L501" s="45">
        <f>IF(OR($A501="",$B501="",$C501=""),"",'OddsRatio_working_3-way'!I500)</f>
        <v>3.4076378519869621</v>
      </c>
      <c r="M501" s="46">
        <f>IF(OR($A501="",$B501="",$C501=""),"",'OddsRatio_working_3-way'!J500)</f>
        <v>2.1828829446718556</v>
      </c>
      <c r="N501" s="47">
        <f t="shared" si="107"/>
        <v>24.968296763605743</v>
      </c>
      <c r="O501" s="48">
        <f t="shared" si="108"/>
        <v>29.43232557891708</v>
      </c>
      <c r="P501" s="48">
        <f t="shared" si="109"/>
        <v>45.599377657477156</v>
      </c>
      <c r="Q501" t="s">
        <v>208</v>
      </c>
      <c r="R501" t="s">
        <v>36</v>
      </c>
      <c r="S501" s="38">
        <v>44349</v>
      </c>
      <c r="T501" s="50">
        <v>100</v>
      </c>
      <c r="U501" s="50">
        <f t="shared" si="110"/>
        <v>74.293059125964007</v>
      </c>
      <c r="V501" s="50">
        <f t="shared" si="111"/>
        <v>69.696969696969703</v>
      </c>
      <c r="W501" s="50">
        <f t="shared" si="112"/>
        <v>53.051643192488264</v>
      </c>
      <c r="X501" s="50">
        <f t="shared" si="113"/>
        <v>77.251387110542041</v>
      </c>
      <c r="Y501" s="50">
        <f t="shared" si="114"/>
        <v>72.655297681547722</v>
      </c>
      <c r="Z501" s="50">
        <f t="shared" si="115"/>
        <v>56.009971177066298</v>
      </c>
      <c r="AA501" s="50">
        <f t="shared" si="116"/>
        <v>-2.9583279845780339</v>
      </c>
      <c r="AB501" s="50">
        <f t="shared" si="117"/>
        <v>-2.9583279845780197</v>
      </c>
      <c r="AC501" s="50">
        <f t="shared" si="118"/>
        <v>-2.9583279845780339</v>
      </c>
      <c r="AF501">
        <v>2.2999999999999998</v>
      </c>
      <c r="AG501">
        <v>1.67</v>
      </c>
      <c r="AH501" s="57" t="s">
        <v>486</v>
      </c>
      <c r="AJ501" t="s">
        <v>466</v>
      </c>
    </row>
    <row r="502" spans="1:36" ht="15" x14ac:dyDescent="0.25">
      <c r="A502">
        <v>2.5299999999999998</v>
      </c>
      <c r="B502">
        <v>3.18</v>
      </c>
      <c r="C502">
        <v>3.14</v>
      </c>
      <c r="D502" s="43">
        <f t="shared" si="106"/>
        <v>2.8193663380696732E-2</v>
      </c>
      <c r="E502" s="44">
        <f>IF(OR($A502="",$B502="",$C502=""),"",A502*'MPTO_working_3-way'!$I501)</f>
        <v>2.6013299683531623</v>
      </c>
      <c r="F502" s="45">
        <f>IF(OR($A502="",$B502="",$C502=""),"",B502*'MPTO_working_3-way'!$I501)</f>
        <v>3.2696558495506158</v>
      </c>
      <c r="G502" s="46">
        <f>IF(OR($A502="",$B502="",$C502=""),"",C502*'MPTO_working_3-way'!$I501)</f>
        <v>3.2285281030153881</v>
      </c>
      <c r="H502" s="44">
        <f>IF(OR($A502="",$B502="",$C502=""),"",'MPTO_working_3-way'!E501)</f>
        <v>2.5916200589289407</v>
      </c>
      <c r="I502" s="45">
        <f>IF(OR($A502="",$B502="",$C502=""),"",'MPTO_working_3-way'!F501)</f>
        <v>3.2779628479769087</v>
      </c>
      <c r="J502" s="46">
        <f>IF(OR($A502="",$B502="",$C502=""),"",'MPTO_working_3-way'!G501)</f>
        <v>3.2354768767495981</v>
      </c>
      <c r="K502" s="44">
        <f>IF(OR($A502="",$B502="",$C502=""),"",'OddsRatio_working_3-way'!H501)</f>
        <v>2.5960410391630249</v>
      </c>
      <c r="L502" s="45">
        <f>IF(OR($A502="",$B502="",$C502=""),"",'OddsRatio_working_3-way'!I501)</f>
        <v>3.2740976897878409</v>
      </c>
      <c r="M502" s="46">
        <f>IF(OR($A502="",$B502="",$C502=""),"",'OddsRatio_working_3-way'!J501)</f>
        <v>3.2323711266724673</v>
      </c>
      <c r="N502" s="47">
        <f t="shared" si="107"/>
        <v>38.441874432141923</v>
      </c>
      <c r="O502" s="48">
        <f t="shared" si="108"/>
        <v>30.584258589094045</v>
      </c>
      <c r="P502" s="48">
        <f t="shared" si="109"/>
        <v>30.973866978764029</v>
      </c>
      <c r="Q502" t="s">
        <v>45</v>
      </c>
      <c r="R502" t="s">
        <v>79</v>
      </c>
      <c r="S502" s="38">
        <v>44349</v>
      </c>
      <c r="T502" s="50">
        <v>100</v>
      </c>
      <c r="U502" s="50">
        <f t="shared" si="110"/>
        <v>60.474308300395251</v>
      </c>
      <c r="V502" s="50">
        <f t="shared" si="111"/>
        <v>68.55345911949685</v>
      </c>
      <c r="W502" s="50">
        <f t="shared" si="112"/>
        <v>68.152866242038215</v>
      </c>
      <c r="X502" s="50">
        <f t="shared" si="113"/>
        <v>63.293674638464928</v>
      </c>
      <c r="Y502" s="50">
        <f t="shared" si="114"/>
        <v>71.372825457566535</v>
      </c>
      <c r="Z502" s="50">
        <f t="shared" si="115"/>
        <v>70.972232580107899</v>
      </c>
      <c r="AA502" s="50">
        <f t="shared" si="116"/>
        <v>-2.8193663380696776</v>
      </c>
      <c r="AB502" s="50">
        <f t="shared" si="117"/>
        <v>-2.8193663380696847</v>
      </c>
      <c r="AC502" s="50">
        <f t="shared" si="118"/>
        <v>-2.8193663380696847</v>
      </c>
      <c r="AF502">
        <v>2.38</v>
      </c>
      <c r="AG502">
        <v>1.63</v>
      </c>
      <c r="AH502" s="57" t="s">
        <v>502</v>
      </c>
      <c r="AJ502" t="s">
        <v>466</v>
      </c>
    </row>
    <row r="503" spans="1:36" ht="15" x14ac:dyDescent="0.25">
      <c r="A503">
        <v>1.72</v>
      </c>
      <c r="B503">
        <v>3.73</v>
      </c>
      <c r="C503">
        <v>5.45</v>
      </c>
      <c r="D503" s="43">
        <f t="shared" si="106"/>
        <v>3.2978102114627816E-2</v>
      </c>
      <c r="E503" s="44">
        <f>IF(OR($A503="",$B503="",$C503=""),"",A503*'MPTO_working_3-way'!$I502)</f>
        <v>1.7767223356371598</v>
      </c>
      <c r="F503" s="45">
        <f>IF(OR($A503="",$B503="",$C503=""),"",B503*'MPTO_working_3-way'!$I502)</f>
        <v>3.8530083208875618</v>
      </c>
      <c r="G503" s="46">
        <f>IF(OR($A503="",$B503="",$C503=""),"",C503*'MPTO_working_3-way'!$I502)</f>
        <v>5.629730656524722</v>
      </c>
      <c r="H503" s="44">
        <f>IF(OR($A503="",$B503="",$C503=""),"",'MPTO_working_3-way'!E502)</f>
        <v>1.753147541082243</v>
      </c>
      <c r="I503" s="45">
        <f>IF(OR($A503="",$B503="",$C503=""),"",'MPTO_working_3-way'!F502)</f>
        <v>3.889479445228063</v>
      </c>
      <c r="J503" s="46">
        <f>IF(OR($A503="",$B503="",$C503=""),"",'MPTO_working_3-way'!G502)</f>
        <v>5.7973186276785551</v>
      </c>
      <c r="K503" s="44">
        <f>IF(OR($A503="",$B503="",$C503=""),"",'OddsRatio_working_3-way'!H502)</f>
        <v>1.7617377138501022</v>
      </c>
      <c r="L503" s="45">
        <f>IF(OR($A503="",$B503="",$C503=""),"",'OddsRatio_working_3-way'!I502)</f>
        <v>3.8882554983483022</v>
      </c>
      <c r="M503" s="46">
        <f>IF(OR($A503="",$B503="",$C503=""),"",'OddsRatio_working_3-way'!J502)</f>
        <v>5.7079622592124357</v>
      </c>
      <c r="N503" s="47">
        <f t="shared" si="107"/>
        <v>56.283414686819064</v>
      </c>
      <c r="O503" s="48">
        <f t="shared" si="108"/>
        <v>25.953746182661874</v>
      </c>
      <c r="P503" s="48">
        <f t="shared" si="109"/>
        <v>17.762839130519044</v>
      </c>
      <c r="Q503" t="s">
        <v>132</v>
      </c>
      <c r="R503" t="s">
        <v>80</v>
      </c>
      <c r="S503" s="38">
        <v>44349</v>
      </c>
      <c r="T503" s="50">
        <v>100</v>
      </c>
      <c r="U503" s="50">
        <f t="shared" si="110"/>
        <v>41.860465116279073</v>
      </c>
      <c r="V503" s="50">
        <f t="shared" si="111"/>
        <v>73.190348525469176</v>
      </c>
      <c r="W503" s="50">
        <f t="shared" si="112"/>
        <v>81.651376146788976</v>
      </c>
      <c r="X503" s="50">
        <f t="shared" si="113"/>
        <v>45.158275327741833</v>
      </c>
      <c r="Y503" s="50">
        <f t="shared" si="114"/>
        <v>76.48815873693195</v>
      </c>
      <c r="Z503" s="50">
        <f t="shared" si="115"/>
        <v>84.949186358251765</v>
      </c>
      <c r="AA503" s="50">
        <f t="shared" si="116"/>
        <v>-3.2978102114627603</v>
      </c>
      <c r="AB503" s="50">
        <f t="shared" si="117"/>
        <v>-3.2978102114627745</v>
      </c>
      <c r="AC503" s="50">
        <f t="shared" si="118"/>
        <v>-3.2978102114627887</v>
      </c>
      <c r="AF503">
        <v>2.1</v>
      </c>
      <c r="AG503">
        <v>1.79</v>
      </c>
      <c r="AH503" s="57" t="s">
        <v>489</v>
      </c>
      <c r="AJ503" t="s">
        <v>466</v>
      </c>
    </row>
    <row r="504" spans="1:36" ht="15" x14ac:dyDescent="0.25">
      <c r="A504">
        <v>3.45</v>
      </c>
      <c r="B504">
        <v>3.27</v>
      </c>
      <c r="C504">
        <v>2.3199999999999998</v>
      </c>
      <c r="D504" s="43">
        <f t="shared" si="106"/>
        <v>2.6699952775905755E-2</v>
      </c>
      <c r="E504" s="44">
        <f>IF(OR($A504="",$B504="",$C504=""),"",A504*'MPTO_working_3-way'!$I503)</f>
        <v>3.5421148370768751</v>
      </c>
      <c r="F504" s="45">
        <f>IF(OR($A504="",$B504="",$C504=""),"",B504*'MPTO_working_3-way'!$I503)</f>
        <v>3.357308845577212</v>
      </c>
      <c r="G504" s="46">
        <f>IF(OR($A504="",$B504="",$C504=""),"",C504*'MPTO_working_3-way'!$I503)</f>
        <v>2.3819438904401014</v>
      </c>
      <c r="H504" s="44">
        <f>IF(OR($A504="",$B504="",$C504=""),"",'MPTO_working_3-way'!E503)</f>
        <v>3.5592877366573026</v>
      </c>
      <c r="I504" s="45">
        <f>IF(OR($A504="",$B504="",$C504=""),"",'MPTO_working_3-way'!F503)</f>
        <v>3.3680192920914274</v>
      </c>
      <c r="J504" s="46">
        <f>IF(OR($A504="",$B504="",$C504=""),"",'MPTO_working_3-way'!G503)</f>
        <v>2.3689132339417989</v>
      </c>
      <c r="K504" s="44">
        <f>IF(OR($A504="",$B504="",$C504=""),"",'OddsRatio_working_3-way'!H503)</f>
        <v>3.5512697722737823</v>
      </c>
      <c r="L504" s="45">
        <f>IF(OR($A504="",$B504="",$C504=""),"",'OddsRatio_working_3-way'!I503)</f>
        <v>3.3638295441067285</v>
      </c>
      <c r="M504" s="46">
        <f>IF(OR($A504="",$B504="",$C504=""),"",'OddsRatio_working_3-way'!J503)</f>
        <v>2.3745616732250583</v>
      </c>
      <c r="N504" s="47">
        <f t="shared" si="107"/>
        <v>28.231721612539491</v>
      </c>
      <c r="O504" s="48">
        <f t="shared" si="108"/>
        <v>29.785761334330651</v>
      </c>
      <c r="P504" s="48">
        <f t="shared" si="109"/>
        <v>41.98251705312984</v>
      </c>
      <c r="Q504" t="s">
        <v>82</v>
      </c>
      <c r="R504" t="s">
        <v>48</v>
      </c>
      <c r="S504" s="38">
        <v>44349</v>
      </c>
      <c r="T504" s="50">
        <v>100</v>
      </c>
      <c r="U504" s="50">
        <f t="shared" si="110"/>
        <v>71.014492753623188</v>
      </c>
      <c r="V504" s="50">
        <f t="shared" si="111"/>
        <v>69.418960244648318</v>
      </c>
      <c r="W504" s="50">
        <f t="shared" si="112"/>
        <v>56.896551724137922</v>
      </c>
      <c r="X504" s="50">
        <f t="shared" si="113"/>
        <v>73.684488031213746</v>
      </c>
      <c r="Y504" s="50">
        <f t="shared" si="114"/>
        <v>72.088955522238891</v>
      </c>
      <c r="Z504" s="50">
        <f t="shared" si="115"/>
        <v>59.566547001728495</v>
      </c>
      <c r="AA504" s="50">
        <f t="shared" si="116"/>
        <v>-2.6699952775905587</v>
      </c>
      <c r="AB504" s="50">
        <f t="shared" si="117"/>
        <v>-2.6699952775905729</v>
      </c>
      <c r="AC504" s="50">
        <f t="shared" si="118"/>
        <v>-2.6699952775905729</v>
      </c>
      <c r="AF504">
        <v>2.23</v>
      </c>
      <c r="AG504">
        <v>1.7</v>
      </c>
      <c r="AH504" s="57" t="s">
        <v>498</v>
      </c>
      <c r="AJ504" t="s">
        <v>466</v>
      </c>
    </row>
    <row r="505" spans="1:36" s="50" customFormat="1" ht="15" x14ac:dyDescent="0.25">
      <c r="A505" s="42">
        <v>2.41</v>
      </c>
      <c r="B505" s="42">
        <v>3.24</v>
      </c>
      <c r="C505" s="42">
        <v>3.29</v>
      </c>
      <c r="D505" s="43">
        <f t="shared" si="106"/>
        <v>2.7531102425896403E-2</v>
      </c>
      <c r="E505" s="44">
        <f>IF(OR($A505="",$B505="",$C505=""),"",A505*'MPTO_working_3-way'!$I504)</f>
        <v>2.4763499568464105</v>
      </c>
      <c r="F505" s="45">
        <f>IF(OR($A505="",$B505="",$C505=""),"",B505*'MPTO_working_3-way'!$I504)</f>
        <v>3.3292007718599046</v>
      </c>
      <c r="G505" s="46">
        <f>IF(OR($A505="",$B505="",$C505=""),"",C505*'MPTO_working_3-way'!$I504)</f>
        <v>3.3805773269811992</v>
      </c>
      <c r="H505" s="44">
        <f>IF(OR($A505="",$B505="",$C505=""),"",'MPTO_working_3-way'!E504)</f>
        <v>2.4645066363225649</v>
      </c>
      <c r="I505" s="45">
        <f>IF(OR($A505="",$B505="",$C505=""),"",'MPTO_working_3-way'!F504)</f>
        <v>3.3392890536839803</v>
      </c>
      <c r="J505" s="46">
        <f>IF(OR($A505="",$B505="",$C505=""),"",'MPTO_working_3-way'!G504)</f>
        <v>3.3924256147213372</v>
      </c>
      <c r="K505" s="44">
        <f>IF(OR($A505="",$B505="",$C505=""),"",'OddsRatio_working_3-way'!H504)</f>
        <v>2.4697485430405974</v>
      </c>
      <c r="L505" s="45">
        <f>IF(OR($A505="",$B505="",$C505=""),"",'OddsRatio_working_3-way'!I504)</f>
        <v>3.3349196712134308</v>
      </c>
      <c r="M505" s="46">
        <f>IF(OR($A505="",$B505="",$C505=""),"",'OddsRatio_working_3-way'!J504)</f>
        <v>3.3870384138744445</v>
      </c>
      <c r="N505" s="47">
        <f t="shared" si="107"/>
        <v>40.382014554739385</v>
      </c>
      <c r="O505" s="48">
        <f t="shared" si="108"/>
        <v>30.037239221272198</v>
      </c>
      <c r="P505" s="48">
        <f t="shared" si="109"/>
        <v>29.580746223988431</v>
      </c>
      <c r="Q505" t="s">
        <v>44</v>
      </c>
      <c r="R505" t="s">
        <v>47</v>
      </c>
      <c r="S505" s="38">
        <v>44349</v>
      </c>
      <c r="T505" s="50">
        <v>100</v>
      </c>
      <c r="U505" s="50">
        <f t="shared" si="110"/>
        <v>58.50622406639004</v>
      </c>
      <c r="V505" s="50">
        <f t="shared" si="111"/>
        <v>69.135802469135797</v>
      </c>
      <c r="W505" s="50">
        <f t="shared" si="112"/>
        <v>69.6048632218845</v>
      </c>
      <c r="X505" s="50">
        <f t="shared" si="113"/>
        <v>61.259334308979696</v>
      </c>
      <c r="Y505" s="50">
        <f t="shared" si="114"/>
        <v>71.888912711725467</v>
      </c>
      <c r="Z505" s="50">
        <f t="shared" si="115"/>
        <v>72.357973464474142</v>
      </c>
      <c r="AA505" s="50">
        <f t="shared" si="116"/>
        <v>-2.7531102425896563</v>
      </c>
      <c r="AB505" s="50">
        <f t="shared" si="117"/>
        <v>-2.7531102425896705</v>
      </c>
      <c r="AC505" s="50">
        <f t="shared" si="118"/>
        <v>-2.7531102425896421</v>
      </c>
      <c r="AD505" s="51"/>
      <c r="AE505" s="51"/>
      <c r="AF505">
        <v>2.2799999999999998</v>
      </c>
      <c r="AG505">
        <v>1.68</v>
      </c>
      <c r="AH505" s="67" t="s">
        <v>495</v>
      </c>
      <c r="AI505" s="51"/>
      <c r="AJ505" t="s">
        <v>466</v>
      </c>
    </row>
    <row r="506" spans="1:36" ht="15" x14ac:dyDescent="0.25">
      <c r="A506">
        <v>3.43</v>
      </c>
      <c r="B506">
        <v>3.11</v>
      </c>
      <c r="C506">
        <v>2.41</v>
      </c>
      <c r="D506" s="43">
        <f t="shared" si="106"/>
        <v>2.8026357200601204E-2</v>
      </c>
      <c r="E506" s="44">
        <f>IF(OR($A506="",$B506="",$C506=""),"",A506*'MPTO_working_3-way'!$I505)</f>
        <v>3.5261304051980624</v>
      </c>
      <c r="F506" s="45">
        <f>IF(OR($A506="",$B506="",$C506=""),"",B506*'MPTO_working_3-way'!$I505)</f>
        <v>3.1971619708938697</v>
      </c>
      <c r="G506" s="46">
        <f>IF(OR($A506="",$B506="",$C506=""),"",C506*'MPTO_working_3-way'!$I505)</f>
        <v>2.4775435208534491</v>
      </c>
      <c r="H506" s="44">
        <f>IF(OR($A506="",$B506="",$C506=""),"",'MPTO_working_3-way'!E505)</f>
        <v>3.5435475540704657</v>
      </c>
      <c r="I506" s="45">
        <f>IF(OR($A506="",$B506="",$C506=""),"",'MPTO_working_3-way'!F505)</f>
        <v>3.2030617242604182</v>
      </c>
      <c r="J506" s="46">
        <f>IF(OR($A506="",$B506="",$C506=""),"",'MPTO_working_3-way'!G505)</f>
        <v>2.4655097360913563</v>
      </c>
      <c r="K506" s="44">
        <f>IF(OR($A506="",$B506="",$C506=""),"",'OddsRatio_working_3-way'!H505)</f>
        <v>3.5349134953276709</v>
      </c>
      <c r="L506" s="45">
        <f>IF(OR($A506="",$B506="",$C506=""),"",'OddsRatio_working_3-way'!I505)</f>
        <v>3.2010977263956311</v>
      </c>
      <c r="M506" s="46">
        <f>IF(OR($A506="",$B506="",$C506=""),"",'OddsRatio_working_3-way'!J505)</f>
        <v>2.470875731856796</v>
      </c>
      <c r="N506" s="47">
        <f t="shared" si="107"/>
        <v>28.359699871730353</v>
      </c>
      <c r="O506" s="48">
        <f t="shared" si="108"/>
        <v>31.277739729914835</v>
      </c>
      <c r="P506" s="48">
        <f t="shared" si="109"/>
        <v>40.362560398354823</v>
      </c>
      <c r="Q506" t="s">
        <v>77</v>
      </c>
      <c r="R506" t="s">
        <v>42</v>
      </c>
      <c r="S506" s="38">
        <v>44349</v>
      </c>
      <c r="T506" s="50">
        <v>100</v>
      </c>
      <c r="U506" s="50">
        <f t="shared" si="110"/>
        <v>70.845481049562679</v>
      </c>
      <c r="V506" s="50">
        <f t="shared" si="111"/>
        <v>67.845659163987136</v>
      </c>
      <c r="W506" s="50">
        <f t="shared" si="112"/>
        <v>58.50622406639004</v>
      </c>
      <c r="X506" s="50">
        <f t="shared" si="113"/>
        <v>73.648116769622817</v>
      </c>
      <c r="Y506" s="50">
        <f t="shared" si="114"/>
        <v>70.648294884047274</v>
      </c>
      <c r="Z506" s="50">
        <f t="shared" si="115"/>
        <v>61.308859786450178</v>
      </c>
      <c r="AA506" s="50">
        <f t="shared" si="116"/>
        <v>-2.8026357200601382</v>
      </c>
      <c r="AB506" s="50">
        <f t="shared" si="117"/>
        <v>-2.8026357200601382</v>
      </c>
      <c r="AC506" s="50">
        <f t="shared" si="118"/>
        <v>-2.8026357200601382</v>
      </c>
      <c r="AF506">
        <v>2.2799999999999998</v>
      </c>
      <c r="AG506">
        <v>1.68</v>
      </c>
      <c r="AH506" s="67" t="s">
        <v>505</v>
      </c>
      <c r="AJ506" t="s">
        <v>466</v>
      </c>
    </row>
    <row r="507" spans="1:36" ht="15" x14ac:dyDescent="0.25">
      <c r="A507">
        <v>2.09</v>
      </c>
      <c r="B507">
        <v>3.23</v>
      </c>
      <c r="C507">
        <v>4.17</v>
      </c>
      <c r="D507" s="43">
        <f t="shared" si="106"/>
        <v>2.7874576218563707E-2</v>
      </c>
      <c r="E507" s="44">
        <f>IF(OR($A507="",$B507="",$C507=""),"",A507*'MPTO_working_3-way'!$I506)</f>
        <v>2.1482578642967982</v>
      </c>
      <c r="F507" s="45">
        <f>IF(OR($A507="",$B507="",$C507=""),"",B507*'MPTO_working_3-way'!$I506)</f>
        <v>3.3200348811859608</v>
      </c>
      <c r="G507" s="46">
        <f>IF(OR($A507="",$B507="",$C507=""),"",C507*'MPTO_working_3-way'!$I506)</f>
        <v>4.2862369828314106</v>
      </c>
      <c r="H507" s="44">
        <f>IF(OR($A507="",$B507="",$C507=""),"",'MPTO_working_3-way'!E506)</f>
        <v>2.1313900779754111</v>
      </c>
      <c r="I507" s="45">
        <f>IF(OR($A507="",$B507="",$C507=""),"",'MPTO_working_3-way'!F506)</f>
        <v>3.3299368220431362</v>
      </c>
      <c r="J507" s="46">
        <f>IF(OR($A507="",$B507="",$C507=""),"",'MPTO_working_3-way'!G506)</f>
        <v>4.3380818484463717</v>
      </c>
      <c r="K507" s="44">
        <f>IF(OR($A507="",$B507="",$C507=""),"",'OddsRatio_working_3-way'!H506)</f>
        <v>2.1384102155852376</v>
      </c>
      <c r="L507" s="45">
        <f>IF(OR($A507="",$B507="",$C507=""),"",'OddsRatio_working_3-way'!I506)</f>
        <v>3.3290410832615405</v>
      </c>
      <c r="M507" s="46">
        <f>IF(OR($A507="",$B507="",$C507=""),"",'OddsRatio_working_3-way'!J506)</f>
        <v>4.3107893425735808</v>
      </c>
      <c r="N507" s="47">
        <f t="shared" si="107"/>
        <v>46.549346641276507</v>
      </c>
      <c r="O507" s="48">
        <f t="shared" si="108"/>
        <v>30.120165473767152</v>
      </c>
      <c r="P507" s="48">
        <f t="shared" si="109"/>
        <v>23.33048788495633</v>
      </c>
      <c r="Q507" t="s">
        <v>76</v>
      </c>
      <c r="R507" t="s">
        <v>86</v>
      </c>
      <c r="S507" s="38">
        <v>44349</v>
      </c>
      <c r="T507" s="50">
        <v>100</v>
      </c>
      <c r="U507" s="50">
        <f t="shared" si="110"/>
        <v>52.153110047846894</v>
      </c>
      <c r="V507" s="50">
        <f t="shared" si="111"/>
        <v>69.040247678018574</v>
      </c>
      <c r="W507" s="50">
        <f t="shared" si="112"/>
        <v>76.019184652278184</v>
      </c>
      <c r="X507" s="50">
        <f t="shared" si="113"/>
        <v>54.940567669703256</v>
      </c>
      <c r="Y507" s="50">
        <f t="shared" si="114"/>
        <v>71.82770529987495</v>
      </c>
      <c r="Z507" s="50">
        <f t="shared" si="115"/>
        <v>78.806642274134546</v>
      </c>
      <c r="AA507" s="50">
        <f t="shared" si="116"/>
        <v>-2.7874576218563618</v>
      </c>
      <c r="AB507" s="50">
        <f t="shared" si="117"/>
        <v>-2.787457621856376</v>
      </c>
      <c r="AC507" s="50">
        <f t="shared" si="118"/>
        <v>-2.7874576218563618</v>
      </c>
      <c r="AF507">
        <v>2.59</v>
      </c>
      <c r="AG507">
        <v>1.54</v>
      </c>
      <c r="AH507" s="57" t="s">
        <v>497</v>
      </c>
      <c r="AJ507" t="s">
        <v>466</v>
      </c>
    </row>
    <row r="508" spans="1:36" ht="15" x14ac:dyDescent="0.25">
      <c r="A508">
        <v>2.41</v>
      </c>
      <c r="B508">
        <v>3.32</v>
      </c>
      <c r="C508">
        <v>3.21</v>
      </c>
      <c r="D508" s="43">
        <f t="shared" si="106"/>
        <v>2.766905836398692E-2</v>
      </c>
      <c r="E508" s="44">
        <f>IF(OR($A508="",$B508="",$C508=""),"",A508*'MPTO_working_3-way'!$I507)</f>
        <v>2.4766824306572088</v>
      </c>
      <c r="F508" s="45">
        <f>IF(OR($A508="",$B508="",$C508=""),"",B508*'MPTO_working_3-way'!$I507)</f>
        <v>3.4118612737684364</v>
      </c>
      <c r="G508" s="46">
        <f>IF(OR($A508="",$B508="",$C508=""),"",C508*'MPTO_working_3-way'!$I507)</f>
        <v>3.2988176773483979</v>
      </c>
      <c r="H508" s="44">
        <f>IF(OR($A508="",$B508="",$C508=""),"",'MPTO_working_3-way'!E507)</f>
        <v>2.4647859732486719</v>
      </c>
      <c r="I508" s="45">
        <f>IF(OR($A508="",$B508="",$C508=""),"",'MPTO_working_3-way'!F507)</f>
        <v>3.4248710043163615</v>
      </c>
      <c r="J508" s="46">
        <f>IF(OR($A508="",$B508="",$C508=""),"",'MPTO_working_3-way'!G507)</f>
        <v>3.3079343485531587</v>
      </c>
      <c r="K508" s="44">
        <f>IF(OR($A508="",$B508="",$C508=""),"",'OddsRatio_working_3-way'!H507)</f>
        <v>2.4700550706824256</v>
      </c>
      <c r="L508" s="45">
        <f>IF(OR($A508="",$B508="",$C508=""),"",'OddsRatio_working_3-way'!I507)</f>
        <v>3.4188140170093808</v>
      </c>
      <c r="M508" s="46">
        <f>IF(OR($A508="",$B508="",$C508=""),"",'OddsRatio_working_3-way'!J507)</f>
        <v>3.3041288696511781</v>
      </c>
      <c r="N508" s="47">
        <f t="shared" si="107"/>
        <v>40.376593608516913</v>
      </c>
      <c r="O508" s="48">
        <f t="shared" si="108"/>
        <v>29.309515239917406</v>
      </c>
      <c r="P508" s="48">
        <f t="shared" si="109"/>
        <v>30.313891151565663</v>
      </c>
      <c r="Q508" t="s">
        <v>87</v>
      </c>
      <c r="R508" t="s">
        <v>279</v>
      </c>
      <c r="S508" s="38">
        <v>44349</v>
      </c>
      <c r="T508" s="50">
        <v>100</v>
      </c>
      <c r="U508" s="50">
        <f t="shared" si="110"/>
        <v>58.50622406639004</v>
      </c>
      <c r="V508" s="50">
        <f t="shared" si="111"/>
        <v>69.879518072289159</v>
      </c>
      <c r="W508" s="50">
        <f t="shared" si="112"/>
        <v>68.847352024922117</v>
      </c>
      <c r="X508" s="50">
        <f t="shared" si="113"/>
        <v>61.273129902788725</v>
      </c>
      <c r="Y508" s="50">
        <f t="shared" si="114"/>
        <v>72.646423908687837</v>
      </c>
      <c r="Z508" s="50">
        <f t="shared" si="115"/>
        <v>71.614257861320809</v>
      </c>
      <c r="AA508" s="50">
        <f t="shared" si="116"/>
        <v>-2.7669058363986849</v>
      </c>
      <c r="AB508" s="50">
        <f t="shared" si="117"/>
        <v>-2.7669058363986778</v>
      </c>
      <c r="AC508" s="50">
        <f t="shared" si="118"/>
        <v>-2.766905836398692</v>
      </c>
      <c r="AF508">
        <v>2.27</v>
      </c>
      <c r="AG508">
        <v>1.68</v>
      </c>
      <c r="AH508" s="57" t="s">
        <v>485</v>
      </c>
      <c r="AJ508" t="s">
        <v>466</v>
      </c>
    </row>
    <row r="509" spans="1:36" ht="15" x14ac:dyDescent="0.25">
      <c r="A509">
        <v>3.09</v>
      </c>
      <c r="B509">
        <v>3.44</v>
      </c>
      <c r="C509">
        <v>2.42</v>
      </c>
      <c r="D509" s="43">
        <f t="shared" si="106"/>
        <v>2.7545410383728042E-2</v>
      </c>
      <c r="E509" s="44">
        <f>IF(OR($A509="",$B509="",$C509=""),"",A509*'MPTO_working_3-way'!$I508)</f>
        <v>3.1751153180857195</v>
      </c>
      <c r="F509" s="45">
        <f>IF(OR($A509="",$B509="",$C509=""),"",B509*'MPTO_working_3-way'!$I508)</f>
        <v>3.5347562117200244</v>
      </c>
      <c r="G509" s="46">
        <f>IF(OR($A509="",$B509="",$C509=""),"",C509*'MPTO_working_3-way'!$I508)</f>
        <v>2.4866598931286217</v>
      </c>
      <c r="H509" s="44">
        <f>IF(OR($A509="",$B509="",$C509=""),"",'MPTO_working_3-way'!E508)</f>
        <v>3.1802287265485063</v>
      </c>
      <c r="I509" s="45">
        <f>IF(OR($A509="",$B509="",$C509=""),"",'MPTO_working_3-way'!F508)</f>
        <v>3.5521975958203038</v>
      </c>
      <c r="J509" s="46">
        <f>IF(OR($A509="",$B509="",$C509=""),"",'MPTO_working_3-way'!G508)</f>
        <v>2.4749942848404718</v>
      </c>
      <c r="K509" s="44">
        <f>IF(OR($A509="",$B509="",$C509=""),"",'OddsRatio_working_3-way'!H508)</f>
        <v>3.1786314835698746</v>
      </c>
      <c r="L509" s="45">
        <f>IF(OR($A509="",$B509="",$C509=""),"",'OddsRatio_working_3-way'!I508)</f>
        <v>3.5434740765121995</v>
      </c>
      <c r="M509" s="46">
        <f>IF(OR($A509="",$B509="",$C509=""),"",'OddsRatio_working_3-way'!J508)</f>
        <v>2.4802185199374271</v>
      </c>
      <c r="N509" s="47">
        <f t="shared" si="107"/>
        <v>31.49491907597552</v>
      </c>
      <c r="O509" s="48">
        <f t="shared" si="108"/>
        <v>28.290494169989632</v>
      </c>
      <c r="P509" s="48">
        <f t="shared" si="109"/>
        <v>40.214586754034855</v>
      </c>
      <c r="Q509" t="s">
        <v>85</v>
      </c>
      <c r="R509" t="s">
        <v>49</v>
      </c>
      <c r="S509" s="38">
        <v>44349</v>
      </c>
      <c r="T509" s="50">
        <v>100</v>
      </c>
      <c r="U509" s="50">
        <f t="shared" si="110"/>
        <v>67.637540453074436</v>
      </c>
      <c r="V509" s="50">
        <f t="shared" si="111"/>
        <v>70.930232558139537</v>
      </c>
      <c r="W509" s="50">
        <f t="shared" si="112"/>
        <v>58.677685950413228</v>
      </c>
      <c r="X509" s="50">
        <f t="shared" si="113"/>
        <v>70.392081491447243</v>
      </c>
      <c r="Y509" s="50">
        <f t="shared" si="114"/>
        <v>73.684773596512358</v>
      </c>
      <c r="Z509" s="50">
        <f t="shared" si="115"/>
        <v>61.432226988786034</v>
      </c>
      <c r="AA509" s="50">
        <f t="shared" si="116"/>
        <v>-2.7545410383728068</v>
      </c>
      <c r="AB509" s="50">
        <f t="shared" si="117"/>
        <v>-2.754541038372821</v>
      </c>
      <c r="AC509" s="50">
        <f t="shared" si="118"/>
        <v>-2.7545410383728068</v>
      </c>
      <c r="AF509">
        <v>1.94</v>
      </c>
      <c r="AG509">
        <v>1.94</v>
      </c>
      <c r="AH509" s="57" t="s">
        <v>484</v>
      </c>
      <c r="AJ509" t="s">
        <v>466</v>
      </c>
    </row>
    <row r="510" spans="1:36" ht="15" x14ac:dyDescent="0.25">
      <c r="A510">
        <v>2.66</v>
      </c>
      <c r="B510">
        <v>3.12</v>
      </c>
      <c r="C510">
        <v>3.01</v>
      </c>
      <c r="D510" s="43">
        <f t="shared" si="106"/>
        <v>2.8678583758143139E-2</v>
      </c>
      <c r="E510" s="44">
        <f>IF(OR($A510="",$B510="",$C510=""),"",A510*'MPTO_working_3-way'!$I509)</f>
        <v>2.736285032796661</v>
      </c>
      <c r="F510" s="45">
        <f>IF(OR($A510="",$B510="",$C510=""),"",B510*'MPTO_working_3-way'!$I509)</f>
        <v>3.2094771813254068</v>
      </c>
      <c r="G510" s="46">
        <f>IF(OR($A510="",$B510="",$C510=""),"",C510*'MPTO_working_3-way'!$I509)</f>
        <v>3.0963225371120107</v>
      </c>
      <c r="H510" s="44">
        <f>IF(OR($A510="",$B510="",$C510=""),"",'MPTO_working_3-way'!E509)</f>
        <v>2.7294042304107431</v>
      </c>
      <c r="I510" s="45">
        <f>IF(OR($A510="",$B510="",$C510=""),"",'MPTO_working_3-way'!F509)</f>
        <v>3.2159170647775226</v>
      </c>
      <c r="J510" s="46">
        <f>IF(OR($A510="",$B510="",$C510=""),"",'MPTO_working_3-way'!G509)</f>
        <v>3.099176252353482</v>
      </c>
      <c r="K510" s="44">
        <f>IF(OR($A510="",$B510="",$C510=""),"",'OddsRatio_working_3-way'!H509)</f>
        <v>2.7326347055768458</v>
      </c>
      <c r="L510" s="45">
        <f>IF(OR($A510="",$B510="",$C510=""),"",'OddsRatio_working_3-way'!I509)</f>
        <v>3.2127623950740434</v>
      </c>
      <c r="M510" s="46">
        <f>IF(OR($A510="",$B510="",$C510=""),"",'OddsRatio_working_3-way'!J509)</f>
        <v>3.0979492519334091</v>
      </c>
      <c r="N510" s="47">
        <f t="shared" si="107"/>
        <v>36.545900299645865</v>
      </c>
      <c r="O510" s="48">
        <f t="shared" si="108"/>
        <v>31.157722691364746</v>
      </c>
      <c r="P510" s="48">
        <f t="shared" si="109"/>
        <v>32.296377008989381</v>
      </c>
      <c r="Q510" t="s">
        <v>139</v>
      </c>
      <c r="R510" t="s">
        <v>46</v>
      </c>
      <c r="S510" s="38">
        <v>44349</v>
      </c>
      <c r="T510" s="50">
        <v>100</v>
      </c>
      <c r="U510" s="50">
        <f t="shared" si="110"/>
        <v>62.406015037593981</v>
      </c>
      <c r="V510" s="50">
        <f t="shared" si="111"/>
        <v>67.948717948717942</v>
      </c>
      <c r="W510" s="50">
        <f t="shared" si="112"/>
        <v>66.777408637873762</v>
      </c>
      <c r="X510" s="50">
        <f t="shared" si="113"/>
        <v>65.273873413408296</v>
      </c>
      <c r="Y510" s="50">
        <f t="shared" si="114"/>
        <v>70.816576324532264</v>
      </c>
      <c r="Z510" s="50">
        <f t="shared" si="115"/>
        <v>69.645267013688056</v>
      </c>
      <c r="AA510" s="50">
        <f t="shared" si="116"/>
        <v>-2.8678583758143148</v>
      </c>
      <c r="AB510" s="50">
        <f t="shared" si="117"/>
        <v>-2.8678583758143219</v>
      </c>
      <c r="AC510" s="50">
        <f t="shared" si="118"/>
        <v>-2.8678583758142935</v>
      </c>
      <c r="AF510">
        <v>2.5099999999999998</v>
      </c>
      <c r="AG510">
        <v>1.57</v>
      </c>
      <c r="AH510" s="57" t="s">
        <v>486</v>
      </c>
      <c r="AJ510" t="s">
        <v>466</v>
      </c>
    </row>
    <row r="511" spans="1:36" ht="15" x14ac:dyDescent="0.25">
      <c r="A511">
        <v>3.98</v>
      </c>
      <c r="B511">
        <v>3.49</v>
      </c>
      <c r="C511">
        <v>2.04</v>
      </c>
      <c r="D511" s="43">
        <f t="shared" si="106"/>
        <v>2.798531112780589E-2</v>
      </c>
      <c r="E511" s="44">
        <f>IF(OR($A511="",$B511="",$C511=""),"",A511*'MPTO_working_3-way'!$I510)</f>
        <v>4.0913815382886671</v>
      </c>
      <c r="F511" s="45">
        <f>IF(OR($A511="",$B511="",$C511=""),"",B511*'MPTO_working_3-way'!$I510)</f>
        <v>3.5876687358360426</v>
      </c>
      <c r="G511" s="46">
        <f>IF(OR($A511="",$B511="",$C511=""),"",C511*'MPTO_working_3-way'!$I510)</f>
        <v>2.0970900347007242</v>
      </c>
      <c r="H511" s="44">
        <f>IF(OR($A511="",$B511="",$C511=""),"",'MPTO_working_3-way'!E510)</f>
        <v>4.1334638541797135</v>
      </c>
      <c r="I511" s="45">
        <f>IF(OR($A511="",$B511="",$C511=""),"",'MPTO_working_3-way'!F510)</f>
        <v>3.607444859681094</v>
      </c>
      <c r="J511" s="46">
        <f>IF(OR($A511="",$B511="",$C511=""),"",'MPTO_working_3-way'!G510)</f>
        <v>2.0795743234291009</v>
      </c>
      <c r="K511" s="44">
        <f>IF(OR($A511="",$B511="",$C511=""),"",'OddsRatio_working_3-way'!H510)</f>
        <v>4.1135540656479188</v>
      </c>
      <c r="L511" s="45">
        <f>IF(OR($A511="",$B511="",$C511=""),"",'OddsRatio_working_3-way'!I510)</f>
        <v>3.6015938333769535</v>
      </c>
      <c r="M511" s="46">
        <f>IF(OR($A511="",$B511="",$C511=""),"",'OddsRatio_working_3-way'!J510)</f>
        <v>2.0866094725751125</v>
      </c>
      <c r="N511" s="47">
        <f t="shared" si="107"/>
        <v>24.441621751519111</v>
      </c>
      <c r="O511" s="48">
        <f t="shared" si="108"/>
        <v>27.873253458752451</v>
      </c>
      <c r="P511" s="48">
        <f t="shared" si="109"/>
        <v>47.685124789728448</v>
      </c>
      <c r="Q511" t="s">
        <v>277</v>
      </c>
      <c r="R511" t="s">
        <v>278</v>
      </c>
      <c r="S511" s="38">
        <v>44349</v>
      </c>
      <c r="T511" s="50">
        <v>100</v>
      </c>
      <c r="U511" s="50">
        <f t="shared" si="110"/>
        <v>74.874371859296474</v>
      </c>
      <c r="V511" s="50">
        <f t="shared" si="111"/>
        <v>71.346704871060169</v>
      </c>
      <c r="W511" s="50">
        <f t="shared" si="112"/>
        <v>50.980392156862742</v>
      </c>
      <c r="X511" s="50">
        <f t="shared" si="113"/>
        <v>77.672902972077068</v>
      </c>
      <c r="Y511" s="50">
        <f t="shared" si="114"/>
        <v>74.145235983840777</v>
      </c>
      <c r="Z511" s="50">
        <f t="shared" si="115"/>
        <v>53.778923269643343</v>
      </c>
      <c r="AA511" s="50">
        <f t="shared" si="116"/>
        <v>-2.7985311127805943</v>
      </c>
      <c r="AB511" s="50">
        <f t="shared" si="117"/>
        <v>-2.7985311127806085</v>
      </c>
      <c r="AC511" s="50">
        <f t="shared" si="118"/>
        <v>-2.7985311127806014</v>
      </c>
      <c r="AF511">
        <v>2.23</v>
      </c>
      <c r="AG511">
        <v>1.7</v>
      </c>
      <c r="AH511" s="57" t="s">
        <v>513</v>
      </c>
      <c r="AJ511" t="s">
        <v>466</v>
      </c>
    </row>
    <row r="512" spans="1:36" ht="15" x14ac:dyDescent="0.25">
      <c r="A512">
        <v>1.69</v>
      </c>
      <c r="B512">
        <v>4.12</v>
      </c>
      <c r="C512">
        <v>4.9000000000000004</v>
      </c>
      <c r="D512" s="43">
        <f t="shared" si="106"/>
        <v>3.8516055586363951E-2</v>
      </c>
      <c r="E512" s="44">
        <f>IF(OR($A512="",$B512="",$C512=""),"",A512*'MPTO_working_3-way'!$I511)</f>
        <v>1.7550921339409551</v>
      </c>
      <c r="F512" s="45">
        <f>IF(OR($A512="",$B512="",$C512=""),"",B512*'MPTO_working_3-way'!$I511)</f>
        <v>4.2786861490158197</v>
      </c>
      <c r="G512" s="46">
        <f>IF(OR($A512="",$B512="",$C512=""),"",C512*'MPTO_working_3-way'!$I511)</f>
        <v>5.0887286723731835</v>
      </c>
      <c r="H512" s="44">
        <f>IF(OR($A512="",$B512="",$C512=""),"",'MPTO_working_3-way'!E511)</f>
        <v>1.7274818261357991</v>
      </c>
      <c r="I512" s="45">
        <f>IF(OR($A512="",$B512="",$C512=""),"",'MPTO_working_3-way'!F511)</f>
        <v>4.3501002170945373</v>
      </c>
      <c r="J512" s="46">
        <f>IF(OR($A512="",$B512="",$C512=""),"",'MPTO_working_3-way'!G511)</f>
        <v>5.2289509929335987</v>
      </c>
      <c r="K512" s="44">
        <f>IF(OR($A512="",$B512="",$C512=""),"",'OddsRatio_working_3-way'!H511)</f>
        <v>1.7371327670697394</v>
      </c>
      <c r="L512" s="45">
        <f>IF(OR($A512="",$B512="",$C512=""),"",'OddsRatio_working_3-way'!I511)</f>
        <v>4.3331220771849104</v>
      </c>
      <c r="M512" s="46">
        <f>IF(OR($A512="",$B512="",$C512=""),"",'OddsRatio_working_3-way'!J511)</f>
        <v>5.1664025964811398</v>
      </c>
      <c r="N512" s="47">
        <f t="shared" si="107"/>
        <v>56.977065799648898</v>
      </c>
      <c r="O512" s="48">
        <f t="shared" si="108"/>
        <v>23.37166048577831</v>
      </c>
      <c r="P512" s="48">
        <f t="shared" si="109"/>
        <v>19.651273714572785</v>
      </c>
      <c r="Q512" t="s">
        <v>296</v>
      </c>
      <c r="R512" t="s">
        <v>292</v>
      </c>
      <c r="S512" s="38">
        <v>44349</v>
      </c>
      <c r="T512" s="50">
        <v>100</v>
      </c>
      <c r="U512" s="50">
        <f t="shared" si="110"/>
        <v>40.828402366863905</v>
      </c>
      <c r="V512" s="50">
        <f t="shared" si="111"/>
        <v>75.728155339805824</v>
      </c>
      <c r="W512" s="50">
        <f t="shared" si="112"/>
        <v>79.591836734693885</v>
      </c>
      <c r="X512" s="50">
        <f t="shared" si="113"/>
        <v>44.680007925500298</v>
      </c>
      <c r="Y512" s="50">
        <f t="shared" si="114"/>
        <v>79.579760898442217</v>
      </c>
      <c r="Z512" s="50">
        <f t="shared" si="115"/>
        <v>83.443442293330278</v>
      </c>
      <c r="AA512" s="50">
        <f t="shared" si="116"/>
        <v>-3.8516055586363933</v>
      </c>
      <c r="AB512" s="50">
        <f t="shared" si="117"/>
        <v>-3.8516055586363933</v>
      </c>
      <c r="AC512" s="50">
        <f t="shared" si="118"/>
        <v>-3.8516055586363933</v>
      </c>
      <c r="AF512">
        <v>1.81</v>
      </c>
      <c r="AG512">
        <v>2.0499999999999998</v>
      </c>
      <c r="AH512" s="57" t="s">
        <v>486</v>
      </c>
      <c r="AJ512" t="s">
        <v>477</v>
      </c>
    </row>
    <row r="513" spans="1:36" ht="15" x14ac:dyDescent="0.25">
      <c r="A513">
        <v>4.76</v>
      </c>
      <c r="B513">
        <v>4.0599999999999996</v>
      </c>
      <c r="C513">
        <v>1.72</v>
      </c>
      <c r="D513" s="43">
        <f t="shared" si="106"/>
        <v>3.7784801169866711E-2</v>
      </c>
      <c r="E513" s="44">
        <f>IF(OR($A513="",$B513="",$C513=""),"",A513*'MPTO_working_3-way'!$I512)</f>
        <v>4.9398556535685652</v>
      </c>
      <c r="F513" s="45">
        <f>IF(OR($A513="",$B513="",$C513=""),"",B513*'MPTO_working_3-way'!$I512)</f>
        <v>4.2134062927496583</v>
      </c>
      <c r="G513" s="46">
        <f>IF(OR($A513="",$B513="",$C513=""),"",C513*'MPTO_working_3-way'!$I512)</f>
        <v>1.7849898580121708</v>
      </c>
      <c r="H513" s="44">
        <f>IF(OR($A513="",$B513="",$C513=""),"",'MPTO_working_3-way'!E512)</f>
        <v>5.0635705998771599</v>
      </c>
      <c r="I513" s="45">
        <f>IF(OR($A513="",$B513="",$C513=""),"",'MPTO_working_3-way'!F512)</f>
        <v>4.2787981892102316</v>
      </c>
      <c r="J513" s="46">
        <f>IF(OR($A513="",$B513="",$C513=""),"",'MPTO_working_3-way'!G512)</f>
        <v>1.7580859180626973</v>
      </c>
      <c r="K513" s="44">
        <f>IF(OR($A513="",$B513="",$C513=""),"",'OddsRatio_working_3-way'!H512)</f>
        <v>5.0086561995782937</v>
      </c>
      <c r="L513" s="45">
        <f>IF(OR($A513="",$B513="",$C513=""),"",'OddsRatio_working_3-way'!I512)</f>
        <v>4.2623638219972273</v>
      </c>
      <c r="M513" s="46">
        <f>IF(OR($A513="",$B513="",$C513=""),"",'OddsRatio_working_3-way'!J512)</f>
        <v>1.7676150169405245</v>
      </c>
      <c r="N513" s="47">
        <f t="shared" si="107"/>
        <v>20.243506493506491</v>
      </c>
      <c r="O513" s="48">
        <f t="shared" si="108"/>
        <v>23.733766233766232</v>
      </c>
      <c r="P513" s="48">
        <f t="shared" si="109"/>
        <v>56.022727272727259</v>
      </c>
      <c r="Q513" t="s">
        <v>522</v>
      </c>
      <c r="R513" t="s">
        <v>83</v>
      </c>
      <c r="S513" s="38">
        <v>44349</v>
      </c>
      <c r="T513" s="50">
        <v>100</v>
      </c>
      <c r="U513" s="50">
        <f t="shared" si="110"/>
        <v>78.991596638655466</v>
      </c>
      <c r="V513" s="50">
        <f t="shared" si="111"/>
        <v>75.369458128078819</v>
      </c>
      <c r="W513" s="50">
        <f t="shared" si="112"/>
        <v>41.860465116279073</v>
      </c>
      <c r="X513" s="50">
        <f t="shared" si="113"/>
        <v>82.770076755642123</v>
      </c>
      <c r="Y513" s="50">
        <f t="shared" si="114"/>
        <v>79.147938245065475</v>
      </c>
      <c r="Z513" s="50">
        <f t="shared" si="115"/>
        <v>45.63894523326573</v>
      </c>
      <c r="AA513" s="50">
        <f t="shared" si="116"/>
        <v>-3.7784801169866569</v>
      </c>
      <c r="AB513" s="50">
        <f t="shared" si="117"/>
        <v>-3.7784801169866569</v>
      </c>
      <c r="AC513" s="50">
        <f t="shared" si="118"/>
        <v>-3.7784801169866569</v>
      </c>
      <c r="AF513">
        <v>1.75</v>
      </c>
      <c r="AG513">
        <v>2.14</v>
      </c>
      <c r="AH513" s="57" t="s">
        <v>484</v>
      </c>
      <c r="AJ513" t="s">
        <v>477</v>
      </c>
    </row>
    <row r="514" spans="1:36" ht="15" x14ac:dyDescent="0.25">
      <c r="A514">
        <v>2.58</v>
      </c>
      <c r="B514">
        <v>3.2</v>
      </c>
      <c r="C514">
        <v>3</v>
      </c>
      <c r="D514" s="43">
        <f t="shared" si="106"/>
        <v>3.3430232558139483E-2</v>
      </c>
      <c r="E514" s="44">
        <f>IF(OR($A514="",$B514="",$C514=""),"",A514*'MPTO_working_3-way'!$I513)</f>
        <v>2.6662499999999998</v>
      </c>
      <c r="F514" s="45">
        <f>IF(OR($A514="",$B514="",$C514=""),"",B514*'MPTO_working_3-way'!$I513)</f>
        <v>3.3069767441860467</v>
      </c>
      <c r="G514" s="46">
        <f>IF(OR($A514="",$B514="",$C514=""),"",C514*'MPTO_working_3-way'!$I513)</f>
        <v>3.1002906976744184</v>
      </c>
      <c r="H514" s="44">
        <f>IF(OR($A514="",$B514="",$C514=""),"",'MPTO_working_3-way'!E513)</f>
        <v>2.6563706563706564</v>
      </c>
      <c r="I514" s="45">
        <f>IF(OR($A514="",$B514="",$C514=""),"",'MPTO_working_3-way'!F513)</f>
        <v>3.3183279742765279</v>
      </c>
      <c r="J514" s="46">
        <f>IF(OR($A514="",$B514="",$C514=""),"",'MPTO_working_3-way'!G513)</f>
        <v>3.1037593984962406</v>
      </c>
      <c r="K514" s="44">
        <f>IF(OR($A514="",$B514="",$C514=""),"",'OddsRatio_working_3-way'!H513)</f>
        <v>2.6609420234785937</v>
      </c>
      <c r="L514" s="45">
        <f>IF(OR($A514="",$B514="",$C514=""),"",'OddsRatio_working_3-way'!I513)</f>
        <v>3.3127040833246233</v>
      </c>
      <c r="M514" s="46">
        <f>IF(OR($A514="",$B514="",$C514=""),"",'OddsRatio_working_3-way'!J513)</f>
        <v>3.1024582575678394</v>
      </c>
      <c r="N514" s="47">
        <f t="shared" si="107"/>
        <v>37.505860290670419</v>
      </c>
      <c r="O514" s="48">
        <f t="shared" si="108"/>
        <v>30.239099859353026</v>
      </c>
      <c r="P514" s="48">
        <f t="shared" si="109"/>
        <v>32.255039849976555</v>
      </c>
      <c r="Q514" t="s">
        <v>291</v>
      </c>
      <c r="R514" t="s">
        <v>293</v>
      </c>
      <c r="S514" s="38">
        <v>44349</v>
      </c>
      <c r="T514" s="50">
        <v>100</v>
      </c>
      <c r="U514" s="50">
        <f t="shared" si="110"/>
        <v>61.240310077519375</v>
      </c>
      <c r="V514" s="50">
        <f t="shared" si="111"/>
        <v>68.75</v>
      </c>
      <c r="W514" s="50">
        <f t="shared" si="112"/>
        <v>66.666666666666657</v>
      </c>
      <c r="X514" s="50">
        <f t="shared" si="113"/>
        <v>64.583333333333329</v>
      </c>
      <c r="Y514" s="50">
        <f t="shared" si="114"/>
        <v>72.093023255813947</v>
      </c>
      <c r="Z514" s="50">
        <f t="shared" si="115"/>
        <v>70.009689922480618</v>
      </c>
      <c r="AA514" s="50">
        <f t="shared" si="116"/>
        <v>-3.3430232558139537</v>
      </c>
      <c r="AB514" s="50">
        <f t="shared" si="117"/>
        <v>-3.3430232558139465</v>
      </c>
      <c r="AC514" s="50">
        <f t="shared" si="118"/>
        <v>-3.3430232558139608</v>
      </c>
      <c r="AF514">
        <v>2.02</v>
      </c>
      <c r="AG514">
        <v>1.86</v>
      </c>
      <c r="AH514" s="57" t="s">
        <v>489</v>
      </c>
      <c r="AJ514" t="s">
        <v>477</v>
      </c>
    </row>
    <row r="515" spans="1:36" ht="15" x14ac:dyDescent="0.25">
      <c r="A515">
        <v>1.92</v>
      </c>
      <c r="B515">
        <v>3.77</v>
      </c>
      <c r="C515">
        <v>4.04</v>
      </c>
      <c r="D515" s="43">
        <f t="shared" si="106"/>
        <v>3.3610075198501344E-2</v>
      </c>
      <c r="E515" s="44">
        <f>IF(OR($A515="",$B515="",$C515=""),"",A515*'MPTO_working_3-way'!$I514)</f>
        <v>1.9845313443811226</v>
      </c>
      <c r="F515" s="45">
        <f>IF(OR($A515="",$B515="",$C515=""),"",B515*'MPTO_working_3-way'!$I514)</f>
        <v>3.8967099834983503</v>
      </c>
      <c r="G515" s="46">
        <f>IF(OR($A515="",$B515="",$C515=""),"",C515*'MPTO_working_3-way'!$I514)</f>
        <v>4.1757847038019458</v>
      </c>
      <c r="H515" s="44">
        <f>IF(OR($A515="",$B515="",$C515=""),"",'MPTO_working_3-way'!E514)</f>
        <v>1.9622079728136743</v>
      </c>
      <c r="I515" s="45">
        <f>IF(OR($A515="",$B515="",$C515=""),"",'MPTO_working_3-way'!F514)</f>
        <v>3.93625423644857</v>
      </c>
      <c r="J515" s="46">
        <f>IF(OR($A515="",$B515="",$C515=""),"",'MPTO_working_3-way'!G514)</f>
        <v>4.231525477881509</v>
      </c>
      <c r="K515" s="44">
        <f>IF(OR($A515="",$B515="",$C515=""),"",'OddsRatio_working_3-way'!H514)</f>
        <v>1.970751025861641</v>
      </c>
      <c r="L515" s="45">
        <f>IF(OR($A515="",$B515="",$C515=""),"",'OddsRatio_working_3-way'!I514)</f>
        <v>3.9228047191703745</v>
      </c>
      <c r="M515" s="46">
        <f>IF(OR($A515="",$B515="",$C515=""),"",'OddsRatio_working_3-way'!J514)</f>
        <v>4.2076990419775955</v>
      </c>
      <c r="N515" s="47">
        <f t="shared" si="107"/>
        <v>50.389730695427772</v>
      </c>
      <c r="O515" s="48">
        <f t="shared" si="108"/>
        <v>25.662674518626343</v>
      </c>
      <c r="P515" s="48">
        <f t="shared" si="109"/>
        <v>23.947594785945871</v>
      </c>
      <c r="Q515" t="s">
        <v>294</v>
      </c>
      <c r="R515" t="s">
        <v>284</v>
      </c>
      <c r="S515" s="38">
        <v>44349</v>
      </c>
      <c r="T515" s="50">
        <v>100</v>
      </c>
      <c r="U515" s="50">
        <f t="shared" si="110"/>
        <v>47.916666666666671</v>
      </c>
      <c r="V515" s="50">
        <f t="shared" si="111"/>
        <v>73.474801061007966</v>
      </c>
      <c r="W515" s="50">
        <f t="shared" si="112"/>
        <v>75.247524752475243</v>
      </c>
      <c r="X515" s="50">
        <f t="shared" si="113"/>
        <v>51.277674186516798</v>
      </c>
      <c r="Y515" s="50">
        <f t="shared" si="114"/>
        <v>76.835808580858085</v>
      </c>
      <c r="Z515" s="50">
        <f t="shared" si="115"/>
        <v>78.608532272325377</v>
      </c>
      <c r="AA515" s="50">
        <f t="shared" si="116"/>
        <v>-3.3610075198501264</v>
      </c>
      <c r="AB515" s="50">
        <f t="shared" si="117"/>
        <v>-3.3610075198501193</v>
      </c>
      <c r="AC515" s="50">
        <f t="shared" si="118"/>
        <v>-3.3610075198501335</v>
      </c>
      <c r="AF515">
        <v>1.99</v>
      </c>
      <c r="AG515">
        <v>1.88</v>
      </c>
      <c r="AH515" s="57" t="s">
        <v>486</v>
      </c>
      <c r="AJ515" t="s">
        <v>477</v>
      </c>
    </row>
    <row r="516" spans="1:36" ht="15" x14ac:dyDescent="0.25">
      <c r="A516">
        <v>3.12</v>
      </c>
      <c r="B516">
        <v>3.28</v>
      </c>
      <c r="C516">
        <v>2.4500000000000002</v>
      </c>
      <c r="D516" s="43">
        <f t="shared" si="106"/>
        <v>3.3554134599430796E-2</v>
      </c>
      <c r="E516" s="44">
        <f>IF(OR($A516="",$B516="",$C516=""),"",A516*'MPTO_working_3-way'!$I515)</f>
        <v>3.2246888999502241</v>
      </c>
      <c r="F516" s="45">
        <f>IF(OR($A516="",$B516="",$C516=""),"",B516*'MPTO_working_3-way'!$I515)</f>
        <v>3.3900575614861328</v>
      </c>
      <c r="G516" s="46">
        <f>IF(OR($A516="",$B516="",$C516=""),"",C516*'MPTO_working_3-way'!$I515)</f>
        <v>2.5322076297686058</v>
      </c>
      <c r="H516" s="44">
        <f>IF(OR($A516="",$B516="",$C516=""),"",'MPTO_working_3-way'!E515)</f>
        <v>3.2328132199123898</v>
      </c>
      <c r="I516" s="45">
        <f>IF(OR($A516="",$B516="",$C516=""),"",'MPTO_working_3-way'!F515)</f>
        <v>3.4049121078896478</v>
      </c>
      <c r="J516" s="46">
        <f>IF(OR($A516="",$B516="",$C516=""),"",'MPTO_working_3-way'!G515)</f>
        <v>2.5190277673586183</v>
      </c>
      <c r="K516" s="44">
        <f>IF(OR($A516="",$B516="",$C516=""),"",'OddsRatio_working_3-way'!H515)</f>
        <v>3.2295435139355484</v>
      </c>
      <c r="L516" s="45">
        <f>IF(OR($A516="",$B516="",$C516=""),"",'OddsRatio_working_3-way'!I515)</f>
        <v>3.3978109489495529</v>
      </c>
      <c r="M516" s="46">
        <f>IF(OR($A516="",$B516="",$C516=""),"",'OddsRatio_working_3-way'!J515)</f>
        <v>2.5249236298144084</v>
      </c>
      <c r="N516" s="47">
        <f t="shared" si="107"/>
        <v>31.010743393430474</v>
      </c>
      <c r="O516" s="48">
        <f t="shared" si="108"/>
        <v>29.49802420350704</v>
      </c>
      <c r="P516" s="48">
        <f t="shared" si="109"/>
        <v>39.491232403062476</v>
      </c>
      <c r="Q516" t="s">
        <v>288</v>
      </c>
      <c r="R516" t="s">
        <v>514</v>
      </c>
      <c r="S516" s="38">
        <v>44349</v>
      </c>
      <c r="T516" s="50">
        <v>100</v>
      </c>
      <c r="U516" s="50">
        <f t="shared" si="110"/>
        <v>67.948717948717942</v>
      </c>
      <c r="V516" s="50">
        <f t="shared" si="111"/>
        <v>69.512195121951223</v>
      </c>
      <c r="W516" s="50">
        <f t="shared" si="112"/>
        <v>59.183673469387763</v>
      </c>
      <c r="X516" s="50">
        <f t="shared" si="113"/>
        <v>71.304131408661021</v>
      </c>
      <c r="Y516" s="50">
        <f t="shared" si="114"/>
        <v>72.867608581894288</v>
      </c>
      <c r="Z516" s="50">
        <f t="shared" si="115"/>
        <v>62.539086929330836</v>
      </c>
      <c r="AA516" s="50">
        <f t="shared" si="116"/>
        <v>-3.3554134599430796</v>
      </c>
      <c r="AB516" s="50">
        <f t="shared" si="117"/>
        <v>-3.3554134599430654</v>
      </c>
      <c r="AC516" s="50">
        <f t="shared" si="118"/>
        <v>-3.3554134599430725</v>
      </c>
      <c r="AF516">
        <v>2.25</v>
      </c>
      <c r="AG516">
        <v>1.68</v>
      </c>
      <c r="AH516" s="57" t="s">
        <v>487</v>
      </c>
      <c r="AJ516" t="s">
        <v>477</v>
      </c>
    </row>
    <row r="517" spans="1:36" ht="15" x14ac:dyDescent="0.25">
      <c r="A517">
        <v>3.24</v>
      </c>
      <c r="B517">
        <v>3.28</v>
      </c>
      <c r="C517">
        <v>2.38</v>
      </c>
      <c r="D517" s="43">
        <f t="shared" ref="D517:D580" si="119">IF(OR($A517="",$B517="",$C517=""),"",(1/A517)+(1/B517)+(1/C517)-1)</f>
        <v>3.3688091316020463E-2</v>
      </c>
      <c r="E517" s="44">
        <f>IF(OR($A517="",$B517="",$C517=""),"",A517*'MPTO_working_3-way'!$I516)</f>
        <v>3.3491494158639066</v>
      </c>
      <c r="F517" s="45">
        <f>IF(OR($A517="",$B517="",$C517=""),"",B517*'MPTO_working_3-way'!$I516)</f>
        <v>3.390496939516547</v>
      </c>
      <c r="G517" s="46">
        <f>IF(OR($A517="",$B517="",$C517=""),"",C517*'MPTO_working_3-way'!$I516)</f>
        <v>2.4601776573321286</v>
      </c>
      <c r="H517" s="44">
        <f>IF(OR($A517="",$B517="",$C517=""),"",'MPTO_working_3-way'!E516)</f>
        <v>3.3623321984677186</v>
      </c>
      <c r="I517" s="45">
        <f>IF(OR($A517="",$B517="",$C517=""),"",'MPTO_working_3-way'!F516)</f>
        <v>3.4054298590545997</v>
      </c>
      <c r="J517" s="46">
        <f>IF(OR($A517="",$B517="",$C517=""),"",'MPTO_working_3-way'!G516)</f>
        <v>2.4453542586005796</v>
      </c>
      <c r="K517" s="44">
        <f>IF(OR($A517="",$B517="",$C517=""),"",'OddsRatio_working_3-way'!H516)</f>
        <v>3.3566364194462563</v>
      </c>
      <c r="L517" s="45">
        <f>IF(OR($A517="",$B517="",$C517=""),"",'OddsRatio_working_3-way'!I516)</f>
        <v>3.3987192126506538</v>
      </c>
      <c r="M517" s="46">
        <f>IF(OR($A517="",$B517="",$C517=""),"",'OddsRatio_working_3-way'!J516)</f>
        <v>2.4518563655517118</v>
      </c>
      <c r="N517" s="47">
        <f t="shared" si="107"/>
        <v>29.858327468559715</v>
      </c>
      <c r="O517" s="48">
        <f t="shared" si="108"/>
        <v>29.494201523821182</v>
      </c>
      <c r="P517" s="48">
        <f t="shared" si="109"/>
        <v>40.64747100761911</v>
      </c>
      <c r="Q517" t="s">
        <v>283</v>
      </c>
      <c r="R517" t="s">
        <v>280</v>
      </c>
      <c r="S517" s="38">
        <v>44349</v>
      </c>
      <c r="T517" s="50">
        <v>100</v>
      </c>
      <c r="U517" s="50">
        <f t="shared" si="110"/>
        <v>69.135802469135797</v>
      </c>
      <c r="V517" s="50">
        <f t="shared" si="111"/>
        <v>69.512195121951223</v>
      </c>
      <c r="W517" s="50">
        <f t="shared" si="112"/>
        <v>57.983193277310924</v>
      </c>
      <c r="X517" s="50">
        <f t="shared" si="113"/>
        <v>72.50461160073786</v>
      </c>
      <c r="Y517" s="50">
        <f t="shared" si="114"/>
        <v>72.881004253553272</v>
      </c>
      <c r="Z517" s="50">
        <f t="shared" si="115"/>
        <v>61.352002408912973</v>
      </c>
      <c r="AA517" s="50">
        <f t="shared" si="116"/>
        <v>-3.3688091316020632</v>
      </c>
      <c r="AB517" s="50">
        <f t="shared" si="117"/>
        <v>-3.368809131602049</v>
      </c>
      <c r="AC517" s="50">
        <f t="shared" si="118"/>
        <v>-3.368809131602049</v>
      </c>
      <c r="AF517">
        <v>2.2000000000000002</v>
      </c>
      <c r="AG517">
        <v>1.71</v>
      </c>
      <c r="AH517" s="57" t="s">
        <v>499</v>
      </c>
      <c r="AJ517" t="s">
        <v>477</v>
      </c>
    </row>
    <row r="518" spans="1:36" ht="15" x14ac:dyDescent="0.25">
      <c r="A518">
        <v>2.09</v>
      </c>
      <c r="B518">
        <v>3.37</v>
      </c>
      <c r="C518">
        <v>3.85</v>
      </c>
      <c r="D518" s="43">
        <f t="shared" si="119"/>
        <v>3.4945064306301177E-2</v>
      </c>
      <c r="E518" s="44">
        <f>IF(OR($A518="",$B518="",$C518=""),"",A518*'MPTO_working_3-way'!$I517)</f>
        <v>2.1630351844001692</v>
      </c>
      <c r="F518" s="45">
        <f>IF(OR($A518="",$B518="",$C518=""),"",B518*'MPTO_working_3-way'!$I517)</f>
        <v>3.4877648667122352</v>
      </c>
      <c r="G518" s="46">
        <f>IF(OR($A518="",$B518="",$C518=""),"",C518*'MPTO_working_3-way'!$I517)</f>
        <v>3.9845384975792597</v>
      </c>
      <c r="H518" s="44">
        <f>IF(OR($A518="",$B518="",$C518=""),"",'MPTO_working_3-way'!E517)</f>
        <v>2.1421507927197521</v>
      </c>
      <c r="I518" s="45">
        <f>IF(OR($A518="",$B518="",$C518=""),"",'MPTO_working_3-way'!F517)</f>
        <v>3.5076943873304067</v>
      </c>
      <c r="J518" s="46">
        <f>IF(OR($A518="",$B518="",$C518=""),"",'MPTO_working_3-way'!G517)</f>
        <v>4.0307643254821492</v>
      </c>
      <c r="K518" s="44">
        <f>IF(OR($A518="",$B518="",$C518=""),"",'OddsRatio_working_3-way'!H517)</f>
        <v>2.1506538388572878</v>
      </c>
      <c r="L518" s="45">
        <f>IF(OR($A518="",$B518="",$C518=""),"",'OddsRatio_working_3-way'!I517)</f>
        <v>3.50188036522181</v>
      </c>
      <c r="M518" s="46">
        <f>IF(OR($A518="",$B518="",$C518=""),"",'OddsRatio_working_3-way'!J517)</f>
        <v>4.008590312608507</v>
      </c>
      <c r="N518" s="47">
        <f t="shared" si="107"/>
        <v>46.231333045898175</v>
      </c>
      <c r="O518" s="48">
        <f t="shared" si="108"/>
        <v>28.671657586328536</v>
      </c>
      <c r="P518" s="48">
        <f t="shared" si="109"/>
        <v>25.097009367773293</v>
      </c>
      <c r="Q518" t="s">
        <v>298</v>
      </c>
      <c r="R518" t="s">
        <v>287</v>
      </c>
      <c r="S518" s="38">
        <v>44349</v>
      </c>
      <c r="T518" s="50">
        <v>100</v>
      </c>
      <c r="U518" s="50">
        <f t="shared" si="110"/>
        <v>52.153110047846894</v>
      </c>
      <c r="V518" s="50">
        <f t="shared" si="111"/>
        <v>70.326409495548958</v>
      </c>
      <c r="W518" s="50">
        <f t="shared" si="112"/>
        <v>74.025974025974023</v>
      </c>
      <c r="X518" s="50">
        <f t="shared" si="113"/>
        <v>55.647616478477005</v>
      </c>
      <c r="Y518" s="50">
        <f t="shared" si="114"/>
        <v>73.820915926179083</v>
      </c>
      <c r="Z518" s="50">
        <f t="shared" si="115"/>
        <v>77.520480456604162</v>
      </c>
      <c r="AA518" s="50">
        <f t="shared" si="116"/>
        <v>-3.4945064306301106</v>
      </c>
      <c r="AB518" s="50">
        <f t="shared" si="117"/>
        <v>-3.4945064306301248</v>
      </c>
      <c r="AC518" s="50">
        <f t="shared" si="118"/>
        <v>-3.494506430630139</v>
      </c>
      <c r="AF518">
        <v>1.79</v>
      </c>
      <c r="AG518">
        <v>2.08</v>
      </c>
      <c r="AH518" s="57" t="s">
        <v>487</v>
      </c>
      <c r="AJ518" t="s">
        <v>477</v>
      </c>
    </row>
    <row r="519" spans="1:36" ht="15" x14ac:dyDescent="0.25">
      <c r="A519">
        <v>1.74</v>
      </c>
      <c r="B519">
        <v>3.88</v>
      </c>
      <c r="C519">
        <v>4.93</v>
      </c>
      <c r="D519" s="43">
        <f t="shared" si="119"/>
        <v>3.5284359033339596E-2</v>
      </c>
      <c r="E519" s="44">
        <f>IF(OR($A519="",$B519="",$C519=""),"",A519*'MPTO_working_3-way'!$I518)</f>
        <v>1.801394784718011</v>
      </c>
      <c r="F519" s="45">
        <f>IF(OR($A519="",$B519="",$C519=""),"",B519*'MPTO_working_3-way'!$I518)</f>
        <v>4.0169033130493572</v>
      </c>
      <c r="G519" s="46">
        <f>IF(OR($A519="",$B519="",$C519=""),"",C519*'MPTO_working_3-way'!$I518)</f>
        <v>5.1039518900343639</v>
      </c>
      <c r="H519" s="44">
        <f>IF(OR($A519="",$B519="",$C519=""),"",'MPTO_working_3-way'!E518)</f>
        <v>1.7763529353496665</v>
      </c>
      <c r="I519" s="45">
        <f>IF(OR($A519="",$B519="",$C519=""),"",'MPTO_working_3-way'!F518)</f>
        <v>4.0655280881894527</v>
      </c>
      <c r="J519" s="46">
        <f>IF(OR($A519="",$B519="",$C519=""),"",'MPTO_working_3-way'!G518)</f>
        <v>5.2334565529317345</v>
      </c>
      <c r="K519" s="44">
        <f>IF(OR($A519="",$B519="",$C519=""),"",'OddsRatio_working_3-way'!H518)</f>
        <v>1.7853825041806894</v>
      </c>
      <c r="L519" s="45">
        <f>IF(OR($A519="",$B519="",$C519=""),"",'OddsRatio_working_3-way'!I518)</f>
        <v>4.0566238000545738</v>
      </c>
      <c r="M519" s="46">
        <f>IF(OR($A519="",$B519="",$C519=""),"",'OddsRatio_working_3-way'!J518)</f>
        <v>5.1710178938244713</v>
      </c>
      <c r="N519" s="47">
        <f t="shared" si="107"/>
        <v>55.512539976434937</v>
      </c>
      <c r="O519" s="48">
        <f t="shared" si="108"/>
        <v>24.894798855411548</v>
      </c>
      <c r="P519" s="48">
        <f t="shared" si="109"/>
        <v>19.592661168153512</v>
      </c>
      <c r="Q519" t="s">
        <v>286</v>
      </c>
      <c r="R519" t="s">
        <v>295</v>
      </c>
      <c r="S519" s="38">
        <v>44349</v>
      </c>
      <c r="T519" s="50">
        <v>100</v>
      </c>
      <c r="U519" s="50">
        <f t="shared" si="110"/>
        <v>42.528735632183903</v>
      </c>
      <c r="V519" s="50">
        <f t="shared" si="111"/>
        <v>74.226804123711347</v>
      </c>
      <c r="W519" s="50">
        <f t="shared" si="112"/>
        <v>79.716024340770801</v>
      </c>
      <c r="X519" s="50">
        <f t="shared" si="113"/>
        <v>46.057171535517874</v>
      </c>
      <c r="Y519" s="50">
        <f t="shared" si="114"/>
        <v>77.755240027045303</v>
      </c>
      <c r="Z519" s="50">
        <f t="shared" si="115"/>
        <v>83.244460244104744</v>
      </c>
      <c r="AA519" s="50">
        <f t="shared" si="116"/>
        <v>-3.5284359033339712</v>
      </c>
      <c r="AB519" s="50">
        <f t="shared" si="117"/>
        <v>-3.528435903333957</v>
      </c>
      <c r="AC519" s="50">
        <f t="shared" si="118"/>
        <v>-3.5284359033339427</v>
      </c>
      <c r="AF519">
        <v>1.75</v>
      </c>
      <c r="AG519">
        <v>2.14</v>
      </c>
      <c r="AH519" s="57" t="s">
        <v>499</v>
      </c>
      <c r="AJ519" t="s">
        <v>477</v>
      </c>
    </row>
    <row r="520" spans="1:36" ht="15" x14ac:dyDescent="0.25">
      <c r="A520">
        <v>3.89</v>
      </c>
      <c r="B520">
        <v>3.98</v>
      </c>
      <c r="C520">
        <v>1.9</v>
      </c>
      <c r="D520" s="43">
        <f t="shared" si="119"/>
        <v>3.4641479621079219E-2</v>
      </c>
      <c r="E520" s="44">
        <f>IF(OR($A520="",$B520="",$C520=""),"",A520*'MPTO_working_3-way'!$I519)</f>
        <v>4.0247553557259979</v>
      </c>
      <c r="F520" s="45">
        <f>IF(OR($A520="",$B520="",$C520=""),"",B520*'MPTO_working_3-way'!$I519)</f>
        <v>4.1178730888918951</v>
      </c>
      <c r="G520" s="46">
        <f>IF(OR($A520="",$B520="",$C520=""),"",C520*'MPTO_working_3-way'!$I519)</f>
        <v>1.9658188112800503</v>
      </c>
      <c r="H520" s="44">
        <f>IF(OR($A520="",$B520="",$C520=""),"",'MPTO_working_3-way'!E519)</f>
        <v>4.0729506373292441</v>
      </c>
      <c r="I520" s="45">
        <f>IF(OR($A520="",$B520="",$C520=""),"",'MPTO_working_3-way'!F519)</f>
        <v>4.1717227680086673</v>
      </c>
      <c r="J520" s="46">
        <f>IF(OR($A520="",$B520="",$C520=""),"",'MPTO_working_3-way'!G519)</f>
        <v>1.9426203200786831</v>
      </c>
      <c r="K520" s="44">
        <f>IF(OR($A520="",$B520="",$C520=""),"",'OddsRatio_working_3-way'!H519)</f>
        <v>4.0551072886794275</v>
      </c>
      <c r="L520" s="45">
        <f>IF(OR($A520="",$B520="",$C520=""),"",'OddsRatio_working_3-way'!I519)</f>
        <v>4.1502490381538735</v>
      </c>
      <c r="M520" s="46">
        <f>IF(OR($A520="",$B520="",$C520=""),"",'OddsRatio_working_3-way'!J519)</f>
        <v>1.9514174947444585</v>
      </c>
      <c r="N520" s="47">
        <f t="shared" si="107"/>
        <v>24.846230680264959</v>
      </c>
      <c r="O520" s="48">
        <f t="shared" si="108"/>
        <v>24.284381242771531</v>
      </c>
      <c r="P520" s="48">
        <f t="shared" si="109"/>
        <v>50.869388076963531</v>
      </c>
      <c r="Q520" t="s">
        <v>285</v>
      </c>
      <c r="R520" t="s">
        <v>43</v>
      </c>
      <c r="S520" s="38">
        <v>44349</v>
      </c>
      <c r="T520" s="50">
        <v>100</v>
      </c>
      <c r="U520" s="50">
        <f t="shared" si="110"/>
        <v>74.293059125964007</v>
      </c>
      <c r="V520" s="50">
        <f t="shared" si="111"/>
        <v>74.874371859296474</v>
      </c>
      <c r="W520" s="50">
        <f t="shared" si="112"/>
        <v>47.368421052631575</v>
      </c>
      <c r="X520" s="50">
        <f t="shared" si="113"/>
        <v>77.757207088071937</v>
      </c>
      <c r="Y520" s="50">
        <f t="shared" si="114"/>
        <v>78.338519821404404</v>
      </c>
      <c r="Z520" s="50">
        <f t="shared" si="115"/>
        <v>50.832569014739505</v>
      </c>
      <c r="AA520" s="50">
        <f t="shared" si="116"/>
        <v>-3.4641479621079299</v>
      </c>
      <c r="AB520" s="50">
        <f t="shared" si="117"/>
        <v>-3.4641479621079299</v>
      </c>
      <c r="AC520" s="50">
        <f t="shared" si="118"/>
        <v>-3.4641479621079299</v>
      </c>
      <c r="AF520">
        <v>1.72</v>
      </c>
      <c r="AG520">
        <v>2.19</v>
      </c>
      <c r="AH520" s="57" t="s">
        <v>498</v>
      </c>
      <c r="AJ520" t="s">
        <v>477</v>
      </c>
    </row>
    <row r="521" spans="1:36" ht="15" x14ac:dyDescent="0.25">
      <c r="A521">
        <v>3.14</v>
      </c>
      <c r="B521">
        <v>3.44</v>
      </c>
      <c r="C521">
        <v>2.36</v>
      </c>
      <c r="D521" s="43">
        <f t="shared" si="119"/>
        <v>3.2897825557544502E-2</v>
      </c>
      <c r="E521" s="44">
        <f>IF(OR($A521="",$B521="",$C521=""),"",A521*'MPTO_working_3-way'!$I520)</f>
        <v>3.2432991722506896</v>
      </c>
      <c r="F521" s="45">
        <f>IF(OR($A521="",$B521="",$C521=""),"",B521*'MPTO_working_3-way'!$I520)</f>
        <v>3.553168519917953</v>
      </c>
      <c r="G521" s="46">
        <f>IF(OR($A521="",$B521="",$C521=""),"",C521*'MPTO_working_3-way'!$I520)</f>
        <v>2.4376388683158048</v>
      </c>
      <c r="H521" s="44">
        <f>IF(OR($A521="",$B521="",$C521=""),"",'MPTO_working_3-way'!E520)</f>
        <v>3.2519754576516582</v>
      </c>
      <c r="I521" s="45">
        <f>IF(OR($A521="",$B521="",$C521=""),"",'MPTO_working_3-way'!F520)</f>
        <v>3.5748536314654205</v>
      </c>
      <c r="J521" s="46">
        <f>IF(OR($A521="",$B521="",$C521=""),"",'MPTO_working_3-way'!G520)</f>
        <v>2.4226985238883545</v>
      </c>
      <c r="K521" s="44">
        <f>IF(OR($A521="",$B521="",$C521=""),"",'OddsRatio_working_3-way'!H520)</f>
        <v>3.2489817808100856</v>
      </c>
      <c r="L521" s="45">
        <f>IF(OR($A521="",$B521="",$C521=""),"",'OddsRatio_working_3-way'!I520)</f>
        <v>3.5642596005498168</v>
      </c>
      <c r="M521" s="46">
        <f>IF(OR($A521="",$B521="",$C521=""),"",'OddsRatio_working_3-way'!J520)</f>
        <v>2.429259449486783</v>
      </c>
      <c r="N521" s="47">
        <f t="shared" si="107"/>
        <v>30.83280162853584</v>
      </c>
      <c r="O521" s="48">
        <f t="shared" si="108"/>
        <v>28.143894509768181</v>
      </c>
      <c r="P521" s="48">
        <f t="shared" si="109"/>
        <v>41.023303861695993</v>
      </c>
      <c r="Q521" t="s">
        <v>289</v>
      </c>
      <c r="R521" t="s">
        <v>297</v>
      </c>
      <c r="S521" s="38">
        <v>44349</v>
      </c>
      <c r="T521" s="50">
        <v>100</v>
      </c>
      <c r="U521" s="50">
        <f t="shared" si="110"/>
        <v>68.152866242038215</v>
      </c>
      <c r="V521" s="50">
        <f t="shared" si="111"/>
        <v>70.930232558139537</v>
      </c>
      <c r="W521" s="50">
        <f t="shared" si="112"/>
        <v>57.627118644067799</v>
      </c>
      <c r="X521" s="50">
        <f t="shared" si="113"/>
        <v>71.442648797792671</v>
      </c>
      <c r="Y521" s="50">
        <f t="shared" si="114"/>
        <v>74.220015113893993</v>
      </c>
      <c r="Z521" s="50">
        <f t="shared" si="115"/>
        <v>60.916901199822249</v>
      </c>
      <c r="AA521" s="50">
        <f t="shared" si="116"/>
        <v>-3.2897825557544564</v>
      </c>
      <c r="AB521" s="50">
        <f t="shared" si="117"/>
        <v>-3.2897825557544564</v>
      </c>
      <c r="AC521" s="50">
        <f t="shared" si="118"/>
        <v>-3.2897825557544493</v>
      </c>
      <c r="AF521">
        <v>2.0699999999999998</v>
      </c>
      <c r="AG521">
        <v>1.81</v>
      </c>
      <c r="AH521" s="57" t="s">
        <v>494</v>
      </c>
      <c r="AJ521" t="s">
        <v>477</v>
      </c>
    </row>
    <row r="522" spans="1:36" ht="15" x14ac:dyDescent="0.25">
      <c r="A522">
        <v>2.79</v>
      </c>
      <c r="B522">
        <v>3.41</v>
      </c>
      <c r="C522">
        <v>2.62</v>
      </c>
      <c r="D522" s="43">
        <f t="shared" si="119"/>
        <v>3.3357460345886825E-2</v>
      </c>
      <c r="E522" s="44">
        <f>IF(OR($A522="",$B522="",$C522=""),"",A522*'MPTO_working_3-way'!$I521)</f>
        <v>2.8830673143650243</v>
      </c>
      <c r="F522" s="45">
        <f>IF(OR($A522="",$B522="",$C522=""),"",B522*'MPTO_working_3-way'!$I521)</f>
        <v>3.5237489397794741</v>
      </c>
      <c r="G522" s="46">
        <f>IF(OR($A522="",$B522="",$C522=""),"",C522*'MPTO_working_3-way'!$I521)</f>
        <v>2.7073965461062235</v>
      </c>
      <c r="H522" s="44">
        <f>IF(OR($A522="",$B522="",$C522=""),"",'MPTO_working_3-way'!E521)</f>
        <v>2.8793236394367008</v>
      </c>
      <c r="I522" s="45">
        <f>IF(OR($A522="",$B522="",$C522=""),"",'MPTO_working_3-way'!F521)</f>
        <v>3.5443902094983968</v>
      </c>
      <c r="J522" s="46">
        <f>IF(OR($A522="",$B522="",$C522=""),"",'MPTO_working_3-way'!G521)</f>
        <v>2.6986165897359595</v>
      </c>
      <c r="K522" s="44">
        <f>IF(OR($A522="",$B522="",$C522=""),"",'OddsRatio_working_3-way'!H521)</f>
        <v>2.8816615904728922</v>
      </c>
      <c r="L522" s="45">
        <f>IF(OR($A522="",$B522="",$C522=""),"",'OddsRatio_working_3-way'!I521)</f>
        <v>3.5334102977875252</v>
      </c>
      <c r="M522" s="46">
        <f>IF(OR($A522="",$B522="",$C522=""),"",'OddsRatio_working_3-way'!J521)</f>
        <v>2.7029562997575902</v>
      </c>
      <c r="N522" s="47">
        <f t="shared" ref="N522:N585" si="120">(1/E522)* 100</f>
        <v>34.685281020580092</v>
      </c>
      <c r="O522" s="48">
        <f t="shared" ref="O522:O585" si="121">(1/F522)* 100</f>
        <v>28.378866289565529</v>
      </c>
      <c r="P522" s="48">
        <f t="shared" ref="P522:P585" si="122">(1/G522)* 100</f>
        <v>36.935852689854379</v>
      </c>
      <c r="Q522" t="s">
        <v>84</v>
      </c>
      <c r="R522" t="s">
        <v>282</v>
      </c>
      <c r="S522" s="38">
        <v>44349</v>
      </c>
      <c r="T522" s="50">
        <v>100</v>
      </c>
      <c r="U522" s="50">
        <f t="shared" ref="U522:U585" si="123">(1/A522)*((T522*A522)-T522)</f>
        <v>64.157706093189958</v>
      </c>
      <c r="V522" s="50">
        <f t="shared" ref="V522:V585" si="124">(1/B522)*((T522*B522)-T522)</f>
        <v>70.674486803519059</v>
      </c>
      <c r="W522" s="50">
        <f t="shared" ref="W522:W585" si="125">(1/C522)*((T522*C522)-T522)</f>
        <v>61.832061068702288</v>
      </c>
      <c r="X522" s="50">
        <f t="shared" ref="X522:X585" si="126">((1/B522)+(1/C522))*T522</f>
        <v>67.493452127778639</v>
      </c>
      <c r="Y522" s="50">
        <f t="shared" ref="Y522:Y585" si="127">((1/A522)+(1/C522))*T522</f>
        <v>74.010232838107754</v>
      </c>
      <c r="Z522" s="50">
        <f t="shared" ref="Z522:Z585" si="128">((1/A522)+(1/B522))*T522</f>
        <v>65.167807103290983</v>
      </c>
      <c r="AA522" s="50">
        <f t="shared" ref="AA522:AA585" si="129">U522-X522</f>
        <v>-3.3357460345886807</v>
      </c>
      <c r="AB522" s="50">
        <f t="shared" ref="AB522:AB585" si="130">V522-Y522</f>
        <v>-3.3357460345886949</v>
      </c>
      <c r="AC522" s="50">
        <f t="shared" ref="AC522:AC585" si="131">W522-Z522</f>
        <v>-3.3357460345886949</v>
      </c>
      <c r="AF522">
        <v>1.94</v>
      </c>
      <c r="AG522">
        <v>1.93</v>
      </c>
      <c r="AH522" s="57" t="s">
        <v>504</v>
      </c>
      <c r="AJ522" t="s">
        <v>477</v>
      </c>
    </row>
    <row r="523" spans="1:36" ht="15" x14ac:dyDescent="0.25">
      <c r="A523">
        <v>2.12</v>
      </c>
      <c r="B523">
        <v>3.37</v>
      </c>
      <c r="C523">
        <v>3.75</v>
      </c>
      <c r="D523" s="43">
        <f t="shared" si="119"/>
        <v>3.510068491872409E-2</v>
      </c>
      <c r="E523" s="44">
        <f>IF(OR($A523="",$B523="",$C523=""),"",A523*'MPTO_working_3-way'!$I522)</f>
        <v>2.1944134520276952</v>
      </c>
      <c r="F523" s="45">
        <f>IF(OR($A523="",$B523="",$C523=""),"",B523*'MPTO_working_3-way'!$I522)</f>
        <v>3.4882893081761002</v>
      </c>
      <c r="G523" s="46">
        <f>IF(OR($A523="",$B523="",$C523=""),"",C523*'MPTO_working_3-way'!$I522)</f>
        <v>3.8816275684452153</v>
      </c>
      <c r="H523" s="44">
        <f>IF(OR($A523="",$B523="",$C523=""),"",'MPTO_working_3-way'!E522)</f>
        <v>2.1739230392647428</v>
      </c>
      <c r="I523" s="45">
        <f>IF(OR($A523="",$B523="",$C523=""),"",'MPTO_working_3-way'!F522)</f>
        <v>3.5083327513356837</v>
      </c>
      <c r="J523" s="46">
        <f>IF(OR($A523="",$B523="",$C523=""),"",'MPTO_working_3-way'!G522)</f>
        <v>3.922084829793878</v>
      </c>
      <c r="K523" s="44">
        <f>IF(OR($A523="",$B523="",$C523=""),"",'OddsRatio_working_3-way'!H522)</f>
        <v>2.1823225031232032</v>
      </c>
      <c r="L523" s="45">
        <f>IF(OR($A523="",$B523="",$C523=""),"",'OddsRatio_working_3-way'!I522)</f>
        <v>3.501878868216064</v>
      </c>
      <c r="M523" s="46">
        <f>IF(OR($A523="",$B523="",$C523=""),"",'OddsRatio_working_3-way'!J522)</f>
        <v>3.9030240032042922</v>
      </c>
      <c r="N523" s="47">
        <f t="shared" si="120"/>
        <v>45.570263847770981</v>
      </c>
      <c r="O523" s="48">
        <f t="shared" si="121"/>
        <v>28.667346990289168</v>
      </c>
      <c r="P523" s="48">
        <f t="shared" si="122"/>
        <v>25.762389161939865</v>
      </c>
      <c r="Q523" t="s">
        <v>300</v>
      </c>
      <c r="R523" t="s">
        <v>303</v>
      </c>
      <c r="S523" s="38">
        <v>44349</v>
      </c>
      <c r="T523" s="50">
        <v>100</v>
      </c>
      <c r="U523" s="50">
        <f t="shared" si="123"/>
        <v>52.830188679245275</v>
      </c>
      <c r="V523" s="50">
        <f t="shared" si="124"/>
        <v>70.326409495548958</v>
      </c>
      <c r="W523" s="50">
        <f t="shared" si="125"/>
        <v>73.333333333333329</v>
      </c>
      <c r="X523" s="50">
        <f t="shared" si="126"/>
        <v>56.340257171117699</v>
      </c>
      <c r="Y523" s="50">
        <f t="shared" si="127"/>
        <v>73.836477987421375</v>
      </c>
      <c r="Z523" s="50">
        <f t="shared" si="128"/>
        <v>76.843401825205746</v>
      </c>
      <c r="AA523" s="50">
        <f t="shared" si="129"/>
        <v>-3.5100684918724241</v>
      </c>
      <c r="AB523" s="50">
        <f t="shared" si="130"/>
        <v>-3.510068491872417</v>
      </c>
      <c r="AC523" s="50">
        <f t="shared" si="131"/>
        <v>-3.510068491872417</v>
      </c>
      <c r="AF523">
        <v>1.8</v>
      </c>
      <c r="AG523">
        <v>2.0699999999999998</v>
      </c>
      <c r="AH523" s="57" t="s">
        <v>489</v>
      </c>
      <c r="AJ523" t="s">
        <v>472</v>
      </c>
    </row>
    <row r="524" spans="1:36" ht="15" x14ac:dyDescent="0.25">
      <c r="A524">
        <v>2.86</v>
      </c>
      <c r="B524">
        <v>3.15</v>
      </c>
      <c r="C524">
        <v>2.73</v>
      </c>
      <c r="D524" s="43">
        <f t="shared" si="119"/>
        <v>3.3411033411033353E-2</v>
      </c>
      <c r="E524" s="44">
        <f>IF(OR($A524="",$B524="",$C524=""),"",A524*'MPTO_working_3-way'!$I523)</f>
        <v>2.9555555555555553</v>
      </c>
      <c r="F524" s="45">
        <f>IF(OR($A524="",$B524="",$C524=""),"",B524*'MPTO_working_3-way'!$I523)</f>
        <v>3.255244755244755</v>
      </c>
      <c r="G524" s="46">
        <f>IF(OR($A524="",$B524="",$C524=""),"",C524*'MPTO_working_3-way'!$I523)</f>
        <v>2.8212121212121208</v>
      </c>
      <c r="H524" s="44">
        <f>IF(OR($A524="",$B524="",$C524=""),"",'MPTO_working_3-way'!E523)</f>
        <v>2.9540933435348125</v>
      </c>
      <c r="I524" s="45">
        <f>IF(OR($A524="",$B524="",$C524=""),"",'MPTO_working_3-way'!F523)</f>
        <v>3.2645247010508509</v>
      </c>
      <c r="J524" s="46">
        <f>IF(OR($A524="",$B524="",$C524=""),"",'MPTO_working_3-way'!G523)</f>
        <v>2.8156057922700275</v>
      </c>
      <c r="K524" s="44">
        <f>IF(OR($A524="",$B524="",$C524=""),"",'OddsRatio_working_3-way'!H523)</f>
        <v>2.9549761977395064</v>
      </c>
      <c r="L524" s="45">
        <f>IF(OR($A524="",$B524="",$C524=""),"",'OddsRatio_working_3-way'!I523)</f>
        <v>3.259784314591367</v>
      </c>
      <c r="M524" s="46">
        <f>IF(OR($A524="",$B524="",$C524=""),"",'OddsRatio_working_3-way'!J523)</f>
        <v>2.8183380763921231</v>
      </c>
      <c r="N524" s="47">
        <f t="shared" si="120"/>
        <v>33.834586466165419</v>
      </c>
      <c r="O524" s="48">
        <f t="shared" si="121"/>
        <v>30.71965628356606</v>
      </c>
      <c r="P524" s="48">
        <f t="shared" si="122"/>
        <v>35.445757250268535</v>
      </c>
      <c r="Q524" t="s">
        <v>304</v>
      </c>
      <c r="R524" t="s">
        <v>305</v>
      </c>
      <c r="S524" s="38">
        <v>44349</v>
      </c>
      <c r="T524" s="50">
        <v>100</v>
      </c>
      <c r="U524" s="50">
        <f t="shared" si="123"/>
        <v>65.03496503496504</v>
      </c>
      <c r="V524" s="50">
        <f t="shared" si="124"/>
        <v>68.253968253968253</v>
      </c>
      <c r="W524" s="50">
        <f t="shared" si="125"/>
        <v>63.369963369963365</v>
      </c>
      <c r="X524" s="50">
        <f t="shared" si="126"/>
        <v>68.376068376068375</v>
      </c>
      <c r="Y524" s="50">
        <f t="shared" si="127"/>
        <v>71.595071595071587</v>
      </c>
      <c r="Z524" s="50">
        <f t="shared" si="128"/>
        <v>66.711066711066707</v>
      </c>
      <c r="AA524" s="50">
        <f t="shared" si="129"/>
        <v>-3.3411033411033344</v>
      </c>
      <c r="AB524" s="50">
        <f t="shared" si="130"/>
        <v>-3.3411033411033344</v>
      </c>
      <c r="AC524" s="50">
        <f t="shared" si="131"/>
        <v>-3.3411033411033415</v>
      </c>
      <c r="AF524">
        <v>2.14</v>
      </c>
      <c r="AG524">
        <v>1.75</v>
      </c>
      <c r="AH524" s="57" t="s">
        <v>498</v>
      </c>
      <c r="AJ524" t="s">
        <v>472</v>
      </c>
    </row>
    <row r="525" spans="1:36" ht="15" x14ac:dyDescent="0.25">
      <c r="A525">
        <v>2.5499999999999998</v>
      </c>
      <c r="B525">
        <v>3.33</v>
      </c>
      <c r="C525">
        <v>2.93</v>
      </c>
      <c r="D525" s="43">
        <f t="shared" si="119"/>
        <v>3.3754091373043416E-2</v>
      </c>
      <c r="E525" s="44">
        <f>IF(OR($A525="",$B525="",$C525=""),"",A525*'MPTO_working_3-way'!$I524)</f>
        <v>2.6360729330012607</v>
      </c>
      <c r="F525" s="45">
        <f>IF(OR($A525="",$B525="",$C525=""),"",B525*'MPTO_working_3-way'!$I524)</f>
        <v>3.4424011242722345</v>
      </c>
      <c r="G525" s="46">
        <f>IF(OR($A525="",$B525="",$C525=""),"",C525*'MPTO_working_3-way'!$I524)</f>
        <v>3.0288994877230175</v>
      </c>
      <c r="H525" s="44">
        <f>IF(OR($A525="",$B525="",$C525=""),"",'MPTO_working_3-way'!E524)</f>
        <v>2.6253230860301793</v>
      </c>
      <c r="I525" s="45">
        <f>IF(OR($A525="",$B525="",$C525=""),"",'MPTO_working_3-way'!F524)</f>
        <v>3.4596217930311415</v>
      </c>
      <c r="J525" s="46">
        <f>IF(OR($A525="",$B525="",$C525=""),"",'MPTO_working_3-way'!G524)</f>
        <v>3.0298846809347553</v>
      </c>
      <c r="K525" s="44">
        <f>IF(OR($A525="",$B525="",$C525=""),"",'OddsRatio_working_3-way'!H524)</f>
        <v>2.6303363271491027</v>
      </c>
      <c r="L525" s="45">
        <f>IF(OR($A525="",$B525="",$C525=""),"",'OddsRatio_working_3-way'!I524)</f>
        <v>3.4507636401660711</v>
      </c>
      <c r="M525" s="46">
        <f>IF(OR($A525="",$B525="",$C525=""),"",'OddsRatio_working_3-way'!J524)</f>
        <v>3.0300316847727542</v>
      </c>
      <c r="N525" s="47">
        <f t="shared" si="120"/>
        <v>37.935217477517405</v>
      </c>
      <c r="O525" s="48">
        <f t="shared" si="121"/>
        <v>29.049490861161981</v>
      </c>
      <c r="P525" s="48">
        <f t="shared" si="122"/>
        <v>33.015291661320603</v>
      </c>
      <c r="Q525" t="s">
        <v>306</v>
      </c>
      <c r="R525" t="s">
        <v>311</v>
      </c>
      <c r="S525" s="38">
        <v>44349</v>
      </c>
      <c r="T525" s="50">
        <v>100</v>
      </c>
      <c r="U525" s="50">
        <f t="shared" si="123"/>
        <v>60.784313725490193</v>
      </c>
      <c r="V525" s="50">
        <f t="shared" si="124"/>
        <v>69.969969969969966</v>
      </c>
      <c r="W525" s="50">
        <f t="shared" si="125"/>
        <v>65.870307167235495</v>
      </c>
      <c r="X525" s="50">
        <f t="shared" si="126"/>
        <v>64.159722862794538</v>
      </c>
      <c r="Y525" s="50">
        <f t="shared" si="127"/>
        <v>73.345379107274312</v>
      </c>
      <c r="Z525" s="50">
        <f t="shared" si="128"/>
        <v>69.24571630453984</v>
      </c>
      <c r="AA525" s="50">
        <f t="shared" si="129"/>
        <v>-3.3754091373043451</v>
      </c>
      <c r="AB525" s="50">
        <f t="shared" si="130"/>
        <v>-3.3754091373043451</v>
      </c>
      <c r="AC525" s="50">
        <f t="shared" si="131"/>
        <v>-3.3754091373043451</v>
      </c>
      <c r="AF525">
        <v>2.04</v>
      </c>
      <c r="AG525">
        <v>1.84</v>
      </c>
      <c r="AH525" s="57" t="s">
        <v>496</v>
      </c>
      <c r="AJ525" t="s">
        <v>472</v>
      </c>
    </row>
    <row r="526" spans="1:36" ht="15" x14ac:dyDescent="0.25">
      <c r="A526">
        <v>2.08</v>
      </c>
      <c r="B526">
        <v>3.57</v>
      </c>
      <c r="C526">
        <v>3.66</v>
      </c>
      <c r="D526" s="43">
        <f t="shared" si="119"/>
        <v>3.4105319303004755E-2</v>
      </c>
      <c r="E526" s="44">
        <f>IF(OR($A526="",$B526="",$C526=""),"",A526*'MPTO_working_3-way'!$I525)</f>
        <v>2.1509390641502502</v>
      </c>
      <c r="F526" s="45">
        <f>IF(OR($A526="",$B526="",$C526=""),"",B526*'MPTO_working_3-way'!$I525)</f>
        <v>3.6917559899117269</v>
      </c>
      <c r="G526" s="46">
        <f>IF(OR($A526="",$B526="",$C526=""),"",C526*'MPTO_working_3-way'!$I525)</f>
        <v>3.7848254686489975</v>
      </c>
      <c r="H526" s="44">
        <f>IF(OR($A526="",$B526="",$C526=""),"",'MPTO_working_3-way'!E525)</f>
        <v>2.1303756175320792</v>
      </c>
      <c r="I526" s="45">
        <f>IF(OR($A526="",$B526="",$C526=""),"",'MPTO_working_3-way'!F525)</f>
        <v>3.7210187748020482</v>
      </c>
      <c r="J526" s="46">
        <f>IF(OR($A526="",$B526="",$C526=""),"",'MPTO_working_3-way'!G525)</f>
        <v>3.8188986025974074</v>
      </c>
      <c r="K526" s="44">
        <f>IF(OR($A526="",$B526="",$C526=""),"",'OddsRatio_working_3-way'!H525)</f>
        <v>2.1386641515425655</v>
      </c>
      <c r="L526" s="45">
        <f>IF(OR($A526="",$B526="",$C526=""),"",'OddsRatio_working_3-way'!I525)</f>
        <v>3.7095989532077724</v>
      </c>
      <c r="M526" s="46">
        <f>IF(OR($A526="",$B526="",$C526=""),"",'OddsRatio_working_3-way'!J525)</f>
        <v>3.8044876325029864</v>
      </c>
      <c r="N526" s="47">
        <f t="shared" si="120"/>
        <v>46.491321705343616</v>
      </c>
      <c r="O526" s="48">
        <f t="shared" si="121"/>
        <v>27.087380713477515</v>
      </c>
      <c r="P526" s="48">
        <f t="shared" si="122"/>
        <v>26.421297581178887</v>
      </c>
      <c r="Q526" t="s">
        <v>302</v>
      </c>
      <c r="R526" t="s">
        <v>245</v>
      </c>
      <c r="S526" s="38">
        <v>44349</v>
      </c>
      <c r="T526" s="50">
        <v>100</v>
      </c>
      <c r="U526" s="50">
        <f t="shared" si="123"/>
        <v>51.92307692307692</v>
      </c>
      <c r="V526" s="50">
        <f t="shared" si="124"/>
        <v>71.988795518207283</v>
      </c>
      <c r="W526" s="50">
        <f t="shared" si="125"/>
        <v>72.67759562841529</v>
      </c>
      <c r="X526" s="50">
        <f t="shared" si="126"/>
        <v>55.333608853377413</v>
      </c>
      <c r="Y526" s="50">
        <f t="shared" si="127"/>
        <v>75.399327448507762</v>
      </c>
      <c r="Z526" s="50">
        <f t="shared" si="128"/>
        <v>76.088127558715797</v>
      </c>
      <c r="AA526" s="50">
        <f t="shared" si="129"/>
        <v>-3.4105319303004933</v>
      </c>
      <c r="AB526" s="50">
        <f t="shared" si="130"/>
        <v>-3.4105319303004791</v>
      </c>
      <c r="AC526" s="50">
        <f t="shared" si="131"/>
        <v>-3.4105319303005075</v>
      </c>
      <c r="AF526">
        <v>1.94</v>
      </c>
      <c r="AG526">
        <v>1.93</v>
      </c>
      <c r="AH526" s="57" t="s">
        <v>486</v>
      </c>
      <c r="AJ526" t="s">
        <v>472</v>
      </c>
    </row>
    <row r="527" spans="1:36" ht="15" x14ac:dyDescent="0.25">
      <c r="A527">
        <v>2.31</v>
      </c>
      <c r="B527">
        <v>3.53</v>
      </c>
      <c r="C527">
        <v>3.14</v>
      </c>
      <c r="D527" s="43">
        <f t="shared" si="119"/>
        <v>3.4657889460220748E-2</v>
      </c>
      <c r="E527" s="44">
        <f>IF(OR($A527="",$B527="",$C527=""),"",A527*'MPTO_working_3-way'!$I526)</f>
        <v>2.3900597246531099</v>
      </c>
      <c r="F527" s="45">
        <f>IF(OR($A527="",$B527="",$C527=""),"",B527*'MPTO_working_3-way'!$I526)</f>
        <v>3.6523423497945791</v>
      </c>
      <c r="G527" s="46">
        <f>IF(OR($A527="",$B527="",$C527=""),"",C527*'MPTO_working_3-way'!$I526)</f>
        <v>3.2488257729050933</v>
      </c>
      <c r="H527" s="44">
        <f>IF(OR($A527="",$B527="",$C527=""),"",'MPTO_working_3-way'!E526)</f>
        <v>2.3733362146171681</v>
      </c>
      <c r="I527" s="45">
        <f>IF(OR($A527="",$B527="",$C527=""),"",'MPTO_working_3-way'!F526)</f>
        <v>3.6800763979843243</v>
      </c>
      <c r="J527" s="46">
        <f>IF(OR($A527="",$B527="",$C527=""),"",'MPTO_working_3-way'!G526)</f>
        <v>3.2581917449732356</v>
      </c>
      <c r="K527" s="44">
        <f>IF(OR($A527="",$B527="",$C527=""),"",'OddsRatio_working_3-way'!H526)</f>
        <v>2.3806029985257897</v>
      </c>
      <c r="L527" s="45">
        <f>IF(OR($A527="",$B527="",$C527=""),"",'OddsRatio_working_3-way'!I526)</f>
        <v>3.6663554093666018</v>
      </c>
      <c r="M527" s="46">
        <f>IF(OR($A527="",$B527="",$C527=""),"",'OddsRatio_working_3-way'!J526)</f>
        <v>3.2553361960650307</v>
      </c>
      <c r="N527" s="47">
        <f t="shared" si="120"/>
        <v>41.839958628863918</v>
      </c>
      <c r="O527" s="48">
        <f t="shared" si="121"/>
        <v>27.379689640984605</v>
      </c>
      <c r="P527" s="48">
        <f t="shared" si="122"/>
        <v>30.78035173015148</v>
      </c>
      <c r="Q527" t="s">
        <v>320</v>
      </c>
      <c r="R527" t="s">
        <v>307</v>
      </c>
      <c r="S527" s="38">
        <v>44349</v>
      </c>
      <c r="T527" s="50">
        <v>100</v>
      </c>
      <c r="U527" s="50">
        <f t="shared" si="123"/>
        <v>56.709956709956707</v>
      </c>
      <c r="V527" s="50">
        <f t="shared" si="124"/>
        <v>71.671388101982998</v>
      </c>
      <c r="W527" s="50">
        <f t="shared" si="125"/>
        <v>68.152866242038215</v>
      </c>
      <c r="X527" s="50">
        <f t="shared" si="126"/>
        <v>60.175745655978787</v>
      </c>
      <c r="Y527" s="50">
        <f t="shared" si="127"/>
        <v>75.137177048005071</v>
      </c>
      <c r="Z527" s="50">
        <f t="shared" si="128"/>
        <v>71.618655188060288</v>
      </c>
      <c r="AA527" s="50">
        <f t="shared" si="129"/>
        <v>-3.4657889460220801</v>
      </c>
      <c r="AB527" s="50">
        <f t="shared" si="130"/>
        <v>-3.465788946022073</v>
      </c>
      <c r="AC527" s="50">
        <f t="shared" si="131"/>
        <v>-3.465788946022073</v>
      </c>
      <c r="AF527">
        <v>2.04</v>
      </c>
      <c r="AG527">
        <v>1.84</v>
      </c>
      <c r="AH527" s="57" t="s">
        <v>502</v>
      </c>
      <c r="AJ527" t="s">
        <v>472</v>
      </c>
    </row>
    <row r="528" spans="1:36" ht="15" x14ac:dyDescent="0.25">
      <c r="A528">
        <v>1.92</v>
      </c>
      <c r="B528">
        <v>3.64</v>
      </c>
      <c r="C528">
        <v>4.18</v>
      </c>
      <c r="D528" s="43">
        <f t="shared" si="119"/>
        <v>3.4793057819373807E-2</v>
      </c>
      <c r="E528" s="44">
        <f>IF(OR($A528="",$B528="",$C528=""),"",A528*'MPTO_working_3-way'!$I527)</f>
        <v>1.9868026710131976</v>
      </c>
      <c r="F528" s="45">
        <f>IF(OR($A528="",$B528="",$C528=""),"",B528*'MPTO_working_3-way'!$I527)</f>
        <v>3.7666467304625209</v>
      </c>
      <c r="G528" s="46">
        <f>IF(OR($A528="",$B528="",$C528=""),"",C528*'MPTO_working_3-way'!$I527)</f>
        <v>4.3254349816849826</v>
      </c>
      <c r="H528" s="44">
        <f>IF(OR($A528="",$B528="",$C528=""),"",'MPTO_working_3-way'!E527)</f>
        <v>1.9637274120898114</v>
      </c>
      <c r="I528" s="45">
        <f>IF(OR($A528="",$B528="",$C528=""),"",'MPTO_working_3-way'!F527)</f>
        <v>3.8004376683406496</v>
      </c>
      <c r="J528" s="46">
        <f>IF(OR($A528="",$B528="",$C528=""),"",'MPTO_working_3-way'!G527)</f>
        <v>4.392963523178766</v>
      </c>
      <c r="K528" s="44">
        <f>IF(OR($A528="",$B528="",$C528=""),"",'OddsRatio_working_3-way'!H527)</f>
        <v>1.9725913679816056</v>
      </c>
      <c r="L528" s="45">
        <f>IF(OR($A528="",$B528="",$C528=""),"",'OddsRatio_working_3-way'!I527)</f>
        <v>3.7909143602950417</v>
      </c>
      <c r="M528" s="46">
        <f>IF(OR($A528="",$B528="",$C528=""),"",'OddsRatio_working_3-way'!J527)</f>
        <v>4.3617832067190268</v>
      </c>
      <c r="N528" s="47">
        <f t="shared" si="120"/>
        <v>50.332124804827046</v>
      </c>
      <c r="O528" s="48">
        <f t="shared" si="121"/>
        <v>26.548813083864815</v>
      </c>
      <c r="P528" s="48">
        <f t="shared" si="122"/>
        <v>23.119062111308118</v>
      </c>
      <c r="Q528" t="s">
        <v>312</v>
      </c>
      <c r="R528" t="s">
        <v>309</v>
      </c>
      <c r="S528" s="38">
        <v>44349</v>
      </c>
      <c r="T528" s="50">
        <v>100</v>
      </c>
      <c r="U528" s="50">
        <f t="shared" si="123"/>
        <v>47.916666666666671</v>
      </c>
      <c r="V528" s="50">
        <f t="shared" si="124"/>
        <v>72.527472527472526</v>
      </c>
      <c r="W528" s="50">
        <f t="shared" si="125"/>
        <v>76.076555023923447</v>
      </c>
      <c r="X528" s="50">
        <f t="shared" si="126"/>
        <v>51.395972448604034</v>
      </c>
      <c r="Y528" s="50">
        <f t="shared" si="127"/>
        <v>76.006778309409896</v>
      </c>
      <c r="Z528" s="50">
        <f t="shared" si="128"/>
        <v>79.555860805860817</v>
      </c>
      <c r="AA528" s="50">
        <f t="shared" si="129"/>
        <v>-3.479305781937363</v>
      </c>
      <c r="AB528" s="50">
        <f t="shared" si="130"/>
        <v>-3.4793057819373701</v>
      </c>
      <c r="AC528" s="50">
        <f t="shared" si="131"/>
        <v>-3.4793057819373701</v>
      </c>
      <c r="AF528">
        <v>2.14</v>
      </c>
      <c r="AG528">
        <v>1.75</v>
      </c>
      <c r="AH528" s="57" t="s">
        <v>484</v>
      </c>
      <c r="AJ528" t="s">
        <v>472</v>
      </c>
    </row>
    <row r="529" spans="1:36" s="50" customFormat="1" ht="15" x14ac:dyDescent="0.25">
      <c r="A529" s="42">
        <v>2.42</v>
      </c>
      <c r="B529" s="42">
        <v>3.46</v>
      </c>
      <c r="C529" s="42">
        <v>3.02</v>
      </c>
      <c r="D529" s="43">
        <f t="shared" si="119"/>
        <v>3.3366309350899792E-2</v>
      </c>
      <c r="E529" s="44">
        <f>IF(OR($A529="",$B529="",$C529=""),"",A529*'MPTO_working_3-way'!$I528)</f>
        <v>2.5007464686291776</v>
      </c>
      <c r="F529" s="45">
        <f>IF(OR($A529="",$B529="",$C529=""),"",B529*'MPTO_working_3-way'!$I528)</f>
        <v>3.5754474303541133</v>
      </c>
      <c r="G529" s="46">
        <f>IF(OR($A529="",$B529="",$C529=""),"",C529*'MPTO_working_3-way'!$I528)</f>
        <v>3.1207662542397174</v>
      </c>
      <c r="H529" s="44">
        <f>IF(OR($A529="",$B529="",$C529=""),"",'MPTO_working_3-way'!E528)</f>
        <v>2.4869371303255221</v>
      </c>
      <c r="I529" s="45">
        <f>IF(OR($A529="",$B529="",$C529=""),"",'MPTO_working_3-way'!F528)</f>
        <v>3.5984783599469181</v>
      </c>
      <c r="J529" s="46">
        <f>IF(OR($A529="",$B529="",$C529=""),"",'MPTO_working_3-way'!G528)</f>
        <v>3.1249636264233485</v>
      </c>
      <c r="K529" s="44">
        <f>IF(OR($A529="",$B529="",$C529=""),"",'OddsRatio_working_3-way'!H528)</f>
        <v>2.4931530745762167</v>
      </c>
      <c r="L529" s="45">
        <f>IF(OR($A529="",$B529="",$C529=""),"",'OddsRatio_working_3-way'!I528)</f>
        <v>3.5867299742658392</v>
      </c>
      <c r="M529" s="46">
        <f>IF(OR($A529="",$B529="",$C529=""),"",'OddsRatio_working_3-way'!J528)</f>
        <v>3.1240628243971527</v>
      </c>
      <c r="N529" s="47">
        <f t="shared" si="120"/>
        <v>39.988060067047307</v>
      </c>
      <c r="O529" s="48">
        <f t="shared" si="121"/>
        <v>27.96852756134523</v>
      </c>
      <c r="P529" s="48">
        <f t="shared" si="122"/>
        <v>32.043412371607452</v>
      </c>
      <c r="Q529" t="s">
        <v>316</v>
      </c>
      <c r="R529" t="s">
        <v>301</v>
      </c>
      <c r="S529" s="38">
        <v>44349</v>
      </c>
      <c r="T529" s="50">
        <v>100</v>
      </c>
      <c r="U529" s="50">
        <f t="shared" si="123"/>
        <v>58.677685950413228</v>
      </c>
      <c r="V529" s="50">
        <f t="shared" si="124"/>
        <v>71.098265895953759</v>
      </c>
      <c r="W529" s="50">
        <f t="shared" si="125"/>
        <v>66.88741721854305</v>
      </c>
      <c r="X529" s="50">
        <f t="shared" si="126"/>
        <v>62.014316885503206</v>
      </c>
      <c r="Y529" s="50">
        <f t="shared" si="127"/>
        <v>74.434896831043744</v>
      </c>
      <c r="Z529" s="50">
        <f t="shared" si="128"/>
        <v>70.224048153633021</v>
      </c>
      <c r="AA529" s="50">
        <f t="shared" si="129"/>
        <v>-3.3366309350899783</v>
      </c>
      <c r="AB529" s="50">
        <f t="shared" si="130"/>
        <v>-3.3366309350899854</v>
      </c>
      <c r="AC529" s="50">
        <f t="shared" si="131"/>
        <v>-3.3366309350899712</v>
      </c>
      <c r="AD529" s="51"/>
      <c r="AE529" s="51"/>
      <c r="AF529">
        <v>2</v>
      </c>
      <c r="AG529">
        <v>1.87</v>
      </c>
      <c r="AH529" s="67" t="s">
        <v>502</v>
      </c>
      <c r="AI529" s="51"/>
      <c r="AJ529" t="s">
        <v>472</v>
      </c>
    </row>
    <row r="530" spans="1:36" ht="15" x14ac:dyDescent="0.25">
      <c r="A530">
        <v>2.77</v>
      </c>
      <c r="B530">
        <v>3.08</v>
      </c>
      <c r="C530">
        <v>2.88</v>
      </c>
      <c r="D530" s="43">
        <f t="shared" si="119"/>
        <v>3.2908377222456764E-2</v>
      </c>
      <c r="E530" s="44">
        <f>IF(OR($A530="",$B530="",$C530=""),"",A530*'MPTO_working_3-way'!$I529)</f>
        <v>2.8611562049062051</v>
      </c>
      <c r="F530" s="45">
        <f>IF(OR($A530="",$B530="",$C530=""),"",B530*'MPTO_working_3-way'!$I529)</f>
        <v>3.1813578018451669</v>
      </c>
      <c r="G530" s="46">
        <f>IF(OR($A530="",$B530="",$C530=""),"",C530*'MPTO_working_3-way'!$I529)</f>
        <v>2.9747761264006756</v>
      </c>
      <c r="H530" s="44">
        <f>IF(OR($A530="",$B530="",$C530=""),"",'MPTO_working_3-way'!E529)</f>
        <v>2.8568051725624017</v>
      </c>
      <c r="I530" s="45">
        <f>IF(OR($A530="",$B530="",$C530=""),"",'MPTO_working_3-way'!F529)</f>
        <v>3.1876994014238242</v>
      </c>
      <c r="J530" s="46">
        <f>IF(OR($A530="",$B530="",$C530=""),"",'MPTO_working_3-way'!G529)</f>
        <v>2.973953256585276</v>
      </c>
      <c r="K530" s="44">
        <f>IF(OR($A530="",$B530="",$C530=""),"",'OddsRatio_working_3-way'!H529)</f>
        <v>2.8589232327792735</v>
      </c>
      <c r="L530" s="45">
        <f>IF(OR($A530="",$B530="",$C530=""),"",'OddsRatio_working_3-way'!I529)</f>
        <v>3.1844973582942879</v>
      </c>
      <c r="M530" s="46">
        <f>IF(OR($A530="",$B530="",$C530=""),"",'OddsRatio_working_3-way'!J529)</f>
        <v>2.9744495353813756</v>
      </c>
      <c r="N530" s="47">
        <f t="shared" si="120"/>
        <v>34.95090545162256</v>
      </c>
      <c r="O530" s="48">
        <f t="shared" si="121"/>
        <v>31.433119513309897</v>
      </c>
      <c r="P530" s="48">
        <f t="shared" si="122"/>
        <v>33.615975035067528</v>
      </c>
      <c r="Q530" t="s">
        <v>246</v>
      </c>
      <c r="R530" t="s">
        <v>315</v>
      </c>
      <c r="S530" s="38">
        <v>44349</v>
      </c>
      <c r="T530" s="50">
        <v>100</v>
      </c>
      <c r="U530" s="50">
        <f t="shared" si="123"/>
        <v>63.898916967509031</v>
      </c>
      <c r="V530" s="50">
        <f t="shared" si="124"/>
        <v>67.532467532467535</v>
      </c>
      <c r="W530" s="50">
        <f t="shared" si="125"/>
        <v>65.277777777777771</v>
      </c>
      <c r="X530" s="50">
        <f t="shared" si="126"/>
        <v>67.189754689754693</v>
      </c>
      <c r="Y530" s="50">
        <f t="shared" si="127"/>
        <v>70.823305254713205</v>
      </c>
      <c r="Z530" s="50">
        <f t="shared" si="128"/>
        <v>68.568615500023441</v>
      </c>
      <c r="AA530" s="50">
        <f t="shared" si="129"/>
        <v>-3.2908377222456622</v>
      </c>
      <c r="AB530" s="50">
        <f t="shared" si="130"/>
        <v>-3.2908377222456693</v>
      </c>
      <c r="AC530" s="50">
        <f t="shared" si="131"/>
        <v>-3.2908377222456693</v>
      </c>
      <c r="AF530">
        <v>1.92</v>
      </c>
      <c r="AG530">
        <v>1.95</v>
      </c>
      <c r="AH530" s="57" t="s">
        <v>502</v>
      </c>
      <c r="AJ530" t="s">
        <v>472</v>
      </c>
    </row>
    <row r="531" spans="1:36" ht="15" x14ac:dyDescent="0.25">
      <c r="A531">
        <v>3.89</v>
      </c>
      <c r="B531">
        <v>3.63</v>
      </c>
      <c r="C531">
        <v>1.99</v>
      </c>
      <c r="D531" s="43">
        <f t="shared" si="119"/>
        <v>3.5064065218342044E-2</v>
      </c>
      <c r="E531" s="44">
        <f>IF(OR($A531="",$B531="",$C531=""),"",A531*'MPTO_working_3-way'!$I530)</f>
        <v>4.0263992136993503</v>
      </c>
      <c r="F531" s="45">
        <f>IF(OR($A531="",$B531="",$C531=""),"",B531*'MPTO_working_3-way'!$I530)</f>
        <v>3.7572825567425814</v>
      </c>
      <c r="G531" s="46">
        <f>IF(OR($A531="",$B531="",$C531=""),"",C531*'MPTO_working_3-way'!$I530)</f>
        <v>2.0597774897845005</v>
      </c>
      <c r="H531" s="44">
        <f>IF(OR($A531="",$B531="",$C531=""),"",'MPTO_working_3-way'!E530)</f>
        <v>4.075288725938619</v>
      </c>
      <c r="I531" s="45">
        <f>IF(OR($A531="",$B531="",$C531=""),"",'MPTO_working_3-way'!F530)</f>
        <v>3.7908357557266967</v>
      </c>
      <c r="J531" s="46">
        <f>IF(OR($A531="",$B531="",$C531=""),"",'MPTO_working_3-way'!G530)</f>
        <v>2.0373879386930733</v>
      </c>
      <c r="K531" s="44">
        <f>IF(OR($A531="",$B531="",$C531=""),"",'OddsRatio_working_3-way'!H530)</f>
        <v>4.0539447522540888</v>
      </c>
      <c r="L531" s="45">
        <f>IF(OR($A531="",$B531="",$C531=""),"",'OddsRatio_working_3-way'!I530)</f>
        <v>3.7791953973800183</v>
      </c>
      <c r="M531" s="46">
        <f>IF(OR($A531="",$B531="",$C531=""),"",'OddsRatio_working_3-way'!J530)</f>
        <v>2.0461610050974217</v>
      </c>
      <c r="N531" s="47">
        <f t="shared" si="120"/>
        <v>24.836086709872621</v>
      </c>
      <c r="O531" s="48">
        <f t="shared" si="121"/>
        <v>26.614979972838704</v>
      </c>
      <c r="P531" s="48">
        <f t="shared" si="122"/>
        <v>48.548933317288686</v>
      </c>
      <c r="Q531" t="s">
        <v>318</v>
      </c>
      <c r="R531" t="s">
        <v>319</v>
      </c>
      <c r="S531" s="38">
        <v>44349</v>
      </c>
      <c r="T531" s="50">
        <v>100</v>
      </c>
      <c r="U531" s="50">
        <f t="shared" si="123"/>
        <v>74.293059125964007</v>
      </c>
      <c r="V531" s="50">
        <f t="shared" si="124"/>
        <v>72.451790633608823</v>
      </c>
      <c r="W531" s="50">
        <f t="shared" si="125"/>
        <v>49.748743718592962</v>
      </c>
      <c r="X531" s="50">
        <f t="shared" si="126"/>
        <v>77.799465647798215</v>
      </c>
      <c r="Y531" s="50">
        <f t="shared" si="127"/>
        <v>75.958197155443017</v>
      </c>
      <c r="Z531" s="50">
        <f t="shared" si="128"/>
        <v>53.25515024042717</v>
      </c>
      <c r="AA531" s="50">
        <f t="shared" si="129"/>
        <v>-3.506406521834208</v>
      </c>
      <c r="AB531" s="50">
        <f t="shared" si="130"/>
        <v>-3.5064065218341938</v>
      </c>
      <c r="AC531" s="50">
        <f t="shared" si="131"/>
        <v>-3.506406521834208</v>
      </c>
      <c r="AF531">
        <v>1.93</v>
      </c>
      <c r="AG531">
        <v>1.93</v>
      </c>
      <c r="AH531" s="57" t="s">
        <v>502</v>
      </c>
      <c r="AJ531" t="s">
        <v>472</v>
      </c>
    </row>
    <row r="532" spans="1:36" ht="15" x14ac:dyDescent="0.25">
      <c r="A532">
        <v>3.1</v>
      </c>
      <c r="B532">
        <v>3.18</v>
      </c>
      <c r="C532">
        <v>2.5299999999999998</v>
      </c>
      <c r="D532" s="43">
        <f t="shared" si="119"/>
        <v>3.2302970962369226E-2</v>
      </c>
      <c r="E532" s="44">
        <f>IF(OR($A532="",$B532="",$C532=""),"",A532*'MPTO_working_3-way'!$I531)</f>
        <v>3.2001392099833446</v>
      </c>
      <c r="F532" s="45">
        <f>IF(OR($A532="",$B532="",$C532=""),"",B532*'MPTO_working_3-way'!$I531)</f>
        <v>3.2827234476603344</v>
      </c>
      <c r="G532" s="46">
        <f>IF(OR($A532="",$B532="",$C532=""),"",C532*'MPTO_working_3-way'!$I531)</f>
        <v>2.611726516534794</v>
      </c>
      <c r="H532" s="44">
        <f>IF(OR($A532="",$B532="",$C532=""),"",'MPTO_working_3-way'!E531)</f>
        <v>3.2070505011885713</v>
      </c>
      <c r="I532" s="45">
        <f>IF(OR($A532="",$B532="",$C532=""),"",'MPTO_working_3-way'!F531)</f>
        <v>3.2927474570199631</v>
      </c>
      <c r="J532" s="46">
        <f>IF(OR($A532="",$B532="",$C532=""),"",'MPTO_working_3-way'!G531)</f>
        <v>2.60085288202239</v>
      </c>
      <c r="K532" s="44">
        <f>IF(OR($A532="",$B532="",$C532=""),"",'OddsRatio_working_3-way'!H531)</f>
        <v>3.2040437380024773</v>
      </c>
      <c r="L532" s="45">
        <f>IF(OR($A532="",$B532="",$C532=""),"",'OddsRatio_working_3-way'!I531)</f>
        <v>3.2880073089739996</v>
      </c>
      <c r="M532" s="46">
        <f>IF(OR($A532="",$B532="",$C532=""),"",'OddsRatio_working_3-way'!J531)</f>
        <v>2.6058032948303755</v>
      </c>
      <c r="N532" s="47">
        <f t="shared" si="120"/>
        <v>31.24864058664512</v>
      </c>
      <c r="O532" s="48">
        <f t="shared" si="121"/>
        <v>30.462511263710653</v>
      </c>
      <c r="P532" s="48">
        <f t="shared" si="122"/>
        <v>38.288848149644224</v>
      </c>
      <c r="Q532" t="s">
        <v>310</v>
      </c>
      <c r="R532" t="s">
        <v>313</v>
      </c>
      <c r="S532" s="38">
        <v>44349</v>
      </c>
      <c r="T532" s="50">
        <v>100</v>
      </c>
      <c r="U532" s="50">
        <f t="shared" si="123"/>
        <v>67.741935483870961</v>
      </c>
      <c r="V532" s="50">
        <f t="shared" si="124"/>
        <v>68.55345911949685</v>
      </c>
      <c r="W532" s="50">
        <f t="shared" si="125"/>
        <v>60.474308300395251</v>
      </c>
      <c r="X532" s="50">
        <f t="shared" si="126"/>
        <v>70.972232580107899</v>
      </c>
      <c r="Y532" s="50">
        <f t="shared" si="127"/>
        <v>71.783756215733789</v>
      </c>
      <c r="Z532" s="50">
        <f t="shared" si="128"/>
        <v>63.704605396632175</v>
      </c>
      <c r="AA532" s="50">
        <f t="shared" si="129"/>
        <v>-3.2302970962369386</v>
      </c>
      <c r="AB532" s="50">
        <f t="shared" si="130"/>
        <v>-3.2302970962369386</v>
      </c>
      <c r="AC532" s="50">
        <f t="shared" si="131"/>
        <v>-3.2302970962369244</v>
      </c>
      <c r="AF532">
        <v>2.1800000000000002</v>
      </c>
      <c r="AG532">
        <v>1.72</v>
      </c>
      <c r="AH532" s="57" t="s">
        <v>499</v>
      </c>
      <c r="AJ532" t="s">
        <v>472</v>
      </c>
    </row>
    <row r="533" spans="1:36" ht="15" x14ac:dyDescent="0.25">
      <c r="A533">
        <v>2.12</v>
      </c>
      <c r="B533">
        <v>3.61</v>
      </c>
      <c r="C533">
        <v>3.52</v>
      </c>
      <c r="D533" s="43">
        <f t="shared" si="119"/>
        <v>3.2797332547763736E-2</v>
      </c>
      <c r="E533" s="44">
        <f>IF(OR($A533="",$B533="",$C533=""),"",A533*'MPTO_working_3-way'!$I532)</f>
        <v>2.1895303450012591</v>
      </c>
      <c r="F533" s="45">
        <f>IF(OR($A533="",$B533="",$C533=""),"",B533*'MPTO_working_3-way'!$I532)</f>
        <v>3.7283983704974268</v>
      </c>
      <c r="G533" s="46">
        <f>IF(OR($A533="",$B533="",$C533=""),"",C533*'MPTO_working_3-way'!$I532)</f>
        <v>3.6354466105681285</v>
      </c>
      <c r="H533" s="44">
        <f>IF(OR($A533="",$B533="",$C533=""),"",'MPTO_working_3-way'!E532)</f>
        <v>2.1703005827585451</v>
      </c>
      <c r="I533" s="45">
        <f>IF(OR($A533="",$B533="",$C533=""),"",'MPTO_working_3-way'!F532)</f>
        <v>3.7583265809956852</v>
      </c>
      <c r="J533" s="46">
        <f>IF(OR($A533="",$B533="",$C533=""),"",'MPTO_working_3-way'!G532)</f>
        <v>3.6608786783731015</v>
      </c>
      <c r="K533" s="44">
        <f>IF(OR($A533="",$B533="",$C533=""),"",'OddsRatio_working_3-way'!H532)</f>
        <v>2.1781523396753899</v>
      </c>
      <c r="L533" s="45">
        <f>IF(OR($A533="",$B533="",$C533=""),"",'OddsRatio_working_3-way'!I532)</f>
        <v>3.7455157201363996</v>
      </c>
      <c r="M533" s="46">
        <f>IF(OR($A533="",$B533="",$C533=""),"",'OddsRatio_working_3-way'!J532)</f>
        <v>3.6508427642696275</v>
      </c>
      <c r="N533" s="47">
        <f t="shared" si="120"/>
        <v>45.671894992596002</v>
      </c>
      <c r="O533" s="48">
        <f t="shared" si="121"/>
        <v>26.821168250499593</v>
      </c>
      <c r="P533" s="48">
        <f t="shared" si="122"/>
        <v>27.506936756904409</v>
      </c>
      <c r="Q533" t="s">
        <v>314</v>
      </c>
      <c r="R533" t="s">
        <v>317</v>
      </c>
      <c r="S533" s="38">
        <v>44349</v>
      </c>
      <c r="T533" s="50">
        <v>100</v>
      </c>
      <c r="U533" s="50">
        <f t="shared" si="123"/>
        <v>52.830188679245275</v>
      </c>
      <c r="V533" s="50">
        <f t="shared" si="124"/>
        <v>72.29916897506925</v>
      </c>
      <c r="W533" s="50">
        <f t="shared" si="125"/>
        <v>71.590909090909093</v>
      </c>
      <c r="X533" s="50">
        <f t="shared" si="126"/>
        <v>56.109921934021671</v>
      </c>
      <c r="Y533" s="50">
        <f t="shared" si="127"/>
        <v>75.578902229845625</v>
      </c>
      <c r="Z533" s="50">
        <f t="shared" si="128"/>
        <v>74.870642345685454</v>
      </c>
      <c r="AA533" s="50">
        <f t="shared" si="129"/>
        <v>-3.2797332547763958</v>
      </c>
      <c r="AB533" s="50">
        <f t="shared" si="130"/>
        <v>-3.2797332547763745</v>
      </c>
      <c r="AC533" s="50">
        <f t="shared" si="131"/>
        <v>-3.2797332547763602</v>
      </c>
      <c r="AF533">
        <v>1.93</v>
      </c>
      <c r="AG533">
        <v>1.93</v>
      </c>
      <c r="AH533" s="57" t="s">
        <v>493</v>
      </c>
      <c r="AJ533" t="s">
        <v>472</v>
      </c>
    </row>
    <row r="534" spans="1:36" ht="15" x14ac:dyDescent="0.25">
      <c r="A534">
        <v>4.07</v>
      </c>
      <c r="B534">
        <v>3.83</v>
      </c>
      <c r="C534">
        <v>1.83</v>
      </c>
      <c r="D534" s="43">
        <f t="shared" si="119"/>
        <v>5.3244938876064962E-2</v>
      </c>
      <c r="E534" s="44">
        <f>IF(OR($A534="",$B534="",$C534=""),"",A534*'MPTO_working_3-way'!$I533)</f>
        <v>4.2867069012255845</v>
      </c>
      <c r="F534" s="45">
        <f>IF(OR($A534="",$B534="",$C534=""),"",B534*'MPTO_working_3-way'!$I533)</f>
        <v>4.0339281158953293</v>
      </c>
      <c r="G534" s="46">
        <f>IF(OR($A534="",$B534="",$C534=""),"",C534*'MPTO_working_3-way'!$I533)</f>
        <v>1.9274382381431989</v>
      </c>
      <c r="H534" s="44">
        <f>IF(OR($A534="",$B534="",$C534=""),"",'MPTO_working_3-way'!E533)</f>
        <v>4.3868897621226104</v>
      </c>
      <c r="I534" s="45">
        <f>IF(OR($A534="",$B534="",$C534=""),"",'MPTO_working_3-way'!F533)</f>
        <v>4.1093364105977583</v>
      </c>
      <c r="J534" s="46">
        <f>IF(OR($A534="",$B534="",$C534=""),"",'MPTO_working_3-way'!G533)</f>
        <v>1.8914326207095025</v>
      </c>
      <c r="K534" s="44">
        <f>IF(OR($A534="",$B534="",$C534=""),"",'OddsRatio_working_3-way'!H533)</f>
        <v>4.3458284849664057</v>
      </c>
      <c r="L534" s="45">
        <f>IF(OR($A534="",$B534="",$C534=""),"",'OddsRatio_working_3-way'!I533)</f>
        <v>4.0842653460765233</v>
      </c>
      <c r="M534" s="46">
        <f>IF(OR($A534="",$B534="",$C534=""),"",'OddsRatio_working_3-way'!J533)</f>
        <v>1.9045725219941745</v>
      </c>
      <c r="N534" s="47">
        <f t="shared" si="120"/>
        <v>23.32793034471511</v>
      </c>
      <c r="O534" s="48">
        <f t="shared" si="121"/>
        <v>24.789732768404829</v>
      </c>
      <c r="P534" s="48">
        <f t="shared" si="122"/>
        <v>51.882336886880054</v>
      </c>
      <c r="Q534" t="s">
        <v>340</v>
      </c>
      <c r="R534" t="s">
        <v>329</v>
      </c>
      <c r="S534" s="38">
        <v>44349</v>
      </c>
      <c r="T534" s="50">
        <v>100</v>
      </c>
      <c r="U534" s="50">
        <f t="shared" si="123"/>
        <v>75.429975429975428</v>
      </c>
      <c r="V534" s="50">
        <f t="shared" si="124"/>
        <v>73.890339425587456</v>
      </c>
      <c r="W534" s="50">
        <f t="shared" si="125"/>
        <v>45.355191256830594</v>
      </c>
      <c r="X534" s="50">
        <f t="shared" si="126"/>
        <v>80.754469317581922</v>
      </c>
      <c r="Y534" s="50">
        <f t="shared" si="127"/>
        <v>79.214833313193964</v>
      </c>
      <c r="Z534" s="50">
        <f t="shared" si="128"/>
        <v>50.679685144437101</v>
      </c>
      <c r="AA534" s="50">
        <f t="shared" si="129"/>
        <v>-5.3244938876064936</v>
      </c>
      <c r="AB534" s="50">
        <f t="shared" si="130"/>
        <v>-5.3244938876065078</v>
      </c>
      <c r="AC534" s="50">
        <f t="shared" si="131"/>
        <v>-5.3244938876065078</v>
      </c>
      <c r="AF534">
        <v>1.72</v>
      </c>
      <c r="AG534">
        <v>2.13</v>
      </c>
      <c r="AH534" s="57" t="s">
        <v>502</v>
      </c>
      <c r="AJ534" t="s">
        <v>478</v>
      </c>
    </row>
    <row r="535" spans="1:36" ht="15" x14ac:dyDescent="0.25">
      <c r="A535">
        <v>2.38</v>
      </c>
      <c r="B535">
        <v>3.42</v>
      </c>
      <c r="C535">
        <v>2.97</v>
      </c>
      <c r="D535" s="43">
        <f t="shared" si="119"/>
        <v>4.9266064745940863E-2</v>
      </c>
      <c r="E535" s="44">
        <f>IF(OR($A535="",$B535="",$C535=""),"",A535*'MPTO_working_3-way'!$I534)</f>
        <v>2.4972532340953393</v>
      </c>
      <c r="F535" s="45">
        <f>IF(OR($A535="",$B535="",$C535=""),"",B535*'MPTO_working_3-way'!$I534)</f>
        <v>3.5884899414311175</v>
      </c>
      <c r="G535" s="46">
        <f>IF(OR($A535="",$B535="",$C535=""),"",C535*'MPTO_working_3-way'!$I534)</f>
        <v>3.1163202122954448</v>
      </c>
      <c r="H535" s="44">
        <f>IF(OR($A535="",$B535="",$C535=""),"",'MPTO_working_3-way'!E534)</f>
        <v>2.4768044437504839</v>
      </c>
      <c r="I535" s="45">
        <f>IF(OR($A535="",$B535="",$C535=""),"",'MPTO_working_3-way'!F534)</f>
        <v>3.6235082298050059</v>
      </c>
      <c r="J535" s="46">
        <f>IF(OR($A535="",$B535="",$C535=""),"",'MPTO_working_3-way'!G534)</f>
        <v>3.1222844407385422</v>
      </c>
      <c r="K535" s="44">
        <f>IF(OR($A535="",$B535="",$C535=""),"",'OddsRatio_working_3-way'!H534)</f>
        <v>2.4858973689989052</v>
      </c>
      <c r="L535" s="45">
        <f>IF(OR($A535="",$B535="",$C535=""),"",'OddsRatio_working_3-way'!I534)</f>
        <v>3.6057040818676449</v>
      </c>
      <c r="M535" s="46">
        <f>IF(OR($A535="",$B535="",$C535=""),"",'OddsRatio_working_3-way'!J534)</f>
        <v>3.1211723311071333</v>
      </c>
      <c r="N535" s="47">
        <f t="shared" si="120"/>
        <v>40.043996593812089</v>
      </c>
      <c r="O535" s="48">
        <f t="shared" si="121"/>
        <v>27.866874822594383</v>
      </c>
      <c r="P535" s="48">
        <f t="shared" si="122"/>
        <v>32.089128583593521</v>
      </c>
      <c r="Q535" t="s">
        <v>324</v>
      </c>
      <c r="R535" t="s">
        <v>333</v>
      </c>
      <c r="S535" s="38">
        <v>44349</v>
      </c>
      <c r="T535" s="50">
        <v>100</v>
      </c>
      <c r="U535" s="50">
        <f t="shared" si="123"/>
        <v>57.983193277310924</v>
      </c>
      <c r="V535" s="50">
        <f t="shared" si="124"/>
        <v>70.760233918128648</v>
      </c>
      <c r="W535" s="50">
        <f t="shared" si="125"/>
        <v>66.329966329966325</v>
      </c>
      <c r="X535" s="50">
        <f t="shared" si="126"/>
        <v>62.909799751905005</v>
      </c>
      <c r="Y535" s="50">
        <f t="shared" si="127"/>
        <v>75.686840392722743</v>
      </c>
      <c r="Z535" s="50">
        <f t="shared" si="128"/>
        <v>71.25657280456042</v>
      </c>
      <c r="AA535" s="50">
        <f t="shared" si="129"/>
        <v>-4.926606474594081</v>
      </c>
      <c r="AB535" s="50">
        <f t="shared" si="130"/>
        <v>-4.9266064745940952</v>
      </c>
      <c r="AC535" s="50">
        <f t="shared" si="131"/>
        <v>-4.9266064745940952</v>
      </c>
      <c r="AF535">
        <v>1.96</v>
      </c>
      <c r="AG535">
        <v>1.86</v>
      </c>
      <c r="AH535" s="57" t="s">
        <v>495</v>
      </c>
      <c r="AJ535" t="s">
        <v>478</v>
      </c>
    </row>
    <row r="536" spans="1:36" ht="15" x14ac:dyDescent="0.25">
      <c r="A536">
        <v>2.92</v>
      </c>
      <c r="B536">
        <v>3.79</v>
      </c>
      <c r="C536">
        <v>2.25</v>
      </c>
      <c r="D536" s="43">
        <f t="shared" si="119"/>
        <v>5.0762440613165261E-2</v>
      </c>
      <c r="E536" s="44">
        <f>IF(OR($A536="",$B536="",$C536=""),"",A536*'MPTO_working_3-way'!$I535)</f>
        <v>3.0682263265904424</v>
      </c>
      <c r="F536" s="45">
        <f>IF(OR($A536="",$B536="",$C536=""),"",B536*'MPTO_working_3-way'!$I535)</f>
        <v>3.9823896499238964</v>
      </c>
      <c r="G536" s="46">
        <f>IF(OR($A536="",$B536="",$C536=""),"",C536*'MPTO_working_3-way'!$I535)</f>
        <v>2.3642154913796221</v>
      </c>
      <c r="H536" s="44">
        <f>IF(OR($A536="",$B536="",$C536=""),"",'MPTO_working_3-way'!E535)</f>
        <v>3.0717725188642389</v>
      </c>
      <c r="I536" s="45">
        <f>IF(OR($A536="",$B536="",$C536=""),"",'MPTO_working_3-way'!F535)</f>
        <v>4.049707253605118</v>
      </c>
      <c r="J536" s="46">
        <f>IF(OR($A536="",$B536="",$C536=""),"",'MPTO_working_3-way'!G535)</f>
        <v>2.3390519908317784</v>
      </c>
      <c r="K536" s="44">
        <f>IF(OR($A536="",$B536="",$C536=""),"",'OddsRatio_working_3-way'!H535)</f>
        <v>3.0737943256130342</v>
      </c>
      <c r="L536" s="45">
        <f>IF(OR($A536="",$B536="",$C536=""),"",'OddsRatio_working_3-way'!I535)</f>
        <v>4.0134823794064394</v>
      </c>
      <c r="M536" s="46">
        <f>IF(OR($A536="",$B536="",$C536=""),"",'OddsRatio_working_3-way'!J535)</f>
        <v>2.3501265140709857</v>
      </c>
      <c r="N536" s="47">
        <f t="shared" si="120"/>
        <v>32.592119796822388</v>
      </c>
      <c r="O536" s="48">
        <f t="shared" si="121"/>
        <v>25.110551400190335</v>
      </c>
      <c r="P536" s="48">
        <f t="shared" si="122"/>
        <v>42.297328802987273</v>
      </c>
      <c r="Q536" t="s">
        <v>328</v>
      </c>
      <c r="R536" t="s">
        <v>323</v>
      </c>
      <c r="S536" s="38">
        <v>44349</v>
      </c>
      <c r="T536" s="50">
        <v>100</v>
      </c>
      <c r="U536" s="50">
        <f t="shared" si="123"/>
        <v>65.753424657534239</v>
      </c>
      <c r="V536" s="50">
        <f t="shared" si="124"/>
        <v>73.614775725593674</v>
      </c>
      <c r="W536" s="50">
        <f t="shared" si="125"/>
        <v>55.55555555555555</v>
      </c>
      <c r="X536" s="50">
        <f t="shared" si="126"/>
        <v>70.829668718850769</v>
      </c>
      <c r="Y536" s="50">
        <f t="shared" si="127"/>
        <v>78.691019786910203</v>
      </c>
      <c r="Z536" s="50">
        <f t="shared" si="128"/>
        <v>60.631799616872087</v>
      </c>
      <c r="AA536" s="50">
        <f t="shared" si="129"/>
        <v>-5.0762440613165296</v>
      </c>
      <c r="AB536" s="50">
        <f t="shared" si="130"/>
        <v>-5.0762440613165296</v>
      </c>
      <c r="AC536" s="50">
        <f t="shared" si="131"/>
        <v>-5.0762440613165367</v>
      </c>
      <c r="AF536">
        <v>1.9</v>
      </c>
      <c r="AG536">
        <v>1.92</v>
      </c>
      <c r="AH536" s="67" t="s">
        <v>494</v>
      </c>
      <c r="AJ536" t="s">
        <v>478</v>
      </c>
    </row>
    <row r="537" spans="1:36" ht="15" x14ac:dyDescent="0.25">
      <c r="A537">
        <v>3.53</v>
      </c>
      <c r="B537">
        <v>3.46</v>
      </c>
      <c r="C537">
        <v>2.04</v>
      </c>
      <c r="D537" s="43">
        <f t="shared" si="119"/>
        <v>6.2499538452005066E-2</v>
      </c>
      <c r="E537" s="44">
        <f>IF(OR($A537="",$B537="",$C537=""),"",A537*'MPTO_working_3-way'!$I536)</f>
        <v>3.7506233707355778</v>
      </c>
      <c r="F537" s="45">
        <f>IF(OR($A537="",$B537="",$C537=""),"",B537*'MPTO_working_3-way'!$I536)</f>
        <v>3.6762484030439375</v>
      </c>
      <c r="G537" s="46">
        <f>IF(OR($A537="",$B537="",$C537=""),"",C537*'MPTO_working_3-way'!$I536)</f>
        <v>2.1674990584420906</v>
      </c>
      <c r="H537" s="44">
        <f>IF(OR($A537="",$B537="",$C537=""),"",'MPTO_working_3-way'!E536)</f>
        <v>3.8102068962142437</v>
      </c>
      <c r="I537" s="45">
        <f>IF(OR($A537="",$B537="",$C537=""),"",'MPTO_working_3-way'!F536)</f>
        <v>3.7287809772072249</v>
      </c>
      <c r="J537" s="46">
        <f>IF(OR($A537="",$B537="",$C537=""),"",'MPTO_working_3-way'!G536)</f>
        <v>2.1305476045138563</v>
      </c>
      <c r="K537" s="44">
        <f>IF(OR($A537="",$B537="",$C537=""),"",'OddsRatio_working_3-way'!H536)</f>
        <v>3.7855704055779307</v>
      </c>
      <c r="L537" s="45">
        <f>IF(OR($A537="",$B537="",$C537=""),"",'OddsRatio_working_3-way'!I536)</f>
        <v>3.7084992876370384</v>
      </c>
      <c r="M537" s="46">
        <f>IF(OR($A537="",$B537="",$C537=""),"",'OddsRatio_working_3-way'!J536)</f>
        <v>2.1450566094075287</v>
      </c>
      <c r="N537" s="47">
        <f t="shared" si="120"/>
        <v>26.6622345448639</v>
      </c>
      <c r="O537" s="48">
        <f t="shared" si="121"/>
        <v>27.201643914268658</v>
      </c>
      <c r="P537" s="48">
        <f t="shared" si="122"/>
        <v>46.136121540867428</v>
      </c>
      <c r="Q537" t="s">
        <v>335</v>
      </c>
      <c r="R537" t="s">
        <v>341</v>
      </c>
      <c r="S537" s="38">
        <v>44349</v>
      </c>
      <c r="T537" s="50">
        <v>100</v>
      </c>
      <c r="U537" s="50">
        <f t="shared" si="123"/>
        <v>71.671388101982998</v>
      </c>
      <c r="V537" s="50">
        <f t="shared" si="124"/>
        <v>71.098265895953759</v>
      </c>
      <c r="W537" s="50">
        <f t="shared" si="125"/>
        <v>50.980392156862742</v>
      </c>
      <c r="X537" s="50">
        <f t="shared" si="126"/>
        <v>77.921341947183492</v>
      </c>
      <c r="Y537" s="50">
        <f t="shared" si="127"/>
        <v>77.348219741154239</v>
      </c>
      <c r="Z537" s="50">
        <f t="shared" si="128"/>
        <v>57.23034600206325</v>
      </c>
      <c r="AA537" s="50">
        <f t="shared" si="129"/>
        <v>-6.2499538452004941</v>
      </c>
      <c r="AB537" s="50">
        <f t="shared" si="130"/>
        <v>-6.2499538452004799</v>
      </c>
      <c r="AC537" s="50">
        <f t="shared" si="131"/>
        <v>-6.2499538452005083</v>
      </c>
      <c r="AF537">
        <v>1.7</v>
      </c>
      <c r="AG537">
        <v>2.11</v>
      </c>
      <c r="AH537" s="57" t="s">
        <v>492</v>
      </c>
      <c r="AJ537" t="s">
        <v>478</v>
      </c>
    </row>
    <row r="538" spans="1:36" ht="15" x14ac:dyDescent="0.25">
      <c r="A538">
        <v>2.3199999999999998</v>
      </c>
      <c r="B538">
        <v>2.99</v>
      </c>
      <c r="C538">
        <v>3.53</v>
      </c>
      <c r="D538" s="43">
        <f t="shared" si="119"/>
        <v>4.8768762273907917E-2</v>
      </c>
      <c r="E538" s="44">
        <f>IF(OR($A538="",$B538="",$C538=""),"",A538*'MPTO_working_3-way'!$I537)</f>
        <v>2.4331435284754663</v>
      </c>
      <c r="F538" s="45">
        <f>IF(OR($A538="",$B538="",$C538=""),"",B538*'MPTO_working_3-way'!$I537)</f>
        <v>3.1358185991989851</v>
      </c>
      <c r="G538" s="46">
        <f>IF(OR($A538="",$B538="",$C538=""),"",C538*'MPTO_working_3-way'!$I537)</f>
        <v>3.7021537308268946</v>
      </c>
      <c r="H538" s="44">
        <f>IF(OR($A538="",$B538="",$C538=""),"",'MPTO_working_3-way'!E537)</f>
        <v>2.4109269264517539</v>
      </c>
      <c r="I538" s="45">
        <f>IF(OR($A538="",$B538="",$C538=""),"",'MPTO_working_3-way'!F537)</f>
        <v>3.1427574986938827</v>
      </c>
      <c r="J538" s="46">
        <f>IF(OR($A538="",$B538="",$C538=""),"",'MPTO_working_3-way'!G537)</f>
        <v>3.7448994718855908</v>
      </c>
      <c r="K538" s="44">
        <f>IF(OR($A538="",$B538="",$C538=""),"",'OddsRatio_working_3-way'!H537)</f>
        <v>2.4206809639149927</v>
      </c>
      <c r="L538" s="45">
        <f>IF(OR($A538="",$B538="",$C538=""),"",'OddsRatio_working_3-way'!I537)</f>
        <v>3.1417841804476021</v>
      </c>
      <c r="M538" s="46">
        <f>IF(OR($A538="",$B538="",$C538=""),"",'OddsRatio_working_3-way'!J537)</f>
        <v>3.7229718475037359</v>
      </c>
      <c r="N538" s="47">
        <f t="shared" si="120"/>
        <v>41.099096222513829</v>
      </c>
      <c r="O538" s="48">
        <f t="shared" si="121"/>
        <v>31.889599744559217</v>
      </c>
      <c r="P538" s="48">
        <f t="shared" si="122"/>
        <v>27.011304032926937</v>
      </c>
      <c r="Q538" t="s">
        <v>332</v>
      </c>
      <c r="R538" t="s">
        <v>325</v>
      </c>
      <c r="S538" s="38">
        <v>44349</v>
      </c>
      <c r="T538" s="50">
        <v>100</v>
      </c>
      <c r="U538" s="50">
        <f t="shared" si="123"/>
        <v>56.896551724137922</v>
      </c>
      <c r="V538" s="50">
        <f t="shared" si="124"/>
        <v>66.555183946488299</v>
      </c>
      <c r="W538" s="50">
        <f t="shared" si="125"/>
        <v>71.671388101982998</v>
      </c>
      <c r="X538" s="50">
        <f t="shared" si="126"/>
        <v>61.773427951528703</v>
      </c>
      <c r="Y538" s="50">
        <f t="shared" si="127"/>
        <v>71.432060173879066</v>
      </c>
      <c r="Z538" s="50">
        <f t="shared" si="128"/>
        <v>76.548264329373779</v>
      </c>
      <c r="AA538" s="50">
        <f t="shared" si="129"/>
        <v>-4.8768762273907811</v>
      </c>
      <c r="AB538" s="50">
        <f t="shared" si="130"/>
        <v>-4.8768762273907669</v>
      </c>
      <c r="AC538" s="50">
        <f t="shared" si="131"/>
        <v>-4.8768762273907811</v>
      </c>
      <c r="AF538">
        <v>2.04</v>
      </c>
      <c r="AG538">
        <v>1.79</v>
      </c>
      <c r="AH538" s="67" t="s">
        <v>499</v>
      </c>
      <c r="AJ538" t="s">
        <v>478</v>
      </c>
    </row>
    <row r="539" spans="1:36" ht="15" x14ac:dyDescent="0.25">
      <c r="A539">
        <v>2.0299999999999998</v>
      </c>
      <c r="B539">
        <v>3.79</v>
      </c>
      <c r="C539">
        <v>3.4</v>
      </c>
      <c r="D539" s="43">
        <f t="shared" si="119"/>
        <v>5.0580727241310575E-2</v>
      </c>
      <c r="E539" s="44">
        <f>IF(OR($A539="",$B539="",$C539=""),"",A539*'MPTO_working_3-way'!$I538)</f>
        <v>2.1326788762998601</v>
      </c>
      <c r="F539" s="45">
        <f>IF(OR($A539="",$B539="",$C539=""),"",B539*'MPTO_working_3-way'!$I538)</f>
        <v>3.9817009562445671</v>
      </c>
      <c r="G539" s="46">
        <f>IF(OR($A539="",$B539="",$C539=""),"",C539*'MPTO_working_3-way'!$I538)</f>
        <v>3.5719744726204556</v>
      </c>
      <c r="H539" s="44">
        <f>IF(OR($A539="",$B539="",$C539=""),"",'MPTO_working_3-way'!E538)</f>
        <v>2.101941669559404</v>
      </c>
      <c r="I539" s="45">
        <f>IF(OR($A539="",$B539="",$C539=""),"",'MPTO_working_3-way'!F538)</f>
        <v>4.0487141229786294</v>
      </c>
      <c r="J539" s="46">
        <f>IF(OR($A539="",$B539="",$C539=""),"",'MPTO_working_3-way'!G538)</f>
        <v>3.6067566934062816</v>
      </c>
      <c r="K539" s="44">
        <f>IF(OR($A539="",$B539="",$C539=""),"",'OddsRatio_working_3-way'!H538)</f>
        <v>2.1140937310933405</v>
      </c>
      <c r="L539" s="45">
        <f>IF(OR($A539="",$B539="",$C539=""),"",'OddsRatio_working_3-way'!I538)</f>
        <v>4.0177878735440977</v>
      </c>
      <c r="M539" s="46">
        <f>IF(OR($A539="",$B539="",$C539=""),"",'OddsRatio_working_3-way'!J538)</f>
        <v>3.5959465578873964</v>
      </c>
      <c r="N539" s="47">
        <f t="shared" si="120"/>
        <v>46.889384572279013</v>
      </c>
      <c r="O539" s="48">
        <f t="shared" si="121"/>
        <v>25.114894638977937</v>
      </c>
      <c r="P539" s="48">
        <f t="shared" si="122"/>
        <v>27.995720788743057</v>
      </c>
      <c r="Q539" t="s">
        <v>338</v>
      </c>
      <c r="R539" t="s">
        <v>339</v>
      </c>
      <c r="S539" s="38">
        <v>44349</v>
      </c>
      <c r="T539" s="50">
        <v>100</v>
      </c>
      <c r="U539" s="50">
        <f t="shared" si="123"/>
        <v>50.73891625615763</v>
      </c>
      <c r="V539" s="50">
        <f t="shared" si="124"/>
        <v>73.614775725593674</v>
      </c>
      <c r="W539" s="50">
        <f t="shared" si="125"/>
        <v>70.588235294117652</v>
      </c>
      <c r="X539" s="50">
        <f t="shared" si="126"/>
        <v>55.796988980288688</v>
      </c>
      <c r="Y539" s="50">
        <f t="shared" si="127"/>
        <v>78.672848449724725</v>
      </c>
      <c r="Z539" s="50">
        <f t="shared" si="128"/>
        <v>75.646308018248703</v>
      </c>
      <c r="AA539" s="50">
        <f t="shared" si="129"/>
        <v>-5.0580727241310584</v>
      </c>
      <c r="AB539" s="50">
        <f t="shared" si="130"/>
        <v>-5.0580727241310512</v>
      </c>
      <c r="AC539" s="50">
        <f t="shared" si="131"/>
        <v>-5.0580727241310512</v>
      </c>
      <c r="AF539">
        <v>1.62</v>
      </c>
      <c r="AG539">
        <v>2.2999999999999998</v>
      </c>
      <c r="AH539" s="57" t="s">
        <v>484</v>
      </c>
      <c r="AJ539" t="s">
        <v>478</v>
      </c>
    </row>
    <row r="540" spans="1:36" ht="15" x14ac:dyDescent="0.25">
      <c r="A540">
        <v>2.6</v>
      </c>
      <c r="B540">
        <v>3.24</v>
      </c>
      <c r="C540">
        <v>3.04</v>
      </c>
      <c r="D540" s="43">
        <f t="shared" si="119"/>
        <v>2.220472834507925E-2</v>
      </c>
      <c r="E540" s="44">
        <f>IF(OR($A540="",$B540="",$C540=""),"",A540*'MPTO_working_3-way'!$I539)</f>
        <v>2.6577322936972063</v>
      </c>
      <c r="F540" s="45">
        <f>IF(OR($A540="",$B540="",$C540=""),"",B540*'MPTO_working_3-way'!$I539)</f>
        <v>3.3119433198380568</v>
      </c>
      <c r="G540" s="46">
        <f>IF(OR($A540="",$B540="",$C540=""),"",C540*'MPTO_working_3-way'!$I539)</f>
        <v>3.1075023741690408</v>
      </c>
      <c r="H540" s="44">
        <f>IF(OR($A540="",$B540="",$C540=""),"",'MPTO_working_3-way'!E539)</f>
        <v>2.6510164195090713</v>
      </c>
      <c r="I540" s="45">
        <f>IF(OR($A540="",$B540="",$C540=""),"",'MPTO_working_3-way'!F539)</f>
        <v>3.3196078702487455</v>
      </c>
      <c r="J540" s="46">
        <f>IF(OR($A540="",$B540="",$C540=""),"",'MPTO_working_3-way'!G539)</f>
        <v>3.1099769424078345</v>
      </c>
      <c r="K540" s="44">
        <f>IF(OR($A540="",$B540="",$C540=""),"",'OddsRatio_working_3-way'!H539)</f>
        <v>2.6541411659450063</v>
      </c>
      <c r="L540" s="45">
        <f>IF(OR($A540="",$B540="",$C540=""),"",'OddsRatio_working_3-way'!I539)</f>
        <v>3.3157976323230089</v>
      </c>
      <c r="M540" s="46">
        <f>IF(OR($A540="",$B540="",$C540=""),"",'OddsRatio_working_3-way'!J539)</f>
        <v>3.1090299865798823</v>
      </c>
      <c r="N540" s="47">
        <f t="shared" si="120"/>
        <v>37.626061976651783</v>
      </c>
      <c r="O540" s="48">
        <f t="shared" si="121"/>
        <v>30.193753438053903</v>
      </c>
      <c r="P540" s="48">
        <f t="shared" si="122"/>
        <v>32.180184585294299</v>
      </c>
      <c r="Q540" t="s">
        <v>431</v>
      </c>
      <c r="R540" t="s">
        <v>434</v>
      </c>
      <c r="S540" s="38">
        <v>44349</v>
      </c>
      <c r="T540" s="50">
        <v>100</v>
      </c>
      <c r="U540" s="50">
        <f t="shared" si="123"/>
        <v>61.538461538461533</v>
      </c>
      <c r="V540" s="50">
        <f t="shared" si="124"/>
        <v>69.135802469135797</v>
      </c>
      <c r="W540" s="50">
        <f t="shared" si="125"/>
        <v>67.10526315789474</v>
      </c>
      <c r="X540" s="50">
        <f t="shared" si="126"/>
        <v>63.758934372969463</v>
      </c>
      <c r="Y540" s="50">
        <f t="shared" si="127"/>
        <v>71.356275303643727</v>
      </c>
      <c r="Z540" s="50">
        <f t="shared" si="128"/>
        <v>69.325735992402656</v>
      </c>
      <c r="AA540" s="50">
        <f t="shared" si="129"/>
        <v>-2.2204728345079303</v>
      </c>
      <c r="AB540" s="50">
        <f t="shared" si="130"/>
        <v>-2.2204728345079303</v>
      </c>
      <c r="AC540" s="50">
        <f t="shared" si="131"/>
        <v>-2.2204728345079161</v>
      </c>
      <c r="AF540">
        <v>2.34</v>
      </c>
      <c r="AG540">
        <v>1.66</v>
      </c>
      <c r="AH540" s="57" t="s">
        <v>484</v>
      </c>
      <c r="AJ540" t="s">
        <v>473</v>
      </c>
    </row>
    <row r="541" spans="1:36" ht="15" x14ac:dyDescent="0.25">
      <c r="A541">
        <v>1.46</v>
      </c>
      <c r="B541">
        <v>5.04</v>
      </c>
      <c r="C541">
        <v>7.08</v>
      </c>
      <c r="D541" s="43">
        <f t="shared" si="119"/>
        <v>2.458714311512078E-2</v>
      </c>
      <c r="E541" s="44">
        <f>IF(OR($A541="",$B541="",$C541=""),"",A541*'MPTO_working_3-way'!$I540)</f>
        <v>1.4958972289480763</v>
      </c>
      <c r="F541" s="45">
        <f>IF(OR($A541="",$B541="",$C541=""),"",B541*'MPTO_working_3-way'!$I540)</f>
        <v>5.1639192013002084</v>
      </c>
      <c r="G541" s="46">
        <f>IF(OR($A541="",$B541="",$C541=""),"",C541*'MPTO_working_3-way'!$I540)</f>
        <v>7.2540769732550556</v>
      </c>
      <c r="H541" s="44">
        <f>IF(OR($A541="",$B541="",$C541=""),"",'MPTO_working_3-way'!E540)</f>
        <v>1.4776815577300619</v>
      </c>
      <c r="I541" s="45">
        <f>IF(OR($A541="",$B541="",$C541=""),"",'MPTO_working_3-way'!F540)</f>
        <v>5.2571541129287462</v>
      </c>
      <c r="J541" s="46">
        <f>IF(OR($A541="",$B541="",$C541=""),"",'MPTO_working_3-way'!G540)</f>
        <v>7.5161282876361337</v>
      </c>
      <c r="K541" s="44">
        <f>IF(OR($A541="",$B541="",$C541=""),"",'OddsRatio_working_3-way'!H540)</f>
        <v>1.4834956911465087</v>
      </c>
      <c r="L541" s="45">
        <f>IF(OR($A541="",$B541="",$C541=""),"",'OddsRatio_working_3-way'!I540)</f>
        <v>5.2463534613736842</v>
      </c>
      <c r="M541" s="46">
        <f>IF(OR($A541="",$B541="",$C541=""),"",'OddsRatio_working_3-way'!J540)</f>
        <v>7.3905517438495041</v>
      </c>
      <c r="N541" s="47">
        <f t="shared" si="120"/>
        <v>66.849512162222922</v>
      </c>
      <c r="O541" s="48">
        <f t="shared" si="121"/>
        <v>19.365136459691563</v>
      </c>
      <c r="P541" s="48">
        <f t="shared" si="122"/>
        <v>13.785351378085517</v>
      </c>
      <c r="Q541" t="s">
        <v>247</v>
      </c>
      <c r="R541" t="s">
        <v>433</v>
      </c>
      <c r="S541" s="38">
        <v>44349</v>
      </c>
      <c r="T541" s="50">
        <v>100</v>
      </c>
      <c r="U541" s="50">
        <f t="shared" si="123"/>
        <v>31.506849315068493</v>
      </c>
      <c r="V541" s="50">
        <f t="shared" si="124"/>
        <v>80.158730158730151</v>
      </c>
      <c r="W541" s="50">
        <f t="shared" si="125"/>
        <v>85.875706214689274</v>
      </c>
      <c r="X541" s="50">
        <f t="shared" si="126"/>
        <v>33.965563626580575</v>
      </c>
      <c r="Y541" s="50">
        <f t="shared" si="127"/>
        <v>82.617444470242248</v>
      </c>
      <c r="Z541" s="50">
        <f t="shared" si="128"/>
        <v>88.334420526201342</v>
      </c>
      <c r="AA541" s="50">
        <f t="shared" si="129"/>
        <v>-2.4587143115120824</v>
      </c>
      <c r="AB541" s="50">
        <f t="shared" si="130"/>
        <v>-2.4587143115120966</v>
      </c>
      <c r="AC541" s="50">
        <f t="shared" si="131"/>
        <v>-2.4587143115120682</v>
      </c>
      <c r="AF541">
        <v>1.6</v>
      </c>
      <c r="AG541">
        <v>2.48</v>
      </c>
      <c r="AH541" s="57" t="s">
        <v>491</v>
      </c>
      <c r="AJ541" t="s">
        <v>473</v>
      </c>
    </row>
    <row r="542" spans="1:36" ht="15" x14ac:dyDescent="0.25">
      <c r="A542">
        <v>2.8</v>
      </c>
      <c r="B542">
        <v>3.29</v>
      </c>
      <c r="C542">
        <v>2.77</v>
      </c>
      <c r="D542" s="43">
        <f t="shared" si="119"/>
        <v>2.2105055248921923E-2</v>
      </c>
      <c r="E542" s="44">
        <f>IF(OR($A542="",$B542="",$C542=""),"",A542*'MPTO_working_3-way'!$I541)</f>
        <v>2.8618941546969814</v>
      </c>
      <c r="F542" s="45">
        <f>IF(OR($A542="",$B542="",$C542=""),"",B542*'MPTO_working_3-way'!$I541)</f>
        <v>3.3627256317689533</v>
      </c>
      <c r="G542" s="46">
        <f>IF(OR($A542="",$B542="",$C542=""),"",C542*'MPTO_working_3-way'!$I541)</f>
        <v>2.8312310030395138</v>
      </c>
      <c r="H542" s="44">
        <f>IF(OR($A542="",$B542="",$C542=""),"",'MPTO_working_3-way'!E541)</f>
        <v>2.8589848161626299</v>
      </c>
      <c r="I542" s="45">
        <f>IF(OR($A542="",$B542="",$C542=""),"",'MPTO_working_3-way'!F541)</f>
        <v>3.3717372403204031</v>
      </c>
      <c r="J542" s="46">
        <f>IF(OR($A542="",$B542="",$C542=""),"",'MPTO_working_3-way'!G541)</f>
        <v>2.8277146004312956</v>
      </c>
      <c r="K542" s="44">
        <f>IF(OR($A542="",$B542="",$C542=""),"",'OddsRatio_working_3-way'!H541)</f>
        <v>2.8605352628734737</v>
      </c>
      <c r="L542" s="45">
        <f>IF(OR($A542="",$B542="",$C542=""),"",'OddsRatio_working_3-way'!I541)</f>
        <v>3.3670143066556966</v>
      </c>
      <c r="M542" s="46">
        <f>IF(OR($A542="",$B542="",$C542=""),"",'OddsRatio_working_3-way'!J541)</f>
        <v>2.829526341825582</v>
      </c>
      <c r="N542" s="47">
        <f t="shared" si="120"/>
        <v>34.941893233849541</v>
      </c>
      <c r="O542" s="48">
        <f t="shared" si="121"/>
        <v>29.737781475616625</v>
      </c>
      <c r="P542" s="48">
        <f t="shared" si="122"/>
        <v>35.32032529053383</v>
      </c>
      <c r="Q542" t="s">
        <v>344</v>
      </c>
      <c r="R542" t="s">
        <v>346</v>
      </c>
      <c r="S542" s="38">
        <v>44349</v>
      </c>
      <c r="T542" s="50">
        <v>100</v>
      </c>
      <c r="U542" s="50">
        <f t="shared" si="123"/>
        <v>64.285714285714292</v>
      </c>
      <c r="V542" s="50">
        <f t="shared" si="124"/>
        <v>69.6048632218845</v>
      </c>
      <c r="W542" s="50">
        <f t="shared" si="125"/>
        <v>63.898916967509031</v>
      </c>
      <c r="X542" s="50">
        <f t="shared" si="126"/>
        <v>66.496219810606476</v>
      </c>
      <c r="Y542" s="50">
        <f t="shared" si="127"/>
        <v>71.815368746776699</v>
      </c>
      <c r="Z542" s="50">
        <f t="shared" si="128"/>
        <v>66.109422492401222</v>
      </c>
      <c r="AA542" s="50">
        <f t="shared" si="129"/>
        <v>-2.2105055248921843</v>
      </c>
      <c r="AB542" s="50">
        <f t="shared" si="130"/>
        <v>-2.2105055248921985</v>
      </c>
      <c r="AC542" s="50">
        <f t="shared" si="131"/>
        <v>-2.2105055248921914</v>
      </c>
      <c r="AF542">
        <v>2.39</v>
      </c>
      <c r="AG542">
        <v>1.64</v>
      </c>
      <c r="AH542" s="57" t="s">
        <v>486</v>
      </c>
      <c r="AJ542" t="s">
        <v>473</v>
      </c>
    </row>
    <row r="543" spans="1:36" ht="15" x14ac:dyDescent="0.25">
      <c r="A543">
        <v>3.15</v>
      </c>
      <c r="B543">
        <v>3.35</v>
      </c>
      <c r="C543">
        <v>2.37</v>
      </c>
      <c r="D543" s="43">
        <f t="shared" si="119"/>
        <v>3.7908708416926729E-2</v>
      </c>
      <c r="E543" s="44">
        <f>IF(OR($A543="",$B543="",$C543=""),"",A543*'MPTO_working_3-way'!$I542)</f>
        <v>3.2694124315133193</v>
      </c>
      <c r="F543" s="45">
        <f>IF(OR($A543="",$B543="",$C543=""),"",B543*'MPTO_working_3-way'!$I542)</f>
        <v>3.4769941731967045</v>
      </c>
      <c r="G543" s="46">
        <f>IF(OR($A543="",$B543="",$C543=""),"",C543*'MPTO_working_3-way'!$I542)</f>
        <v>2.4598436389481164</v>
      </c>
      <c r="H543" s="44">
        <f>IF(OR($A543="",$B543="",$C543=""),"",'MPTO_working_3-way'!E542)</f>
        <v>3.2805807063051953</v>
      </c>
      <c r="I543" s="45">
        <f>IF(OR($A543="",$B543="",$C543=""),"",'MPTO_working_3-way'!F542)</f>
        <v>3.4980785302417305</v>
      </c>
      <c r="J543" s="46">
        <f>IF(OR($A543="",$B543="",$C543=""),"",'MPTO_working_3-way'!G542)</f>
        <v>2.4431676920033505</v>
      </c>
      <c r="K543" s="44">
        <f>IF(OR($A543="",$B543="",$C543=""),"",'OddsRatio_working_3-way'!H542)</f>
        <v>3.2762964713233091</v>
      </c>
      <c r="L543" s="45">
        <f>IF(OR($A543="",$B543="",$C543=""),"",'OddsRatio_working_3-way'!I542)</f>
        <v>3.4880449802836169</v>
      </c>
      <c r="M543" s="46">
        <f>IF(OR($A543="",$B543="",$C543=""),"",'OddsRatio_working_3-way'!J542)</f>
        <v>2.450477286378109</v>
      </c>
      <c r="N543" s="47">
        <f t="shared" si="120"/>
        <v>30.58653568332852</v>
      </c>
      <c r="O543" s="48">
        <f t="shared" si="121"/>
        <v>28.760473851488012</v>
      </c>
      <c r="P543" s="48">
        <f t="shared" si="122"/>
        <v>40.652990465183478</v>
      </c>
      <c r="Q543" t="s">
        <v>362</v>
      </c>
      <c r="R543" t="s">
        <v>360</v>
      </c>
      <c r="S543" s="38">
        <v>44349</v>
      </c>
      <c r="T543" s="50">
        <v>100</v>
      </c>
      <c r="U543" s="50">
        <f t="shared" si="123"/>
        <v>68.253968253968253</v>
      </c>
      <c r="V543" s="50">
        <f t="shared" si="124"/>
        <v>70.149253731343279</v>
      </c>
      <c r="W543" s="50">
        <f t="shared" si="125"/>
        <v>57.805907172995774</v>
      </c>
      <c r="X543" s="50">
        <f t="shared" si="126"/>
        <v>72.044839095660933</v>
      </c>
      <c r="Y543" s="50">
        <f t="shared" si="127"/>
        <v>73.940124573035959</v>
      </c>
      <c r="Z543" s="50">
        <f t="shared" si="128"/>
        <v>61.596778014688461</v>
      </c>
      <c r="AA543" s="50">
        <f t="shared" si="129"/>
        <v>-3.79087084169268</v>
      </c>
      <c r="AB543" s="50">
        <f t="shared" si="130"/>
        <v>-3.79087084169268</v>
      </c>
      <c r="AC543" s="50">
        <f t="shared" si="131"/>
        <v>-3.7908708416926871</v>
      </c>
      <c r="AF543">
        <v>2.2000000000000002</v>
      </c>
      <c r="AG543">
        <v>1.69</v>
      </c>
      <c r="AH543" s="57" t="s">
        <v>484</v>
      </c>
      <c r="AJ543" t="s">
        <v>479</v>
      </c>
    </row>
    <row r="544" spans="1:36" ht="15" x14ac:dyDescent="0.25">
      <c r="A544">
        <v>2.2000000000000002</v>
      </c>
      <c r="B544">
        <v>3.15</v>
      </c>
      <c r="C544">
        <v>3.73</v>
      </c>
      <c r="D544" s="43">
        <f t="shared" si="119"/>
        <v>4.0102286751080296E-2</v>
      </c>
      <c r="E544" s="44">
        <f>IF(OR($A544="",$B544="",$C544=""),"",A544*'MPTO_working_3-way'!$I543)</f>
        <v>2.2882250308523768</v>
      </c>
      <c r="F544" s="45">
        <f>IF(OR($A544="",$B544="",$C544=""),"",B544*'MPTO_working_3-way'!$I543)</f>
        <v>3.2763222032659027</v>
      </c>
      <c r="G544" s="46">
        <f>IF(OR($A544="",$B544="",$C544=""),"",C544*'MPTO_working_3-way'!$I543)</f>
        <v>3.8795815295815297</v>
      </c>
      <c r="H544" s="44">
        <f>IF(OR($A544="",$B544="",$C544=""),"",'MPTO_working_3-way'!E543)</f>
        <v>2.2666586772438833</v>
      </c>
      <c r="I544" s="45">
        <f>IF(OR($A544="",$B544="",$C544=""),"",'MPTO_working_3-way'!F543)</f>
        <v>3.2884688780140277</v>
      </c>
      <c r="J544" s="46">
        <f>IF(OR($A544="",$B544="",$C544=""),"",'MPTO_working_3-way'!G543)</f>
        <v>3.9257393663875586</v>
      </c>
      <c r="K544" s="44">
        <f>IF(OR($A544="",$B544="",$C544=""),"",'OddsRatio_working_3-way'!H543)</f>
        <v>2.2757894687000424</v>
      </c>
      <c r="L544" s="45">
        <f>IF(OR($A544="",$B544="",$C544=""),"",'OddsRatio_working_3-way'!I543)</f>
        <v>3.2857894647542421</v>
      </c>
      <c r="M544" s="46">
        <f>IF(OR($A544="",$B544="",$C544=""),"",'OddsRatio_working_3-way'!J543)</f>
        <v>3.9024210412925946</v>
      </c>
      <c r="N544" s="47">
        <f t="shared" si="120"/>
        <v>43.701995499432776</v>
      </c>
      <c r="O544" s="48">
        <f t="shared" si="121"/>
        <v>30.522028602778452</v>
      </c>
      <c r="P544" s="48">
        <f t="shared" si="122"/>
        <v>25.775975897788772</v>
      </c>
      <c r="Q544" t="s">
        <v>349</v>
      </c>
      <c r="R544" t="s">
        <v>347</v>
      </c>
      <c r="S544" s="38">
        <v>44349</v>
      </c>
      <c r="T544" s="50">
        <v>100</v>
      </c>
      <c r="U544" s="50">
        <f t="shared" si="123"/>
        <v>54.545454545454554</v>
      </c>
      <c r="V544" s="50">
        <f t="shared" si="124"/>
        <v>68.253968253968253</v>
      </c>
      <c r="W544" s="50">
        <f t="shared" si="125"/>
        <v>73.190348525469176</v>
      </c>
      <c r="X544" s="50">
        <f t="shared" si="126"/>
        <v>58.555683220562571</v>
      </c>
      <c r="Y544" s="50">
        <f t="shared" si="127"/>
        <v>72.264196929076292</v>
      </c>
      <c r="Z544" s="50">
        <f t="shared" si="128"/>
        <v>77.2005772005772</v>
      </c>
      <c r="AA544" s="50">
        <f t="shared" si="129"/>
        <v>-4.0102286751080172</v>
      </c>
      <c r="AB544" s="50">
        <f t="shared" si="130"/>
        <v>-4.0102286751080385</v>
      </c>
      <c r="AC544" s="50">
        <f t="shared" si="131"/>
        <v>-4.0102286751080243</v>
      </c>
      <c r="AF544">
        <v>1.93</v>
      </c>
      <c r="AG544">
        <v>1.93</v>
      </c>
      <c r="AH544" s="71" t="s">
        <v>495</v>
      </c>
      <c r="AJ544" t="s">
        <v>479</v>
      </c>
    </row>
    <row r="545" spans="1:36" ht="15" x14ac:dyDescent="0.25">
      <c r="A545">
        <v>2.08</v>
      </c>
      <c r="B545">
        <v>3.28</v>
      </c>
      <c r="C545">
        <v>3.76</v>
      </c>
      <c r="D545" s="43">
        <f t="shared" si="119"/>
        <v>5.1604726358229103E-2</v>
      </c>
      <c r="E545" s="44">
        <f>IF(OR($A545="",$B545="",$C545=""),"",A545*'MPTO_working_3-way'!$I544)</f>
        <v>2.1873378308251166</v>
      </c>
      <c r="F545" s="45">
        <f>IF(OR($A545="",$B545="",$C545=""),"",B545*'MPTO_working_3-way'!$I544)</f>
        <v>3.4492635024549911</v>
      </c>
      <c r="G545" s="46">
        <f>IF(OR($A545="",$B545="",$C545=""),"",C545*'MPTO_working_3-way'!$I544)</f>
        <v>3.9540337711069413</v>
      </c>
      <c r="H545" s="44">
        <f>IF(OR($A545="",$B545="",$C545=""),"",'MPTO_working_3-way'!E544)</f>
        <v>2.1571824274868319</v>
      </c>
      <c r="I545" s="45">
        <f>IF(OR($A545="",$B545="",$C545=""),"",'MPTO_working_3-way'!F544)</f>
        <v>3.4761271522566166</v>
      </c>
      <c r="J545" s="46">
        <f>IF(OR($A545="",$B545="",$C545=""),"",'MPTO_working_3-way'!G544)</f>
        <v>4.0200056165501001</v>
      </c>
      <c r="K545" s="44">
        <f>IF(OR($A545="",$B545="",$C545=""),"",'OddsRatio_working_3-way'!H544)</f>
        <v>2.169344473109148</v>
      </c>
      <c r="L545" s="45">
        <f>IF(OR($A545="",$B545="",$C545=""),"",'OddsRatio_working_3-way'!I544)</f>
        <v>3.4686161098970896</v>
      </c>
      <c r="M545" s="46">
        <f>IF(OR($A545="",$B545="",$C545=""),"",'OddsRatio_working_3-way'!J544)</f>
        <v>3.9883247646122659</v>
      </c>
      <c r="N545" s="47">
        <f t="shared" si="120"/>
        <v>45.717674970344014</v>
      </c>
      <c r="O545" s="48">
        <f t="shared" si="121"/>
        <v>28.991696322657184</v>
      </c>
      <c r="P545" s="48">
        <f t="shared" si="122"/>
        <v>25.29062870699882</v>
      </c>
      <c r="Q545" t="s">
        <v>370</v>
      </c>
      <c r="R545" t="s">
        <v>367</v>
      </c>
      <c r="S545" s="38">
        <v>44349</v>
      </c>
      <c r="T545" s="50">
        <v>100</v>
      </c>
      <c r="U545" s="50">
        <f t="shared" si="123"/>
        <v>51.92307692307692</v>
      </c>
      <c r="V545" s="50">
        <f t="shared" si="124"/>
        <v>69.512195121951223</v>
      </c>
      <c r="W545" s="50">
        <f t="shared" si="125"/>
        <v>73.40425531914893</v>
      </c>
      <c r="X545" s="50">
        <f t="shared" si="126"/>
        <v>57.083549558899847</v>
      </c>
      <c r="Y545" s="50">
        <f t="shared" si="127"/>
        <v>74.672667757774136</v>
      </c>
      <c r="Z545" s="50">
        <f t="shared" si="128"/>
        <v>78.564727954971843</v>
      </c>
      <c r="AA545" s="50">
        <f t="shared" si="129"/>
        <v>-5.1604726358229271</v>
      </c>
      <c r="AB545" s="50">
        <f t="shared" si="130"/>
        <v>-5.1604726358229129</v>
      </c>
      <c r="AC545" s="50">
        <f t="shared" si="131"/>
        <v>-5.1604726358229129</v>
      </c>
      <c r="AF545">
        <v>2.73</v>
      </c>
      <c r="AG545">
        <v>1.46</v>
      </c>
      <c r="AH545" s="57" t="s">
        <v>502</v>
      </c>
      <c r="AJ545" t="s">
        <v>480</v>
      </c>
    </row>
    <row r="546" spans="1:36" ht="15" x14ac:dyDescent="0.25">
      <c r="A546">
        <v>3.52</v>
      </c>
      <c r="B546">
        <v>3.22</v>
      </c>
      <c r="C546">
        <v>2.2000000000000002</v>
      </c>
      <c r="D546" s="43">
        <f t="shared" si="119"/>
        <v>4.9195369847543802E-2</v>
      </c>
      <c r="E546" s="44">
        <f>IF(OR($A546="",$B546="",$C546=""),"",A546*'MPTO_working_3-way'!$I545)</f>
        <v>3.6931677018633544</v>
      </c>
      <c r="F546" s="45">
        <f>IF(OR($A546="",$B546="",$C546=""),"",B546*'MPTO_working_3-way'!$I545)</f>
        <v>3.3784090909090914</v>
      </c>
      <c r="G546" s="46">
        <f>IF(OR($A546="",$B546="",$C546=""),"",C546*'MPTO_working_3-way'!$I545)</f>
        <v>2.3082298136645965</v>
      </c>
      <c r="H546" s="44">
        <f>IF(OR($A546="",$B546="",$C546=""),"",'MPTO_working_3-way'!E545)</f>
        <v>3.7356301634733704</v>
      </c>
      <c r="I546" s="45">
        <f>IF(OR($A546="",$B546="",$C546=""),"",'MPTO_working_3-way'!F545)</f>
        <v>3.3995041190114375</v>
      </c>
      <c r="J546" s="46">
        <f>IF(OR($A546="",$B546="",$C546=""),"",'MPTO_working_3-way'!G545)</f>
        <v>2.2823390431187245</v>
      </c>
      <c r="K546" s="44">
        <f>IF(OR($A546="",$B546="",$C546=""),"",'OddsRatio_working_3-way'!H545)</f>
        <v>3.7156094986419923</v>
      </c>
      <c r="L546" s="45">
        <f>IF(OR($A546="",$B546="",$C546=""),"",'OddsRatio_working_3-way'!I545)</f>
        <v>3.3923226535655653</v>
      </c>
      <c r="M546" s="46">
        <f>IF(OR($A546="",$B546="",$C546=""),"",'OddsRatio_working_3-way'!J545)</f>
        <v>2.2931473803057107</v>
      </c>
      <c r="N546" s="47">
        <f t="shared" si="120"/>
        <v>27.077026572485703</v>
      </c>
      <c r="O546" s="48">
        <f t="shared" si="121"/>
        <v>29.599730911537165</v>
      </c>
      <c r="P546" s="48">
        <f t="shared" si="122"/>
        <v>43.323242515977121</v>
      </c>
      <c r="Q546" t="s">
        <v>440</v>
      </c>
      <c r="R546" t="s">
        <v>91</v>
      </c>
      <c r="S546" s="38">
        <v>44349</v>
      </c>
      <c r="T546" s="50">
        <v>100</v>
      </c>
      <c r="U546" s="50">
        <f t="shared" si="123"/>
        <v>71.590909090909093</v>
      </c>
      <c r="V546" s="50">
        <f t="shared" si="124"/>
        <v>68.944099378881987</v>
      </c>
      <c r="W546" s="50">
        <f t="shared" si="125"/>
        <v>54.545454545454554</v>
      </c>
      <c r="X546" s="50">
        <f t="shared" si="126"/>
        <v>76.510446075663467</v>
      </c>
      <c r="Y546" s="50">
        <f t="shared" si="127"/>
        <v>73.86363636363636</v>
      </c>
      <c r="Z546" s="50">
        <f t="shared" si="128"/>
        <v>59.46499153020892</v>
      </c>
      <c r="AA546" s="50">
        <f t="shared" si="129"/>
        <v>-4.9195369847543731</v>
      </c>
      <c r="AB546" s="50">
        <f t="shared" si="130"/>
        <v>-4.9195369847543731</v>
      </c>
      <c r="AC546" s="50">
        <f t="shared" si="131"/>
        <v>-4.919536984754366</v>
      </c>
      <c r="AF546">
        <v>2.36</v>
      </c>
      <c r="AG546">
        <v>1.59</v>
      </c>
      <c r="AH546" s="57" t="s">
        <v>504</v>
      </c>
      <c r="AJ546" t="s">
        <v>480</v>
      </c>
    </row>
    <row r="547" spans="1:36" ht="15" x14ac:dyDescent="0.25">
      <c r="A547">
        <v>1.45</v>
      </c>
      <c r="B547">
        <v>4.95</v>
      </c>
      <c r="C547">
        <v>7.54</v>
      </c>
      <c r="D547" s="43">
        <f t="shared" si="119"/>
        <v>2.4301369128955308E-2</v>
      </c>
      <c r="E547" s="44">
        <f>IF(OR($A547="",$B547="",$C547=""),"",A547*'MPTO_working_3-way'!$I546)</f>
        <v>1.4852369852369851</v>
      </c>
      <c r="F547" s="45">
        <f>IF(OR($A547="",$B547="",$C547=""),"",B547*'MPTO_working_3-way'!$I546)</f>
        <v>5.0702917771883289</v>
      </c>
      <c r="G547" s="46">
        <f>IF(OR($A547="",$B547="",$C547=""),"",C547*'MPTO_working_3-way'!$I546)</f>
        <v>7.723232323232323</v>
      </c>
      <c r="H547" s="44">
        <f>IF(OR($A547="",$B547="",$C547=""),"",'MPTO_working_3-way'!E546)</f>
        <v>1.4672336299188866</v>
      </c>
      <c r="I547" s="45">
        <f>IF(OR($A547="",$B547="",$C547=""),"",'MPTO_working_3-way'!F546)</f>
        <v>5.156772440473449</v>
      </c>
      <c r="J547" s="46">
        <f>IF(OR($A547="",$B547="",$C547=""),"",'MPTO_working_3-way'!G546)</f>
        <v>8.0304812450692094</v>
      </c>
      <c r="K547" s="44">
        <f>IF(OR($A547="",$B547="",$C547=""),"",'OddsRatio_working_3-way'!H546)</f>
        <v>1.4729864953043263</v>
      </c>
      <c r="L547" s="45">
        <f>IF(OR($A547="",$B547="",$C547=""),"",'OddsRatio_working_3-way'!I546)</f>
        <v>5.1517703476713113</v>
      </c>
      <c r="M547" s="46">
        <f>IF(OR($A547="",$B547="",$C547=""),"",'OddsRatio_working_3-way'!J546)</f>
        <v>7.8740703984228801</v>
      </c>
      <c r="N547" s="47">
        <f t="shared" si="120"/>
        <v>67.329322521579911</v>
      </c>
      <c r="O547" s="48">
        <f t="shared" si="121"/>
        <v>19.722730839654719</v>
      </c>
      <c r="P547" s="48">
        <f t="shared" si="122"/>
        <v>12.947946638765368</v>
      </c>
      <c r="Q547" t="s">
        <v>98</v>
      </c>
      <c r="R547" t="s">
        <v>104</v>
      </c>
      <c r="S547" s="38">
        <v>44349</v>
      </c>
      <c r="T547" s="50">
        <v>100</v>
      </c>
      <c r="U547" s="50">
        <f t="shared" si="123"/>
        <v>31.03448275862069</v>
      </c>
      <c r="V547" s="50">
        <f t="shared" si="124"/>
        <v>79.797979797979792</v>
      </c>
      <c r="W547" s="50">
        <f t="shared" si="125"/>
        <v>86.73740053050399</v>
      </c>
      <c r="X547" s="50">
        <f t="shared" si="126"/>
        <v>33.464619671516225</v>
      </c>
      <c r="Y547" s="50">
        <f t="shared" si="127"/>
        <v>82.228116710875327</v>
      </c>
      <c r="Z547" s="50">
        <f t="shared" si="128"/>
        <v>89.16753744339951</v>
      </c>
      <c r="AA547" s="50">
        <f t="shared" si="129"/>
        <v>-2.4301369128955344</v>
      </c>
      <c r="AB547" s="50">
        <f t="shared" si="130"/>
        <v>-2.4301369128955344</v>
      </c>
      <c r="AC547" s="50">
        <f t="shared" si="131"/>
        <v>-2.4301369128955201</v>
      </c>
      <c r="AF547">
        <v>1.54</v>
      </c>
      <c r="AG547">
        <v>2.63</v>
      </c>
      <c r="AH547" s="57" t="s">
        <v>508</v>
      </c>
      <c r="AJ547" t="s">
        <v>474</v>
      </c>
    </row>
    <row r="548" spans="1:36" ht="15" x14ac:dyDescent="0.25">
      <c r="A548">
        <v>1.88</v>
      </c>
      <c r="B548">
        <v>3.78</v>
      </c>
      <c r="C548">
        <v>4.3600000000000003</v>
      </c>
      <c r="D548" s="43">
        <f t="shared" si="119"/>
        <v>2.5822956332423486E-2</v>
      </c>
      <c r="E548" s="44">
        <f>IF(OR($A548="",$B548="",$C548=""),"",A548*'MPTO_working_3-way'!$I547)</f>
        <v>1.928547157904956</v>
      </c>
      <c r="F548" s="45">
        <f>IF(OR($A548="",$B548="",$C548=""),"",B548*'MPTO_working_3-way'!$I547)</f>
        <v>3.8776107749365605</v>
      </c>
      <c r="G548" s="46">
        <f>IF(OR($A548="",$B548="",$C548=""),"",C548*'MPTO_working_3-way'!$I547)</f>
        <v>4.472588089609367</v>
      </c>
      <c r="H548" s="44">
        <f>IF(OR($A548="",$B548="",$C548=""),"",'MPTO_working_3-way'!E547)</f>
        <v>1.9109232983700772</v>
      </c>
      <c r="I548" s="45">
        <f>IF(OR($A548="",$B548="",$C548=""),"",'MPTO_working_3-way'!F547)</f>
        <v>3.9071258610230455</v>
      </c>
      <c r="J548" s="46">
        <f>IF(OR($A548="",$B548="",$C548=""),"",'MPTO_working_3-way'!G547)</f>
        <v>4.5300083278490142</v>
      </c>
      <c r="K548" s="44">
        <f>IF(OR($A548="",$B548="",$C548=""),"",'OddsRatio_working_3-way'!H547)</f>
        <v>1.9176328459554854</v>
      </c>
      <c r="L548" s="45">
        <f>IF(OR($A548="",$B548="",$C548=""),"",'OddsRatio_working_3-way'!I547)</f>
        <v>3.8988855815411916</v>
      </c>
      <c r="M548" s="46">
        <f>IF(OR($A548="",$B548="",$C548=""),"",'OddsRatio_working_3-way'!J547)</f>
        <v>4.5036890481936709</v>
      </c>
      <c r="N548" s="47">
        <f t="shared" si="120"/>
        <v>51.852504404731945</v>
      </c>
      <c r="O548" s="48">
        <f t="shared" si="121"/>
        <v>25.789076264787315</v>
      </c>
      <c r="P548" s="48">
        <f t="shared" si="122"/>
        <v>22.358419330480743</v>
      </c>
      <c r="Q548" t="s">
        <v>101</v>
      </c>
      <c r="R548" t="s">
        <v>443</v>
      </c>
      <c r="S548" s="38">
        <v>44349</v>
      </c>
      <c r="T548" s="50">
        <v>100</v>
      </c>
      <c r="U548" s="50">
        <f t="shared" si="123"/>
        <v>46.808510638297875</v>
      </c>
      <c r="V548" s="50">
        <f t="shared" si="124"/>
        <v>73.544973544973558</v>
      </c>
      <c r="W548" s="50">
        <f t="shared" si="125"/>
        <v>77.064220183486242</v>
      </c>
      <c r="X548" s="50">
        <f t="shared" si="126"/>
        <v>49.390806271540221</v>
      </c>
      <c r="Y548" s="50">
        <f t="shared" si="127"/>
        <v>76.127269178215883</v>
      </c>
      <c r="Z548" s="50">
        <f t="shared" si="128"/>
        <v>79.646515816728595</v>
      </c>
      <c r="AA548" s="50">
        <f t="shared" si="129"/>
        <v>-2.5822956332423459</v>
      </c>
      <c r="AB548" s="50">
        <f t="shared" si="130"/>
        <v>-2.5822956332423246</v>
      </c>
      <c r="AC548" s="50">
        <f t="shared" si="131"/>
        <v>-2.582295633242353</v>
      </c>
      <c r="AF548">
        <v>1.62</v>
      </c>
      <c r="AG548">
        <v>2.42</v>
      </c>
      <c r="AH548" s="57" t="s">
        <v>485</v>
      </c>
      <c r="AJ548" t="s">
        <v>474</v>
      </c>
    </row>
    <row r="549" spans="1:36" ht="15" x14ac:dyDescent="0.25">
      <c r="A549">
        <v>1.78</v>
      </c>
      <c r="B549">
        <v>4.13</v>
      </c>
      <c r="C549">
        <v>4.55</v>
      </c>
      <c r="D549" s="43">
        <f t="shared" si="119"/>
        <v>2.370872319453543E-2</v>
      </c>
      <c r="E549" s="44">
        <f>IF(OR($A549="",$B549="",$C549=""),"",A549*'MPTO_working_3-way'!$I548)</f>
        <v>1.822201527286273</v>
      </c>
      <c r="F549" s="45">
        <f>IF(OR($A549="",$B549="",$C549=""),"",B549*'MPTO_working_3-way'!$I548)</f>
        <v>4.2279170267934312</v>
      </c>
      <c r="G549" s="46">
        <f>IF(OR($A549="",$B549="",$C549=""),"",C549*'MPTO_working_3-way'!$I548)</f>
        <v>4.6578746905351363</v>
      </c>
      <c r="H549" s="44">
        <f>IF(OR($A549="",$B549="",$C549=""),"",'MPTO_working_3-way'!E548)</f>
        <v>1.805396834592536</v>
      </c>
      <c r="I549" s="45">
        <f>IF(OR($A549="",$B549="",$C549=""),"",'MPTO_working_3-way'!F548)</f>
        <v>4.2693472634623006</v>
      </c>
      <c r="J549" s="46">
        <f>IF(OR($A549="",$B549="",$C549=""),"",'MPTO_working_3-way'!G548)</f>
        <v>4.7197125087659808</v>
      </c>
      <c r="K549" s="44">
        <f>IF(OR($A549="",$B549="",$C549=""),"",'OddsRatio_working_3-way'!H548)</f>
        <v>1.8115485046150017</v>
      </c>
      <c r="L549" s="45">
        <f>IF(OR($A549="",$B549="",$C549=""),"",'OddsRatio_working_3-way'!I548)</f>
        <v>4.2565984864678912</v>
      </c>
      <c r="M549" s="46">
        <f>IF(OR($A549="",$B549="",$C549=""),"",'OddsRatio_working_3-way'!J548)</f>
        <v>4.6935861427990471</v>
      </c>
      <c r="N549" s="47">
        <f t="shared" si="120"/>
        <v>54.878672036306398</v>
      </c>
      <c r="O549" s="48">
        <f t="shared" si="121"/>
        <v>23.652309013226485</v>
      </c>
      <c r="P549" s="48">
        <f t="shared" si="122"/>
        <v>21.469018950467117</v>
      </c>
      <c r="Q549" t="s">
        <v>53</v>
      </c>
      <c r="R549" t="s">
        <v>102</v>
      </c>
      <c r="S549" s="38">
        <v>44349</v>
      </c>
      <c r="T549" s="50">
        <v>100</v>
      </c>
      <c r="U549" s="50">
        <f t="shared" si="123"/>
        <v>43.820224719101127</v>
      </c>
      <c r="V549" s="50">
        <f t="shared" si="124"/>
        <v>75.786924939467312</v>
      </c>
      <c r="W549" s="50">
        <f t="shared" si="125"/>
        <v>78.021978021978015</v>
      </c>
      <c r="X549" s="50">
        <f t="shared" si="126"/>
        <v>46.191097038554659</v>
      </c>
      <c r="Y549" s="50">
        <f t="shared" si="127"/>
        <v>78.157797258920851</v>
      </c>
      <c r="Z549" s="50">
        <f t="shared" si="128"/>
        <v>80.392850341431568</v>
      </c>
      <c r="AA549" s="50">
        <f t="shared" si="129"/>
        <v>-2.3708723194535324</v>
      </c>
      <c r="AB549" s="50">
        <f t="shared" si="130"/>
        <v>-2.3708723194535395</v>
      </c>
      <c r="AC549" s="50">
        <f t="shared" si="131"/>
        <v>-2.3708723194535537</v>
      </c>
      <c r="AF549">
        <v>1.59</v>
      </c>
      <c r="AG549">
        <v>2.5</v>
      </c>
      <c r="AH549" s="57" t="s">
        <v>487</v>
      </c>
      <c r="AJ549" t="s">
        <v>474</v>
      </c>
    </row>
    <row r="550" spans="1:36" ht="15" x14ac:dyDescent="0.25">
      <c r="A550">
        <v>5.49</v>
      </c>
      <c r="B550">
        <v>3.94</v>
      </c>
      <c r="C550">
        <v>1.7</v>
      </c>
      <c r="D550" s="43">
        <f t="shared" si="119"/>
        <v>2.4191763193863292E-2</v>
      </c>
      <c r="E550" s="44">
        <f>IF(OR($A550="",$B550="",$C550=""),"",A550*'MPTO_working_3-way'!$I549)</f>
        <v>5.6228127799343097</v>
      </c>
      <c r="F550" s="45">
        <f>IF(OR($A550="",$B550="",$C550=""),"",B550*'MPTO_working_3-way'!$I549)</f>
        <v>4.0353155469838216</v>
      </c>
      <c r="G550" s="46">
        <f>IF(OR($A550="",$B550="",$C550=""),"",C550*'MPTO_working_3-way'!$I549)</f>
        <v>1.7411259974295676</v>
      </c>
      <c r="H550" s="44">
        <f>IF(OR($A550="",$B550="",$C550=""),"",'MPTO_working_3-way'!E549)</f>
        <v>5.7443057379499107</v>
      </c>
      <c r="I550" s="45">
        <f>IF(OR($A550="",$B550="",$C550=""),"",'MPTO_working_3-way'!F549)</f>
        <v>4.0692888302294925</v>
      </c>
      <c r="J550" s="46">
        <f>IF(OR($A550="",$B550="",$C550=""),"",'MPTO_working_3-way'!G549)</f>
        <v>1.7236286491312331</v>
      </c>
      <c r="K550" s="44">
        <f>IF(OR($A550="",$B550="",$C550=""),"",'OddsRatio_working_3-way'!H549)</f>
        <v>5.6820840301110831</v>
      </c>
      <c r="L550" s="45">
        <f>IF(OR($A550="",$B550="",$C550=""),"",'OddsRatio_working_3-way'!I549)</f>
        <v>4.0657743983355425</v>
      </c>
      <c r="M550" s="46">
        <f>IF(OR($A550="",$B550="",$C550=""),"",'OddsRatio_working_3-way'!J549)</f>
        <v>1.7299462853179861</v>
      </c>
      <c r="N550" s="47">
        <f t="shared" si="120"/>
        <v>17.78469316226607</v>
      </c>
      <c r="O550" s="48">
        <f t="shared" si="121"/>
        <v>24.781209507827597</v>
      </c>
      <c r="P550" s="48">
        <f t="shared" si="122"/>
        <v>57.434097329906322</v>
      </c>
      <c r="Q550" t="s">
        <v>96</v>
      </c>
      <c r="R550" t="s">
        <v>97</v>
      </c>
      <c r="S550" s="38">
        <v>44349</v>
      </c>
      <c r="T550" s="50">
        <v>100</v>
      </c>
      <c r="U550" s="50">
        <f t="shared" si="123"/>
        <v>81.785063752276869</v>
      </c>
      <c r="V550" s="50">
        <f t="shared" si="124"/>
        <v>74.619289340101517</v>
      </c>
      <c r="W550" s="50">
        <f t="shared" si="125"/>
        <v>41.176470588235297</v>
      </c>
      <c r="X550" s="50">
        <f t="shared" si="126"/>
        <v>84.204240071663179</v>
      </c>
      <c r="Y550" s="50">
        <f t="shared" si="127"/>
        <v>77.038465659487841</v>
      </c>
      <c r="Z550" s="50">
        <f t="shared" si="128"/>
        <v>43.595646907621614</v>
      </c>
      <c r="AA550" s="50">
        <f t="shared" si="129"/>
        <v>-2.4191763193863096</v>
      </c>
      <c r="AB550" s="50">
        <f t="shared" si="130"/>
        <v>-2.4191763193863238</v>
      </c>
      <c r="AC550" s="50">
        <f t="shared" si="131"/>
        <v>-2.4191763193863167</v>
      </c>
      <c r="AF550">
        <v>1.79</v>
      </c>
      <c r="AG550">
        <v>2.12</v>
      </c>
      <c r="AH550" s="57" t="s">
        <v>492</v>
      </c>
      <c r="AJ550" t="s">
        <v>474</v>
      </c>
    </row>
    <row r="551" spans="1:36" ht="15" x14ac:dyDescent="0.25">
      <c r="A551">
        <v>3.5</v>
      </c>
      <c r="B551">
        <v>3.15</v>
      </c>
      <c r="C551">
        <v>2.35</v>
      </c>
      <c r="D551" s="43">
        <f t="shared" si="119"/>
        <v>2.8706518068220221E-2</v>
      </c>
      <c r="E551" s="44">
        <f>IF(OR($A551="",$B551="",$C551=""),"",A551*'MPTO_working_3-way'!$I550)</f>
        <v>3.6004728132387709</v>
      </c>
      <c r="F551" s="45">
        <f>IF(OR($A551="",$B551="",$C551=""),"",B551*'MPTO_working_3-way'!$I550)</f>
        <v>3.2404255319148936</v>
      </c>
      <c r="G551" s="46">
        <f>IF(OR($A551="",$B551="",$C551=""),"",C551*'MPTO_working_3-way'!$I550)</f>
        <v>2.4174603174603178</v>
      </c>
      <c r="H551" s="44">
        <f>IF(OR($A551="",$B551="",$C551=""),"",'MPTO_working_3-way'!E550)</f>
        <v>3.6212800652262538</v>
      </c>
      <c r="I551" s="45">
        <f>IF(OR($A551="",$B551="",$C551=""),"",'MPTO_working_3-way'!F550)</f>
        <v>3.2478976234003656</v>
      </c>
      <c r="J551" s="46">
        <f>IF(OR($A551="",$B551="",$C551=""),"",'MPTO_working_3-way'!G550)</f>
        <v>2.4040595399188098</v>
      </c>
      <c r="K551" s="44">
        <f>IF(OR($A551="",$B551="",$C551=""),"",'OddsRatio_working_3-way'!H550)</f>
        <v>3.6110096266370593</v>
      </c>
      <c r="L551" s="45">
        <f>IF(OR($A551="",$B551="",$C551=""),"",'OddsRatio_working_3-way'!I550)</f>
        <v>3.2454682789078717</v>
      </c>
      <c r="M551" s="46">
        <f>IF(OR($A551="",$B551="",$C551=""),"",'OddsRatio_working_3-way'!J550)</f>
        <v>2.4099451983840119</v>
      </c>
      <c r="N551" s="47">
        <f t="shared" si="120"/>
        <v>27.77413000656599</v>
      </c>
      <c r="O551" s="48">
        <f t="shared" si="121"/>
        <v>30.860144451739984</v>
      </c>
      <c r="P551" s="48">
        <f t="shared" si="122"/>
        <v>41.365725541694019</v>
      </c>
      <c r="Q551" t="s">
        <v>105</v>
      </c>
      <c r="R551" t="s">
        <v>448</v>
      </c>
      <c r="S551" s="38">
        <v>44349</v>
      </c>
      <c r="T551" s="50">
        <v>100</v>
      </c>
      <c r="U551" s="50">
        <f t="shared" si="123"/>
        <v>71.428571428571431</v>
      </c>
      <c r="V551" s="50">
        <f t="shared" si="124"/>
        <v>68.253968253968253</v>
      </c>
      <c r="W551" s="50">
        <f t="shared" si="125"/>
        <v>57.446808510638299</v>
      </c>
      <c r="X551" s="50">
        <f t="shared" si="126"/>
        <v>74.299223235393441</v>
      </c>
      <c r="Y551" s="50">
        <f t="shared" si="127"/>
        <v>71.124620060790278</v>
      </c>
      <c r="Z551" s="50">
        <f t="shared" si="128"/>
        <v>60.317460317460316</v>
      </c>
      <c r="AA551" s="50">
        <f t="shared" si="129"/>
        <v>-2.8706518068220106</v>
      </c>
      <c r="AB551" s="50">
        <f t="shared" si="130"/>
        <v>-2.8706518068220248</v>
      </c>
      <c r="AC551" s="50">
        <f t="shared" si="131"/>
        <v>-2.8706518068220177</v>
      </c>
      <c r="AF551">
        <v>2.04</v>
      </c>
      <c r="AG551">
        <v>1.85</v>
      </c>
      <c r="AH551" s="57" t="s">
        <v>508</v>
      </c>
      <c r="AJ551" t="s">
        <v>467</v>
      </c>
    </row>
    <row r="552" spans="1:36" ht="15" x14ac:dyDescent="0.25">
      <c r="A552">
        <v>3.55</v>
      </c>
      <c r="B552">
        <v>2.99</v>
      </c>
      <c r="C552">
        <v>2.4300000000000002</v>
      </c>
      <c r="D552" s="43">
        <f t="shared" si="119"/>
        <v>2.7660935125043418E-2</v>
      </c>
      <c r="E552" s="44">
        <f>IF(OR($A552="",$B552="",$C552=""),"",A552*'MPTO_working_3-way'!$I551)</f>
        <v>3.6481963196939038</v>
      </c>
      <c r="F552" s="45">
        <f>IF(OR($A552="",$B552="",$C552=""),"",B552*'MPTO_working_3-way'!$I551)</f>
        <v>3.07270619602388</v>
      </c>
      <c r="G552" s="46">
        <f>IF(OR($A552="",$B552="",$C552=""),"",C552*'MPTO_working_3-way'!$I551)</f>
        <v>2.4972160723538557</v>
      </c>
      <c r="H552" s="44">
        <f>IF(OR($A552="",$B552="",$C552=""),"",'MPTO_working_3-way'!E551)</f>
        <v>3.6701311230250373</v>
      </c>
      <c r="I552" s="45">
        <f>IF(OR($A552="",$B552="",$C552=""),"",'MPTO_working_3-way'!F551)</f>
        <v>3.0747674395271245</v>
      </c>
      <c r="J552" s="46">
        <f>IF(OR($A552="",$B552="",$C552=""),"",'MPTO_working_3-way'!G551)</f>
        <v>2.4856928365162458</v>
      </c>
      <c r="K552" s="44">
        <f>IF(OR($A552="",$B552="",$C552=""),"",'OddsRatio_working_3-way'!H551)</f>
        <v>3.6586781665114576</v>
      </c>
      <c r="L552" s="45">
        <f>IF(OR($A552="",$B552="",$C552=""),"",'OddsRatio_working_3-way'!I551)</f>
        <v>3.0748115887677647</v>
      </c>
      <c r="M552" s="46">
        <f>IF(OR($A552="",$B552="",$C552=""),"",'OddsRatio_working_3-way'!J551)</f>
        <v>2.4909450110240727</v>
      </c>
      <c r="N552" s="47">
        <f t="shared" si="120"/>
        <v>27.410805569912515</v>
      </c>
      <c r="O552" s="48">
        <f t="shared" si="121"/>
        <v>32.544601930832584</v>
      </c>
      <c r="P552" s="48">
        <f t="shared" si="122"/>
        <v>40.044592499254904</v>
      </c>
      <c r="Q552" t="s">
        <v>377</v>
      </c>
      <c r="R552" t="s">
        <v>140</v>
      </c>
      <c r="S552" s="38">
        <v>44349</v>
      </c>
      <c r="T552" s="50">
        <v>100</v>
      </c>
      <c r="U552" s="50">
        <f t="shared" si="123"/>
        <v>71.83098591549296</v>
      </c>
      <c r="V552" s="50">
        <f t="shared" si="124"/>
        <v>66.555183946488299</v>
      </c>
      <c r="W552" s="50">
        <f t="shared" si="125"/>
        <v>58.847736625514408</v>
      </c>
      <c r="X552" s="50">
        <f t="shared" si="126"/>
        <v>74.597079427997286</v>
      </c>
      <c r="Y552" s="50">
        <f t="shared" si="127"/>
        <v>69.32127745899264</v>
      </c>
      <c r="Z552" s="50">
        <f t="shared" si="128"/>
        <v>61.613830138018756</v>
      </c>
      <c r="AA552" s="50">
        <f t="shared" si="129"/>
        <v>-2.7660935125043267</v>
      </c>
      <c r="AB552" s="50">
        <f t="shared" si="130"/>
        <v>-2.7660935125043409</v>
      </c>
      <c r="AC552" s="50">
        <f t="shared" si="131"/>
        <v>-2.766093512504348</v>
      </c>
      <c r="AF552">
        <v>2.17</v>
      </c>
      <c r="AG552">
        <v>1.75</v>
      </c>
      <c r="AH552" s="67" t="s">
        <v>495</v>
      </c>
      <c r="AJ552" t="s">
        <v>467</v>
      </c>
    </row>
    <row r="553" spans="1:36" ht="15" x14ac:dyDescent="0.25">
      <c r="A553">
        <v>2.2599999999999998</v>
      </c>
      <c r="B553">
        <v>3.21</v>
      </c>
      <c r="C553">
        <v>3.67</v>
      </c>
      <c r="D553" s="43">
        <f t="shared" si="119"/>
        <v>2.6483919889671137E-2</v>
      </c>
      <c r="E553" s="44">
        <f>IF(OR($A553="",$B553="",$C553=""),"",A553*'MPTO_working_3-way'!$I552)</f>
        <v>2.3198536589506564</v>
      </c>
      <c r="F553" s="45">
        <f>IF(OR($A553="",$B553="",$C553=""),"",B553*'MPTO_working_3-way'!$I552)</f>
        <v>3.2950133828458443</v>
      </c>
      <c r="G553" s="46">
        <f>IF(OR($A553="",$B553="",$C553=""),"",C553*'MPTO_working_3-way'!$I552)</f>
        <v>3.7671959859950932</v>
      </c>
      <c r="H553" s="44">
        <f>IF(OR($A553="",$B553="",$C553=""),"",'MPTO_working_3-way'!E552)</f>
        <v>2.3060076654484503</v>
      </c>
      <c r="I553" s="45">
        <f>IF(OR($A553="",$B553="",$C553=""),"",'MPTO_working_3-way'!F552)</f>
        <v>3.3036172253173426</v>
      </c>
      <c r="J553" s="46">
        <f>IF(OR($A553="",$B553="",$C553=""),"",'MPTO_working_3-way'!G552)</f>
        <v>3.7928843789938997</v>
      </c>
      <c r="K553" s="44">
        <f>IF(OR($A553="",$B553="",$C553=""),"",'OddsRatio_working_3-way'!H552)</f>
        <v>2.3119646471771014</v>
      </c>
      <c r="L553" s="45">
        <f>IF(OR($A553="",$B553="",$C553=""),"",'OddsRatio_working_3-way'!I552)</f>
        <v>3.3011443414772974</v>
      </c>
      <c r="M553" s="46">
        <f>IF(OR($A553="",$B553="",$C553=""),"",'OddsRatio_working_3-way'!J552)</f>
        <v>3.7801155618752866</v>
      </c>
      <c r="N553" s="47">
        <f t="shared" si="120"/>
        <v>43.106167328344831</v>
      </c>
      <c r="O553" s="48">
        <f t="shared" si="121"/>
        <v>30.34889039316489</v>
      </c>
      <c r="P553" s="48">
        <f t="shared" si="122"/>
        <v>26.544942278490275</v>
      </c>
      <c r="Q553" t="s">
        <v>449</v>
      </c>
      <c r="R553" t="s">
        <v>378</v>
      </c>
      <c r="S553" s="38">
        <v>44349</v>
      </c>
      <c r="T553" s="50">
        <v>100</v>
      </c>
      <c r="U553" s="50">
        <f t="shared" si="123"/>
        <v>55.752212389380524</v>
      </c>
      <c r="V553" s="50">
        <f t="shared" si="124"/>
        <v>68.847352024922117</v>
      </c>
      <c r="W553" s="50">
        <f t="shared" si="125"/>
        <v>72.752043596730246</v>
      </c>
      <c r="X553" s="50">
        <f t="shared" si="126"/>
        <v>58.400604378347644</v>
      </c>
      <c r="Y553" s="50">
        <f t="shared" si="127"/>
        <v>71.495744013889222</v>
      </c>
      <c r="Z553" s="50">
        <f t="shared" si="128"/>
        <v>75.400435585697352</v>
      </c>
      <c r="AA553" s="50">
        <f t="shared" si="129"/>
        <v>-2.6483919889671199</v>
      </c>
      <c r="AB553" s="50">
        <f t="shared" si="130"/>
        <v>-2.6483919889671057</v>
      </c>
      <c r="AC553" s="50">
        <f t="shared" si="131"/>
        <v>-2.6483919889671057</v>
      </c>
      <c r="AF553">
        <v>2.2799999999999998</v>
      </c>
      <c r="AG553">
        <v>1.68</v>
      </c>
      <c r="AH553" s="57" t="s">
        <v>492</v>
      </c>
      <c r="AJ553" t="s">
        <v>467</v>
      </c>
    </row>
    <row r="554" spans="1:36" ht="15" x14ac:dyDescent="0.25">
      <c r="A554">
        <v>2.72</v>
      </c>
      <c r="B554">
        <v>2.85</v>
      </c>
      <c r="C554">
        <v>3.24</v>
      </c>
      <c r="D554" s="43">
        <f t="shared" si="119"/>
        <v>2.7166227114627572E-2</v>
      </c>
      <c r="E554" s="44">
        <f>IF(OR($A554="",$B554="",$C554=""),"",A554*'MPTO_working_3-way'!$I553)</f>
        <v>2.7938921377517874</v>
      </c>
      <c r="F554" s="45">
        <f>IF(OR($A554="",$B554="",$C554=""),"",B554*'MPTO_working_3-way'!$I553)</f>
        <v>2.9274237472766886</v>
      </c>
      <c r="G554" s="46">
        <f>IF(OR($A554="",$B554="",$C554=""),"",C554*'MPTO_working_3-way'!$I553)</f>
        <v>3.3280185758513934</v>
      </c>
      <c r="H554" s="44">
        <f>IF(OR($A554="",$B554="",$C554=""),"",'MPTO_working_3-way'!E553)</f>
        <v>2.7886873567710651</v>
      </c>
      <c r="I554" s="45">
        <f>IF(OR($A554="",$B554="",$C554=""),"",'MPTO_working_3-way'!F553)</f>
        <v>2.9255010855689223</v>
      </c>
      <c r="J554" s="46">
        <f>IF(OR($A554="",$B554="",$C554=""),"",'MPTO_working_3-way'!G553)</f>
        <v>3.3379333808222675</v>
      </c>
      <c r="K554" s="44">
        <f>IF(OR($A554="",$B554="",$C554=""),"",'OddsRatio_working_3-way'!H553)</f>
        <v>2.7912516119675672</v>
      </c>
      <c r="L554" s="45">
        <f>IF(OR($A554="",$B554="",$C554=""),"",'OddsRatio_working_3-way'!I553)</f>
        <v>2.9266369082209289</v>
      </c>
      <c r="M554" s="46">
        <f>IF(OR($A554="",$B554="",$C554=""),"",'OddsRatio_working_3-way'!J553)</f>
        <v>3.3327927969810172</v>
      </c>
      <c r="N554" s="47">
        <f t="shared" si="120"/>
        <v>35.79236243546211</v>
      </c>
      <c r="O554" s="48">
        <f t="shared" si="121"/>
        <v>34.159728359458583</v>
      </c>
      <c r="P554" s="48">
        <f t="shared" si="122"/>
        <v>30.047909205079304</v>
      </c>
      <c r="Q554" t="s">
        <v>374</v>
      </c>
      <c r="R554" t="s">
        <v>250</v>
      </c>
      <c r="S554" s="38">
        <v>44349</v>
      </c>
      <c r="T554" s="50">
        <v>100</v>
      </c>
      <c r="U554" s="50">
        <f t="shared" si="123"/>
        <v>63.235294117647051</v>
      </c>
      <c r="V554" s="50">
        <f t="shared" si="124"/>
        <v>64.912280701754383</v>
      </c>
      <c r="W554" s="50">
        <f t="shared" si="125"/>
        <v>69.135802469135797</v>
      </c>
      <c r="X554" s="50">
        <f t="shared" si="126"/>
        <v>65.95191682910982</v>
      </c>
      <c r="Y554" s="50">
        <f t="shared" si="127"/>
        <v>67.628903413217131</v>
      </c>
      <c r="Z554" s="50">
        <f t="shared" si="128"/>
        <v>71.852425180598559</v>
      </c>
      <c r="AA554" s="50">
        <f t="shared" si="129"/>
        <v>-2.7166227114627688</v>
      </c>
      <c r="AB554" s="50">
        <f t="shared" si="130"/>
        <v>-2.7166227114627475</v>
      </c>
      <c r="AC554" s="50">
        <f t="shared" si="131"/>
        <v>-2.7166227114627617</v>
      </c>
      <c r="AF554">
        <v>2.48</v>
      </c>
      <c r="AG554">
        <v>1.58</v>
      </c>
      <c r="AH554" s="57" t="s">
        <v>485</v>
      </c>
      <c r="AJ554" t="s">
        <v>467</v>
      </c>
    </row>
    <row r="555" spans="1:36" ht="15" x14ac:dyDescent="0.25">
      <c r="A555">
        <v>2.88</v>
      </c>
      <c r="B555">
        <v>3.17</v>
      </c>
      <c r="C555">
        <v>2.74</v>
      </c>
      <c r="D555" s="43">
        <f t="shared" si="119"/>
        <v>2.7643139121068527E-2</v>
      </c>
      <c r="E555" s="44">
        <f>IF(OR($A555="",$B555="",$C555=""),"",A555*'MPTO_working_3-way'!$I554)</f>
        <v>2.9596122406686773</v>
      </c>
      <c r="F555" s="45">
        <f>IF(OR($A555="",$B555="",$C555=""),"",B555*'MPTO_working_3-way'!$I554)</f>
        <v>3.2576287510137871</v>
      </c>
      <c r="G555" s="46">
        <f>IF(OR($A555="",$B555="",$C555=""),"",C555*'MPTO_working_3-way'!$I554)</f>
        <v>2.8157422011917279</v>
      </c>
      <c r="H555" s="44">
        <f>IF(OR($A555="",$B555="",$C555=""),"",'MPTO_working_3-way'!E554)</f>
        <v>2.9585112361853927</v>
      </c>
      <c r="I555" s="45">
        <f>IF(OR($A555="",$B555="",$C555=""),"",'MPTO_working_3-way'!F554)</f>
        <v>3.2653804020728474</v>
      </c>
      <c r="J555" s="46">
        <f>IF(OR($A555="",$B555="",$C555=""),"",'MPTO_working_3-way'!G554)</f>
        <v>2.8109696769381656</v>
      </c>
      <c r="K555" s="44">
        <f>IF(OR($A555="",$B555="",$C555=""),"",'OddsRatio_working_3-way'!H554)</f>
        <v>2.9591957009937002</v>
      </c>
      <c r="L555" s="45">
        <f>IF(OR($A555="",$B555="",$C555=""),"",'OddsRatio_working_3-way'!I554)</f>
        <v>3.2614120591257065</v>
      </c>
      <c r="M555" s="46">
        <f>IF(OR($A555="",$B555="",$C555=""),"",'OddsRatio_working_3-way'!J554)</f>
        <v>2.8132981487920405</v>
      </c>
      <c r="N555" s="47">
        <f t="shared" si="120"/>
        <v>33.788210031665024</v>
      </c>
      <c r="O555" s="48">
        <f t="shared" si="121"/>
        <v>30.69717504454109</v>
      </c>
      <c r="P555" s="48">
        <f t="shared" si="122"/>
        <v>35.514614923793893</v>
      </c>
      <c r="Q555" t="s">
        <v>446</v>
      </c>
      <c r="R555" t="s">
        <v>234</v>
      </c>
      <c r="S555" s="38">
        <v>44349</v>
      </c>
      <c r="T555" s="50">
        <v>100</v>
      </c>
      <c r="U555" s="50">
        <f t="shared" si="123"/>
        <v>65.277777777777771</v>
      </c>
      <c r="V555" s="50">
        <f t="shared" si="124"/>
        <v>68.454258675078862</v>
      </c>
      <c r="W555" s="50">
        <f t="shared" si="125"/>
        <v>63.503649635036496</v>
      </c>
      <c r="X555" s="50">
        <f t="shared" si="126"/>
        <v>68.042091689884643</v>
      </c>
      <c r="Y555" s="50">
        <f t="shared" si="127"/>
        <v>71.218572587185719</v>
      </c>
      <c r="Z555" s="50">
        <f t="shared" si="128"/>
        <v>66.267963547143353</v>
      </c>
      <c r="AA555" s="50">
        <f t="shared" si="129"/>
        <v>-2.7643139121068714</v>
      </c>
      <c r="AB555" s="50">
        <f t="shared" si="130"/>
        <v>-2.7643139121068572</v>
      </c>
      <c r="AC555" s="50">
        <f t="shared" si="131"/>
        <v>-2.7643139121068572</v>
      </c>
      <c r="AF555">
        <v>2.21</v>
      </c>
      <c r="AG555">
        <v>1.72</v>
      </c>
      <c r="AH555" s="57" t="s">
        <v>498</v>
      </c>
      <c r="AJ555" t="s">
        <v>467</v>
      </c>
    </row>
    <row r="556" spans="1:36" ht="15" x14ac:dyDescent="0.25">
      <c r="A556">
        <v>3.87</v>
      </c>
      <c r="B556">
        <v>3.14</v>
      </c>
      <c r="C556">
        <v>2.21</v>
      </c>
      <c r="D556" s="43">
        <f t="shared" si="119"/>
        <v>2.9357958178960697E-2</v>
      </c>
      <c r="E556" s="44">
        <f>IF(OR($A556="",$B556="",$C556=""),"",A556*'MPTO_working_3-way'!$I555)</f>
        <v>3.9836152981525781</v>
      </c>
      <c r="F556" s="45">
        <f>IF(OR($A556="",$B556="",$C556=""),"",B556*'MPTO_working_3-way'!$I555)</f>
        <v>3.2321839886819368</v>
      </c>
      <c r="G556" s="46">
        <f>IF(OR($A556="",$B556="",$C556=""),"",C556*'MPTO_working_3-way'!$I555)</f>
        <v>2.274881087575503</v>
      </c>
      <c r="H556" s="44">
        <f>IF(OR($A556="",$B556="",$C556=""),"",'MPTO_working_3-way'!E555)</f>
        <v>4.0223328486216872</v>
      </c>
      <c r="I556" s="45">
        <f>IF(OR($A556="",$B556="",$C556=""),"",'MPTO_working_3-way'!F555)</f>
        <v>3.2395447178688843</v>
      </c>
      <c r="J556" s="46">
        <f>IF(OR($A556="",$B556="",$C556=""),"",'MPTO_working_3-way'!G555)</f>
        <v>2.2588522638503323</v>
      </c>
      <c r="K556" s="44">
        <f>IF(OR($A556="",$B556="",$C556=""),"",'OddsRatio_working_3-way'!H555)</f>
        <v>4.0021913715371706</v>
      </c>
      <c r="L556" s="45">
        <f>IF(OR($A556="",$B556="",$C556=""),"",'OddsRatio_working_3-way'!I555)</f>
        <v>3.2385677822611654</v>
      </c>
      <c r="M556" s="46">
        <f>IF(OR($A556="",$B556="",$C556=""),"",'OddsRatio_working_3-way'!J555)</f>
        <v>2.2657322507177615</v>
      </c>
      <c r="N556" s="47">
        <f t="shared" si="120"/>
        <v>25.102825578156484</v>
      </c>
      <c r="O556" s="48">
        <f t="shared" si="121"/>
        <v>30.938832798555921</v>
      </c>
      <c r="P556" s="48">
        <f t="shared" si="122"/>
        <v>43.958341623287602</v>
      </c>
      <c r="Q556" t="s">
        <v>235</v>
      </c>
      <c r="R556" t="s">
        <v>445</v>
      </c>
      <c r="S556" s="38">
        <v>44349</v>
      </c>
      <c r="T556" s="50">
        <v>100</v>
      </c>
      <c r="U556" s="50">
        <f t="shared" si="123"/>
        <v>74.160206718346245</v>
      </c>
      <c r="V556" s="50">
        <f t="shared" si="124"/>
        <v>68.152866242038215</v>
      </c>
      <c r="W556" s="50">
        <f t="shared" si="125"/>
        <v>54.751131221719454</v>
      </c>
      <c r="X556" s="50">
        <f t="shared" si="126"/>
        <v>77.096002536242324</v>
      </c>
      <c r="Y556" s="50">
        <f t="shared" si="127"/>
        <v>71.088662059934293</v>
      </c>
      <c r="Z556" s="50">
        <f t="shared" si="128"/>
        <v>57.686927039615533</v>
      </c>
      <c r="AA556" s="50">
        <f t="shared" si="129"/>
        <v>-2.9357958178960786</v>
      </c>
      <c r="AB556" s="50">
        <f t="shared" si="130"/>
        <v>-2.9357958178960786</v>
      </c>
      <c r="AC556" s="50">
        <f t="shared" si="131"/>
        <v>-2.9357958178960786</v>
      </c>
      <c r="AF556">
        <v>2.25</v>
      </c>
      <c r="AG556">
        <v>1.69</v>
      </c>
      <c r="AH556" s="71" t="s">
        <v>495</v>
      </c>
      <c r="AJ556" t="s">
        <v>467</v>
      </c>
    </row>
    <row r="557" spans="1:36" ht="15" x14ac:dyDescent="0.25">
      <c r="A557">
        <v>2.1800000000000002</v>
      </c>
      <c r="B557">
        <v>3.24</v>
      </c>
      <c r="C557">
        <v>3.84</v>
      </c>
      <c r="D557" s="43">
        <f t="shared" si="119"/>
        <v>2.7774238305583898E-2</v>
      </c>
      <c r="E557" s="44">
        <f>IF(OR($A557="",$B557="",$C557=""),"",A557*'MPTO_working_3-way'!$I556)</f>
        <v>2.2405478395061729</v>
      </c>
      <c r="F557" s="45">
        <f>IF(OR($A557="",$B557="",$C557=""),"",B557*'MPTO_working_3-way'!$I556)</f>
        <v>3.3299885321100922</v>
      </c>
      <c r="G557" s="46">
        <f>IF(OR($A557="",$B557="",$C557=""),"",C557*'MPTO_working_3-way'!$I556)</f>
        <v>3.9466530750934421</v>
      </c>
      <c r="H557" s="44">
        <f>IF(OR($A557="",$B557="",$C557=""),"",'MPTO_working_3-way'!E556)</f>
        <v>2.2249043845303755</v>
      </c>
      <c r="I557" s="45">
        <f>IF(OR($A557="",$B557="",$C557=""),"",'MPTO_working_3-way'!F556)</f>
        <v>3.3401930223485046</v>
      </c>
      <c r="J557" s="46">
        <f>IF(OR($A557="",$B557="",$C557=""),"",'MPTO_working_3-way'!G556)</f>
        <v>3.9815481167617133</v>
      </c>
      <c r="K557" s="44">
        <f>IF(OR($A557="",$B557="",$C557=""),"",'OddsRatio_working_3-way'!H556)</f>
        <v>2.2315088027516916</v>
      </c>
      <c r="L557" s="45">
        <f>IF(OR($A557="",$B557="",$C557=""),"",'OddsRatio_working_3-way'!I556)</f>
        <v>3.3377794221727033</v>
      </c>
      <c r="M557" s="46">
        <f>IF(OR($A557="",$B557="",$C557=""),"",'OddsRatio_working_3-way'!J556)</f>
        <v>3.9639703388261061</v>
      </c>
      <c r="N557" s="47">
        <f t="shared" si="120"/>
        <v>44.631941455015067</v>
      </c>
      <c r="O557" s="48">
        <f t="shared" si="121"/>
        <v>30.030133448127415</v>
      </c>
      <c r="P557" s="48">
        <f t="shared" si="122"/>
        <v>25.337925096857511</v>
      </c>
      <c r="Q557" t="s">
        <v>447</v>
      </c>
      <c r="R557" t="s">
        <v>373</v>
      </c>
      <c r="S557" s="38">
        <v>44349</v>
      </c>
      <c r="T557" s="50">
        <v>100</v>
      </c>
      <c r="U557" s="50">
        <f t="shared" si="123"/>
        <v>54.128440366972484</v>
      </c>
      <c r="V557" s="50">
        <f t="shared" si="124"/>
        <v>69.135802469135797</v>
      </c>
      <c r="W557" s="50">
        <f t="shared" si="125"/>
        <v>73.958333333333343</v>
      </c>
      <c r="X557" s="50">
        <f t="shared" si="126"/>
        <v>56.905864197530867</v>
      </c>
      <c r="Y557" s="50">
        <f t="shared" si="127"/>
        <v>71.913226299694188</v>
      </c>
      <c r="Z557" s="50">
        <f t="shared" si="128"/>
        <v>76.735757163891719</v>
      </c>
      <c r="AA557" s="50">
        <f t="shared" si="129"/>
        <v>-2.7774238305583836</v>
      </c>
      <c r="AB557" s="50">
        <f t="shared" si="130"/>
        <v>-2.7774238305583907</v>
      </c>
      <c r="AC557" s="50">
        <f t="shared" si="131"/>
        <v>-2.7774238305583765</v>
      </c>
      <c r="AF557">
        <v>2.04</v>
      </c>
      <c r="AG557">
        <v>1.85</v>
      </c>
      <c r="AH557" s="67" t="s">
        <v>495</v>
      </c>
      <c r="AJ557" t="s">
        <v>467</v>
      </c>
    </row>
    <row r="558" spans="1:36" s="50" customFormat="1" ht="15" x14ac:dyDescent="0.25">
      <c r="A558">
        <v>2.1</v>
      </c>
      <c r="B558">
        <v>3.28</v>
      </c>
      <c r="C558">
        <v>4.05</v>
      </c>
      <c r="D558" s="43">
        <f t="shared" si="119"/>
        <v>2.7982105217877473E-2</v>
      </c>
      <c r="E558" s="44">
        <f>IF(OR($A558="",$B558="",$C558=""),"",A558*'MPTO_working_3-way'!$I557)</f>
        <v>2.1587624209575429</v>
      </c>
      <c r="F558" s="45">
        <f>IF(OR($A558="",$B558="",$C558=""),"",B558*'MPTO_working_3-way'!$I557)</f>
        <v>3.3717813051146379</v>
      </c>
      <c r="G558" s="46">
        <f>IF(OR($A558="",$B558="",$C558=""),"",C558*'MPTO_working_3-way'!$I557)</f>
        <v>4.1633275261324032</v>
      </c>
      <c r="H558" s="44">
        <f>IF(OR($A558="",$B558="",$C558=""),"",'MPTO_working_3-way'!E557)</f>
        <v>2.1419554968595955</v>
      </c>
      <c r="I558" s="45">
        <f>IF(OR($A558="",$B558="",$C558=""),"",'MPTO_working_3-way'!F557)</f>
        <v>3.3835144575975158</v>
      </c>
      <c r="J558" s="46">
        <f>IF(OR($A558="",$B558="",$C558=""),"",'MPTO_working_3-way'!G557)</f>
        <v>4.2089984610277913</v>
      </c>
      <c r="K558" s="44">
        <f>IF(OR($A558="",$B558="",$C558=""),"",'OddsRatio_working_3-way'!H557)</f>
        <v>2.1489158773670725</v>
      </c>
      <c r="L558" s="45">
        <f>IF(OR($A558="",$B558="",$C558=""),"",'OddsRatio_working_3-way'!I557)</f>
        <v>3.3813892730881143</v>
      </c>
      <c r="M558" s="46">
        <f>IF(OR($A558="",$B558="",$C558=""),"",'OddsRatio_working_3-way'!J557)</f>
        <v>4.1856303872450642</v>
      </c>
      <c r="N558" s="47">
        <f t="shared" si="120"/>
        <v>46.322837116853229</v>
      </c>
      <c r="O558" s="48">
        <f t="shared" si="121"/>
        <v>29.657914007741397</v>
      </c>
      <c r="P558" s="48">
        <f t="shared" si="122"/>
        <v>24.019248875405381</v>
      </c>
      <c r="Q558" t="s">
        <v>375</v>
      </c>
      <c r="R558" t="s">
        <v>249</v>
      </c>
      <c r="S558" s="38">
        <v>44349</v>
      </c>
      <c r="T558" s="50">
        <v>100</v>
      </c>
      <c r="U558" s="50">
        <f t="shared" si="123"/>
        <v>52.38095238095238</v>
      </c>
      <c r="V558" s="50">
        <f t="shared" si="124"/>
        <v>69.512195121951223</v>
      </c>
      <c r="W558" s="50">
        <f t="shared" si="125"/>
        <v>75.308641975308646</v>
      </c>
      <c r="X558" s="50">
        <f t="shared" si="126"/>
        <v>55.179162902740146</v>
      </c>
      <c r="Y558" s="50">
        <f t="shared" si="127"/>
        <v>72.310405643738974</v>
      </c>
      <c r="Z558" s="50">
        <f t="shared" si="128"/>
        <v>78.106852497096384</v>
      </c>
      <c r="AA558" s="50">
        <f t="shared" si="129"/>
        <v>-2.798210521787766</v>
      </c>
      <c r="AB558" s="50">
        <f t="shared" si="130"/>
        <v>-2.7982105217877518</v>
      </c>
      <c r="AC558" s="50">
        <f t="shared" si="131"/>
        <v>-2.7982105217877375</v>
      </c>
      <c r="AD558" s="51"/>
      <c r="AE558" s="51"/>
      <c r="AF558">
        <v>2.17</v>
      </c>
      <c r="AG558">
        <v>1.74</v>
      </c>
      <c r="AH558" s="57" t="s">
        <v>485</v>
      </c>
      <c r="AI558" s="51"/>
      <c r="AJ558" t="s">
        <v>467</v>
      </c>
    </row>
    <row r="559" spans="1:36" ht="15" x14ac:dyDescent="0.25">
      <c r="A559">
        <v>7.15</v>
      </c>
      <c r="B559">
        <v>4.7699999999999996</v>
      </c>
      <c r="C559">
        <v>1.47</v>
      </c>
      <c r="D559" s="43">
        <f t="shared" si="119"/>
        <v>2.9775854573698357E-2</v>
      </c>
      <c r="E559" s="44">
        <f>IF(OR($A559="",$B559="",$C559=""),"",A559*'MPTO_working_3-way'!$I558)</f>
        <v>7.3628973602019432</v>
      </c>
      <c r="F559" s="45">
        <f>IF(OR($A559="",$B559="",$C559=""),"",B559*'MPTO_working_3-way'!$I558)</f>
        <v>4.9120308263165411</v>
      </c>
      <c r="G559" s="46">
        <f>IF(OR($A559="",$B559="",$C559=""),"",C559*'MPTO_working_3-way'!$I558)</f>
        <v>1.5137705062233366</v>
      </c>
      <c r="H559" s="44">
        <f>IF(OR($A559="",$B559="",$C559=""),"",'MPTO_working_3-way'!E558)</f>
        <v>7.6961643585376498</v>
      </c>
      <c r="I559" s="45">
        <f>IF(OR($A559="",$B559="",$C559=""),"",'MPTO_working_3-way'!F558)</f>
        <v>5.0070519065664829</v>
      </c>
      <c r="J559" s="46">
        <f>IF(OR($A559="",$B559="",$C559=""),"",'MPTO_working_3-way'!G558)</f>
        <v>1.4917651045981906</v>
      </c>
      <c r="K559" s="44">
        <f>IF(OR($A559="",$B559="",$C559=""),"",'OddsRatio_working_3-way'!H558)</f>
        <v>7.5270822078615698</v>
      </c>
      <c r="L559" s="45">
        <f>IF(OR($A559="",$B559="",$C559=""),"",'OddsRatio_working_3-way'!I558)</f>
        <v>5.0011544591281485</v>
      </c>
      <c r="M559" s="46">
        <f>IF(OR($A559="",$B559="",$C559=""),"",'OddsRatio_working_3-way'!J558)</f>
        <v>1.4988176646658433</v>
      </c>
      <c r="N559" s="47">
        <f t="shared" si="120"/>
        <v>13.581609943460801</v>
      </c>
      <c r="O559" s="48">
        <f t="shared" si="121"/>
        <v>20.358178426780864</v>
      </c>
      <c r="P559" s="48">
        <f t="shared" si="122"/>
        <v>66.060211629758314</v>
      </c>
      <c r="Q559" t="s">
        <v>455</v>
      </c>
      <c r="R559" t="s">
        <v>456</v>
      </c>
      <c r="S559" s="38">
        <v>44349</v>
      </c>
      <c r="T559" s="50">
        <v>100</v>
      </c>
      <c r="U559" s="50">
        <f t="shared" si="123"/>
        <v>86.013986013985999</v>
      </c>
      <c r="V559" s="50">
        <f t="shared" si="124"/>
        <v>79.035639412997895</v>
      </c>
      <c r="W559" s="50">
        <f t="shared" si="125"/>
        <v>31.972789115646258</v>
      </c>
      <c r="X559" s="50">
        <f t="shared" si="126"/>
        <v>88.99157147135584</v>
      </c>
      <c r="Y559" s="50">
        <f t="shared" si="127"/>
        <v>82.013224870367736</v>
      </c>
      <c r="Z559" s="50">
        <f t="shared" si="128"/>
        <v>34.950374573016084</v>
      </c>
      <c r="AA559" s="50">
        <f t="shared" si="129"/>
        <v>-2.977585457369841</v>
      </c>
      <c r="AB559" s="50">
        <f t="shared" si="130"/>
        <v>-2.977585457369841</v>
      </c>
      <c r="AC559" s="50">
        <f t="shared" si="131"/>
        <v>-2.9775854573698268</v>
      </c>
      <c r="AF559">
        <v>1.58</v>
      </c>
      <c r="AG559">
        <v>2.4900000000000002</v>
      </c>
      <c r="AH559" s="57" t="s">
        <v>494</v>
      </c>
      <c r="AJ559" t="s">
        <v>481</v>
      </c>
    </row>
    <row r="560" spans="1:36" ht="15" x14ac:dyDescent="0.25">
      <c r="A560">
        <v>1.97</v>
      </c>
      <c r="B560">
        <v>3.91</v>
      </c>
      <c r="C560">
        <v>3.75</v>
      </c>
      <c r="D560" s="43">
        <f t="shared" si="119"/>
        <v>3.0035355567960886E-2</v>
      </c>
      <c r="E560" s="44">
        <f>IF(OR($A560="",$B560="",$C560=""),"",A560*'MPTO_working_3-way'!$I559)</f>
        <v>2.0291696504688828</v>
      </c>
      <c r="F560" s="45">
        <f>IF(OR($A560="",$B560="",$C560=""),"",B560*'MPTO_working_3-way'!$I559)</f>
        <v>4.0274382402707269</v>
      </c>
      <c r="G560" s="46">
        <f>IF(OR($A560="",$B560="",$C560=""),"",C560*'MPTO_working_3-way'!$I559)</f>
        <v>3.8626325833798534</v>
      </c>
      <c r="H560" s="44">
        <f>IF(OR($A560="",$B560="",$C560=""),"",'MPTO_working_3-way'!E559)</f>
        <v>2.0096364963529041</v>
      </c>
      <c r="I560" s="45">
        <f>IF(OR($A560="",$B560="",$C560=""),"",'MPTO_working_3-way'!F559)</f>
        <v>4.0692970273433691</v>
      </c>
      <c r="J560" s="46">
        <f>IF(OR($A560="",$B560="",$C560=""),"",'MPTO_working_3-way'!G559)</f>
        <v>3.8962827990796076</v>
      </c>
      <c r="K560" s="44">
        <f>IF(OR($A560="",$B560="",$C560=""),"",'OddsRatio_working_3-way'!H559)</f>
        <v>2.0172512107336087</v>
      </c>
      <c r="L560" s="45">
        <f>IF(OR($A560="",$B560="",$C560=""),"",'OddsRatio_working_3-way'!I559)</f>
        <v>4.0517536322008265</v>
      </c>
      <c r="M560" s="46">
        <f>IF(OR($A560="",$B560="",$C560=""),"",'OddsRatio_working_3-way'!J559)</f>
        <v>3.8839596180592006</v>
      </c>
      <c r="N560" s="47">
        <f t="shared" si="120"/>
        <v>49.281241702433739</v>
      </c>
      <c r="O560" s="48">
        <f t="shared" si="121"/>
        <v>24.82967932322109</v>
      </c>
      <c r="P560" s="48">
        <f t="shared" si="122"/>
        <v>25.889078974345185</v>
      </c>
      <c r="Q560" t="s">
        <v>383</v>
      </c>
      <c r="R560" t="s">
        <v>387</v>
      </c>
      <c r="S560" s="38">
        <v>44349</v>
      </c>
      <c r="T560" s="50">
        <v>100</v>
      </c>
      <c r="U560" s="50">
        <f t="shared" si="123"/>
        <v>49.238578680203041</v>
      </c>
      <c r="V560" s="50">
        <f t="shared" si="124"/>
        <v>74.424552429667528</v>
      </c>
      <c r="W560" s="50">
        <f t="shared" si="125"/>
        <v>73.333333333333329</v>
      </c>
      <c r="X560" s="50">
        <f t="shared" si="126"/>
        <v>52.24211423699915</v>
      </c>
      <c r="Y560" s="50">
        <f t="shared" si="127"/>
        <v>77.428087986463609</v>
      </c>
      <c r="Z560" s="50">
        <f t="shared" si="128"/>
        <v>76.336868890129423</v>
      </c>
      <c r="AA560" s="50">
        <f t="shared" si="129"/>
        <v>-3.0035355567961091</v>
      </c>
      <c r="AB560" s="50">
        <f t="shared" si="130"/>
        <v>-3.0035355567960806</v>
      </c>
      <c r="AC560" s="50">
        <f t="shared" si="131"/>
        <v>-3.0035355567960949</v>
      </c>
      <c r="AF560">
        <v>1.86</v>
      </c>
      <c r="AG560">
        <v>2.04</v>
      </c>
      <c r="AH560" s="71" t="s">
        <v>495</v>
      </c>
      <c r="AJ560" t="s">
        <v>481</v>
      </c>
    </row>
    <row r="561" spans="1:36" ht="15" x14ac:dyDescent="0.25">
      <c r="A561">
        <v>3.83</v>
      </c>
      <c r="B561">
        <v>4.17</v>
      </c>
      <c r="C561">
        <v>1.89</v>
      </c>
      <c r="D561" s="43">
        <f t="shared" si="119"/>
        <v>3.0005288321872658E-2</v>
      </c>
      <c r="E561" s="44">
        <f>IF(OR($A561="",$B561="",$C561=""),"",A561*'MPTO_working_3-way'!$I560)</f>
        <v>3.9449202542727724</v>
      </c>
      <c r="F561" s="45">
        <f>IF(OR($A561="",$B561="",$C561=""),"",B561*'MPTO_working_3-way'!$I560)</f>
        <v>4.2951220523022089</v>
      </c>
      <c r="G561" s="46">
        <f>IF(OR($A561="",$B561="",$C561=""),"",C561*'MPTO_working_3-way'!$I560)</f>
        <v>1.9467099949283393</v>
      </c>
      <c r="H561" s="44">
        <f>IF(OR($A561="",$B561="",$C561=""),"",'MPTO_working_3-way'!E560)</f>
        <v>3.98255889356839</v>
      </c>
      <c r="I561" s="45">
        <f>IF(OR($A561="",$B561="",$C561=""),"",'MPTO_working_3-way'!F560)</f>
        <v>4.3514890814818896</v>
      </c>
      <c r="J561" s="46">
        <f>IF(OR($A561="",$B561="",$C561=""),"",'MPTO_working_3-way'!G560)</f>
        <v>1.9264156743745515</v>
      </c>
      <c r="K561" s="44">
        <f>IF(OR($A561="",$B561="",$C561=""),"",'OddsRatio_working_3-way'!H560)</f>
        <v>3.9702957449943583</v>
      </c>
      <c r="L561" s="45">
        <f>IF(OR($A561="",$B561="",$C561=""),"",'OddsRatio_working_3-way'!I560)</f>
        <v>4.3271510641809581</v>
      </c>
      <c r="M561" s="46">
        <f>IF(OR($A561="",$B561="",$C561=""),"",'OddsRatio_working_3-way'!J560)</f>
        <v>1.9341212766943385</v>
      </c>
      <c r="N561" s="47">
        <f t="shared" si="120"/>
        <v>25.349054874224457</v>
      </c>
      <c r="O561" s="48">
        <f t="shared" si="121"/>
        <v>23.282225460019106</v>
      </c>
      <c r="P561" s="48">
        <f t="shared" si="122"/>
        <v>51.368719665756437</v>
      </c>
      <c r="Q561" t="s">
        <v>451</v>
      </c>
      <c r="R561" t="s">
        <v>386</v>
      </c>
      <c r="S561" s="38">
        <v>44349</v>
      </c>
      <c r="T561" s="50">
        <v>100</v>
      </c>
      <c r="U561" s="50">
        <f t="shared" si="123"/>
        <v>73.890339425587456</v>
      </c>
      <c r="V561" s="50">
        <f t="shared" si="124"/>
        <v>76.019184652278184</v>
      </c>
      <c r="W561" s="50">
        <f t="shared" si="125"/>
        <v>47.089947089947096</v>
      </c>
      <c r="X561" s="50">
        <f t="shared" si="126"/>
        <v>76.890868257774741</v>
      </c>
      <c r="Y561" s="50">
        <f t="shared" si="127"/>
        <v>79.019713484465441</v>
      </c>
      <c r="Z561" s="50">
        <f t="shared" si="128"/>
        <v>50.09047592213436</v>
      </c>
      <c r="AA561" s="50">
        <f t="shared" si="129"/>
        <v>-3.0005288321872854</v>
      </c>
      <c r="AB561" s="50">
        <f t="shared" si="130"/>
        <v>-3.000528832187257</v>
      </c>
      <c r="AC561" s="50">
        <f t="shared" si="131"/>
        <v>-3.0005288321872641</v>
      </c>
      <c r="AF561">
        <v>1.65</v>
      </c>
      <c r="AG561">
        <v>2.33</v>
      </c>
      <c r="AH561" s="57" t="s">
        <v>484</v>
      </c>
      <c r="AJ561" t="s">
        <v>481</v>
      </c>
    </row>
    <row r="562" spans="1:36" ht="15" x14ac:dyDescent="0.25">
      <c r="A562">
        <v>1.43</v>
      </c>
      <c r="B562">
        <v>5.05</v>
      </c>
      <c r="C562">
        <v>7.38</v>
      </c>
      <c r="D562" s="43">
        <f t="shared" si="119"/>
        <v>3.282185629444756E-2</v>
      </c>
      <c r="E562" s="44">
        <f>IF(OR($A562="",$B562="",$C562=""),"",A562*'MPTO_working_3-way'!$I561)</f>
        <v>1.4769352545010599</v>
      </c>
      <c r="F562" s="45">
        <f>IF(OR($A562="",$B562="",$C562=""),"",B562*'MPTO_working_3-way'!$I561)</f>
        <v>5.2157503742869604</v>
      </c>
      <c r="G562" s="46">
        <f>IF(OR($A562="",$B562="",$C562=""),"",C562*'MPTO_working_3-way'!$I561)</f>
        <v>7.6222252994530226</v>
      </c>
      <c r="H562" s="44">
        <f>IF(OR($A562="",$B562="",$C562=""),"",'MPTO_working_3-way'!E561)</f>
        <v>1.452728053639466</v>
      </c>
      <c r="I562" s="45">
        <f>IF(OR($A562="",$B562="",$C562=""),"",'MPTO_working_3-way'!F561)</f>
        <v>5.3453301581326187</v>
      </c>
      <c r="J562" s="46">
        <f>IF(OR($A562="",$B562="",$C562=""),"",'MPTO_working_3-way'!G561)</f>
        <v>8.0282120202236804</v>
      </c>
      <c r="K562" s="44">
        <f>IF(OR($A562="",$B562="",$C562=""),"",'OddsRatio_working_3-way'!H561)</f>
        <v>1.4602421421648988</v>
      </c>
      <c r="L562" s="45">
        <f>IF(OR($A562="",$B562="",$C562=""),"",'OddsRatio_working_3-way'!I561)</f>
        <v>5.3348387808554403</v>
      </c>
      <c r="M562" s="46">
        <f>IF(OR($A562="",$B562="",$C562=""),"",'OddsRatio_working_3-way'!J561)</f>
        <v>7.8287089930512872</v>
      </c>
      <c r="N562" s="47">
        <f t="shared" si="120"/>
        <v>67.707775066810299</v>
      </c>
      <c r="O562" s="48">
        <f t="shared" si="121"/>
        <v>19.172696702086878</v>
      </c>
      <c r="P562" s="48">
        <f t="shared" si="122"/>
        <v>13.119528231102809</v>
      </c>
      <c r="Q562" t="s">
        <v>453</v>
      </c>
      <c r="R562" t="s">
        <v>450</v>
      </c>
      <c r="S562" s="38">
        <v>44349</v>
      </c>
      <c r="T562" s="50">
        <v>100</v>
      </c>
      <c r="U562" s="50">
        <f t="shared" si="123"/>
        <v>30.069930069930074</v>
      </c>
      <c r="V562" s="50">
        <f t="shared" si="124"/>
        <v>80.198019801980209</v>
      </c>
      <c r="W562" s="50">
        <f t="shared" si="125"/>
        <v>86.449864498644999</v>
      </c>
      <c r="X562" s="50">
        <f t="shared" si="126"/>
        <v>33.352115699374821</v>
      </c>
      <c r="Y562" s="50">
        <f t="shared" si="127"/>
        <v>83.480205431424963</v>
      </c>
      <c r="Z562" s="50">
        <f t="shared" si="128"/>
        <v>89.732050128089739</v>
      </c>
      <c r="AA562" s="50">
        <f t="shared" si="129"/>
        <v>-3.2821856294447471</v>
      </c>
      <c r="AB562" s="50">
        <f t="shared" si="130"/>
        <v>-3.2821856294447542</v>
      </c>
      <c r="AC562" s="50">
        <f t="shared" si="131"/>
        <v>-3.28218562944474</v>
      </c>
      <c r="AF562">
        <v>1.52</v>
      </c>
      <c r="AG562">
        <v>2.67</v>
      </c>
      <c r="AH562" s="57" t="s">
        <v>491</v>
      </c>
      <c r="AJ562" t="s">
        <v>481</v>
      </c>
    </row>
    <row r="563" spans="1:36" ht="15" x14ac:dyDescent="0.25">
      <c r="A563">
        <v>1.35</v>
      </c>
      <c r="B563">
        <v>5.73</v>
      </c>
      <c r="C563">
        <v>8.43</v>
      </c>
      <c r="D563" s="43">
        <f t="shared" si="119"/>
        <v>3.388477258910072E-2</v>
      </c>
      <c r="E563" s="44">
        <f>IF(OR($A563="",$B563="",$C563=""),"",A563*'MPTO_working_3-way'!$I562)</f>
        <v>1.3957444429952861</v>
      </c>
      <c r="F563" s="45">
        <f>IF(OR($A563="",$B563="",$C563=""),"",B563*'MPTO_working_3-way'!$I562)</f>
        <v>5.9241597469355476</v>
      </c>
      <c r="G563" s="46">
        <f>IF(OR($A563="",$B563="",$C563=""),"",C563*'MPTO_working_3-way'!$I562)</f>
        <v>8.7156486329261185</v>
      </c>
      <c r="H563" s="44">
        <f>IF(OR($A563="",$B563="",$C563=""),"",'MPTO_working_3-way'!E562)</f>
        <v>1.370903742703373</v>
      </c>
      <c r="I563" s="45">
        <f>IF(OR($A563="",$B563="",$C563=""),"",'MPTO_working_3-way'!F562)</f>
        <v>6.1265070173633758</v>
      </c>
      <c r="J563" s="46">
        <f>IF(OR($A563="",$B563="",$C563=""),"",'MPTO_working_3-way'!G562)</f>
        <v>9.3171430592138371</v>
      </c>
      <c r="K563" s="44">
        <f>IF(OR($A563="",$B563="",$C563=""),"",'OddsRatio_working_3-way'!H562)</f>
        <v>1.3781819482518509</v>
      </c>
      <c r="L563" s="45">
        <f>IF(OR($A563="",$B563="",$C563=""),"",'OddsRatio_working_3-way'!I562)</f>
        <v>6.1108589006607295</v>
      </c>
      <c r="M563" s="46">
        <f>IF(OR($A563="",$B563="",$C563=""),"",'OddsRatio_working_3-way'!J562)</f>
        <v>9.0282625014607216</v>
      </c>
      <c r="N563" s="47">
        <f t="shared" si="120"/>
        <v>71.646353673025317</v>
      </c>
      <c r="O563" s="48">
        <f t="shared" si="121"/>
        <v>16.880030970084501</v>
      </c>
      <c r="P563" s="48">
        <f t="shared" si="122"/>
        <v>11.473615356890178</v>
      </c>
      <c r="Q563" t="s">
        <v>390</v>
      </c>
      <c r="R563" t="s">
        <v>518</v>
      </c>
      <c r="S563" s="38">
        <v>44349</v>
      </c>
      <c r="T563" s="50">
        <v>100</v>
      </c>
      <c r="U563" s="50">
        <f t="shared" si="123"/>
        <v>25.925925925925924</v>
      </c>
      <c r="V563" s="50">
        <f t="shared" si="124"/>
        <v>82.547993019197207</v>
      </c>
      <c r="W563" s="50">
        <f t="shared" si="125"/>
        <v>88.137603795966797</v>
      </c>
      <c r="X563" s="50">
        <f t="shared" si="126"/>
        <v>29.314403184836006</v>
      </c>
      <c r="Y563" s="50">
        <f t="shared" si="127"/>
        <v>85.936470278107294</v>
      </c>
      <c r="Z563" s="50">
        <f t="shared" si="128"/>
        <v>91.526081054876869</v>
      </c>
      <c r="AA563" s="50">
        <f t="shared" si="129"/>
        <v>-3.3884772589100827</v>
      </c>
      <c r="AB563" s="50">
        <f t="shared" si="130"/>
        <v>-3.3884772589100862</v>
      </c>
      <c r="AC563" s="50">
        <f t="shared" si="131"/>
        <v>-3.388477258910072</v>
      </c>
      <c r="AF563">
        <v>1.48</v>
      </c>
      <c r="AG563">
        <v>2.75</v>
      </c>
      <c r="AH563" s="71" t="s">
        <v>492</v>
      </c>
      <c r="AJ563" t="s">
        <v>482</v>
      </c>
    </row>
    <row r="564" spans="1:36" ht="15" x14ac:dyDescent="0.25">
      <c r="A564">
        <v>2.57</v>
      </c>
      <c r="B564">
        <v>3.29</v>
      </c>
      <c r="C564">
        <v>2.98</v>
      </c>
      <c r="D564" s="43">
        <f t="shared" si="119"/>
        <v>2.8626895945571551E-2</v>
      </c>
      <c r="E564" s="44">
        <f>IF(OR($A564="",$B564="",$C564=""),"",A564*'MPTO_working_3-way'!$I563)</f>
        <v>2.6435711225801186</v>
      </c>
      <c r="F564" s="45">
        <f>IF(OR($A564="",$B564="",$C564=""),"",B564*'MPTO_working_3-way'!$I563)</f>
        <v>3.3841824876609303</v>
      </c>
      <c r="G564" s="46">
        <f>IF(OR($A564="",$B564="",$C564=""),"",C564*'MPTO_working_3-way'!$I563)</f>
        <v>3.065308149917803</v>
      </c>
      <c r="H564" s="44">
        <f>IF(OR($A564="",$B564="",$C564=""),"",'MPTO_working_3-way'!E563)</f>
        <v>2.634610415270918</v>
      </c>
      <c r="I564" s="45">
        <f>IF(OR($A564="",$B564="",$C564=""),"",'MPTO_working_3-way'!F563)</f>
        <v>3.3966344954866199</v>
      </c>
      <c r="J564" s="46">
        <f>IF(OR($A564="",$B564="",$C564=""),"",'MPTO_working_3-way'!G563)</f>
        <v>3.0672196101100306</v>
      </c>
      <c r="K564" s="44">
        <f>IF(OR($A564="",$B564="",$C564=""),"",'OddsRatio_working_3-way'!H563)</f>
        <v>2.6387779884153324</v>
      </c>
      <c r="L564" s="45">
        <f>IF(OR($A564="",$B564="",$C564=""),"",'OddsRatio_working_3-way'!I563)</f>
        <v>3.390319486287332</v>
      </c>
      <c r="M564" s="46">
        <f>IF(OR($A564="",$B564="",$C564=""),"",'OddsRatio_working_3-way'!J563)</f>
        <v>3.0667391191479978</v>
      </c>
      <c r="N564" s="47">
        <f t="shared" si="120"/>
        <v>37.827618536852626</v>
      </c>
      <c r="O564" s="48">
        <f t="shared" si="121"/>
        <v>29.549233933042927</v>
      </c>
      <c r="P564" s="48">
        <f t="shared" si="122"/>
        <v>32.623147530104447</v>
      </c>
      <c r="Q564" t="s">
        <v>393</v>
      </c>
      <c r="R564" t="s">
        <v>397</v>
      </c>
      <c r="S564" s="38">
        <v>44349</v>
      </c>
      <c r="T564" s="50">
        <v>100</v>
      </c>
      <c r="U564" s="50">
        <f t="shared" si="123"/>
        <v>61.089494163424128</v>
      </c>
      <c r="V564" s="50">
        <f t="shared" si="124"/>
        <v>69.6048632218845</v>
      </c>
      <c r="W564" s="50">
        <f t="shared" si="125"/>
        <v>66.442953020134226</v>
      </c>
      <c r="X564" s="50">
        <f t="shared" si="126"/>
        <v>63.952183757981274</v>
      </c>
      <c r="Y564" s="50">
        <f t="shared" si="127"/>
        <v>72.467552816441653</v>
      </c>
      <c r="Z564" s="50">
        <f t="shared" si="128"/>
        <v>69.305642614691379</v>
      </c>
      <c r="AA564" s="50">
        <f t="shared" si="129"/>
        <v>-2.8626895945571462</v>
      </c>
      <c r="AB564" s="50">
        <f t="shared" si="130"/>
        <v>-2.8626895945571533</v>
      </c>
      <c r="AC564" s="50">
        <f t="shared" si="131"/>
        <v>-2.8626895945571533</v>
      </c>
      <c r="AF564">
        <v>2.34</v>
      </c>
      <c r="AG564">
        <v>1.65</v>
      </c>
      <c r="AH564" s="57" t="s">
        <v>487</v>
      </c>
      <c r="AJ564" t="s">
        <v>482</v>
      </c>
    </row>
    <row r="565" spans="1:36" ht="15" x14ac:dyDescent="0.25">
      <c r="A565">
        <v>2.5299999999999998</v>
      </c>
      <c r="B565">
        <v>3.16</v>
      </c>
      <c r="C565">
        <v>3.16</v>
      </c>
      <c r="D565" s="43">
        <f t="shared" si="119"/>
        <v>2.8168309401110703E-2</v>
      </c>
      <c r="E565" s="44">
        <f>IF(OR($A565="",$B565="",$C565=""),"",A565*'MPTO_working_3-way'!$I564)</f>
        <v>2.6012658227848098</v>
      </c>
      <c r="F565" s="45">
        <f>IF(OR($A565="",$B565="",$C565=""),"",B565*'MPTO_working_3-way'!$I564)</f>
        <v>3.2490118577075098</v>
      </c>
      <c r="G565" s="46">
        <f>IF(OR($A565="",$B565="",$C565=""),"",C565*'MPTO_working_3-way'!$I564)</f>
        <v>3.2490118577075098</v>
      </c>
      <c r="H565" s="44">
        <f>IF(OR($A565="",$B565="",$C565=""),"",'MPTO_working_3-way'!E564)</f>
        <v>2.5915632968837792</v>
      </c>
      <c r="I565" s="45">
        <f>IF(OR($A565="",$B565="",$C565=""),"",'MPTO_working_3-way'!F564)</f>
        <v>3.2566261134043013</v>
      </c>
      <c r="J565" s="46">
        <f>IF(OR($A565="",$B565="",$C565=""),"",'MPTO_working_3-way'!G564)</f>
        <v>3.2566261134043013</v>
      </c>
      <c r="K565" s="44">
        <f>IF(OR($A565="",$B565="",$C565=""),"",'OddsRatio_working_3-way'!H564)</f>
        <v>2.595980136735518</v>
      </c>
      <c r="L565" s="45">
        <f>IF(OR($A565="",$B565="",$C565=""),"",'OddsRatio_working_3-way'!I564)</f>
        <v>3.253148428332497</v>
      </c>
      <c r="M565" s="46">
        <f>IF(OR($A565="",$B565="",$C565=""),"",'OddsRatio_working_3-way'!J564)</f>
        <v>3.253148428332497</v>
      </c>
      <c r="N565" s="47">
        <f t="shared" si="120"/>
        <v>38.442822384428226</v>
      </c>
      <c r="O565" s="48">
        <f t="shared" si="121"/>
        <v>30.778588807785891</v>
      </c>
      <c r="P565" s="48">
        <f t="shared" si="122"/>
        <v>30.778588807785891</v>
      </c>
      <c r="Q565" t="s">
        <v>396</v>
      </c>
      <c r="R565" t="s">
        <v>395</v>
      </c>
      <c r="S565" s="38">
        <v>44349</v>
      </c>
      <c r="T565" s="50">
        <v>100</v>
      </c>
      <c r="U565" s="50">
        <f t="shared" si="123"/>
        <v>60.474308300395251</v>
      </c>
      <c r="V565" s="50">
        <f t="shared" si="124"/>
        <v>68.35443037974683</v>
      </c>
      <c r="W565" s="50">
        <f t="shared" si="125"/>
        <v>68.35443037974683</v>
      </c>
      <c r="X565" s="50">
        <f t="shared" si="126"/>
        <v>63.291139240506325</v>
      </c>
      <c r="Y565" s="50">
        <f t="shared" si="127"/>
        <v>71.171261319857919</v>
      </c>
      <c r="Z565" s="50">
        <f t="shared" si="128"/>
        <v>71.171261319857919</v>
      </c>
      <c r="AA565" s="50">
        <f t="shared" si="129"/>
        <v>-2.8168309401110747</v>
      </c>
      <c r="AB565" s="50">
        <f t="shared" si="130"/>
        <v>-2.8168309401110889</v>
      </c>
      <c r="AC565" s="50">
        <f t="shared" si="131"/>
        <v>-2.8168309401110889</v>
      </c>
      <c r="AF565">
        <v>2.58</v>
      </c>
      <c r="AG565">
        <v>1.55</v>
      </c>
      <c r="AH565" s="57" t="s">
        <v>485</v>
      </c>
      <c r="AJ565" t="s">
        <v>482</v>
      </c>
    </row>
    <row r="566" spans="1:36" ht="15" x14ac:dyDescent="0.25">
      <c r="A566">
        <v>2.42</v>
      </c>
      <c r="B566">
        <v>3.48</v>
      </c>
      <c r="C566">
        <v>3.05</v>
      </c>
      <c r="D566" s="43">
        <f t="shared" si="119"/>
        <v>2.8448314793964702E-2</v>
      </c>
      <c r="E566" s="44">
        <f>IF(OR($A566="",$B566="",$C566=""),"",A566*'MPTO_working_3-way'!$I565)</f>
        <v>2.4888449218013946</v>
      </c>
      <c r="F566" s="45">
        <f>IF(OR($A566="",$B566="",$C566=""),"",B566*'MPTO_working_3-way'!$I565)</f>
        <v>3.579000135482997</v>
      </c>
      <c r="G566" s="46">
        <f>IF(OR($A566="",$B566="",$C566=""),"",C566*'MPTO_working_3-way'!$I565)</f>
        <v>3.136767360121592</v>
      </c>
      <c r="H566" s="44">
        <f>IF(OR($A566="",$B566="",$C566=""),"",'MPTO_working_3-way'!E565)</f>
        <v>2.4768392685868279</v>
      </c>
      <c r="I566" s="45">
        <f>IF(OR($A566="",$B566="",$C566=""),"",'MPTO_working_3-way'!F565)</f>
        <v>3.5987592166737965</v>
      </c>
      <c r="J566" s="46">
        <f>IF(OR($A566="",$B566="",$C566=""),"",'MPTO_working_3-way'!G565)</f>
        <v>3.1408408222358446</v>
      </c>
      <c r="K566" s="44">
        <f>IF(OR($A566="",$B566="",$C566=""),"",'OddsRatio_working_3-way'!H565)</f>
        <v>2.482241118736964</v>
      </c>
      <c r="L566" s="45">
        <f>IF(OR($A566="",$B566="",$C566=""),"",'OddsRatio_working_3-way'!I565)</f>
        <v>3.5887027989208948</v>
      </c>
      <c r="M566" s="46">
        <f>IF(OR($A566="",$B566="",$C566=""),"",'OddsRatio_working_3-way'!J565)</f>
        <v>3.1398551362047713</v>
      </c>
      <c r="N566" s="47">
        <f t="shared" si="120"/>
        <v>40.179281209542481</v>
      </c>
      <c r="O566" s="48">
        <f t="shared" si="121"/>
        <v>27.940764519279544</v>
      </c>
      <c r="P566" s="48">
        <f t="shared" si="122"/>
        <v>31.879954271177972</v>
      </c>
      <c r="Q566" t="s">
        <v>517</v>
      </c>
      <c r="R566" t="s">
        <v>392</v>
      </c>
      <c r="S566" s="38">
        <v>44349</v>
      </c>
      <c r="T566" s="50">
        <v>100</v>
      </c>
      <c r="U566" s="50">
        <f t="shared" si="123"/>
        <v>58.677685950413228</v>
      </c>
      <c r="V566" s="50">
        <f t="shared" si="124"/>
        <v>71.264367816091948</v>
      </c>
      <c r="W566" s="50">
        <f t="shared" si="125"/>
        <v>67.21311475409837</v>
      </c>
      <c r="X566" s="50">
        <f t="shared" si="126"/>
        <v>61.522517429809689</v>
      </c>
      <c r="Y566" s="50">
        <f t="shared" si="127"/>
        <v>74.109199295488423</v>
      </c>
      <c r="Z566" s="50">
        <f t="shared" si="128"/>
        <v>70.057946233494818</v>
      </c>
      <c r="AA566" s="50">
        <f t="shared" si="129"/>
        <v>-2.8448314793964613</v>
      </c>
      <c r="AB566" s="50">
        <f t="shared" si="130"/>
        <v>-2.8448314793964755</v>
      </c>
      <c r="AC566" s="50">
        <f t="shared" si="131"/>
        <v>-2.8448314793964471</v>
      </c>
      <c r="AF566">
        <v>2.14</v>
      </c>
      <c r="AG566">
        <v>1.77</v>
      </c>
      <c r="AH566" s="57" t="s">
        <v>498</v>
      </c>
      <c r="AJ566" t="s">
        <v>482</v>
      </c>
    </row>
    <row r="567" spans="1:36" ht="15" x14ac:dyDescent="0.25">
      <c r="A567">
        <v>2.0499999999999998</v>
      </c>
      <c r="B567">
        <v>3.58</v>
      </c>
      <c r="C567">
        <v>3.82</v>
      </c>
      <c r="D567" s="43">
        <f t="shared" si="119"/>
        <v>2.8914591699369829E-2</v>
      </c>
      <c r="E567" s="44">
        <f>IF(OR($A567="",$B567="",$C567=""),"",A567*'MPTO_working_3-way'!$I566)</f>
        <v>2.1092749129837078</v>
      </c>
      <c r="F567" s="45">
        <f>IF(OR($A567="",$B567="",$C567=""),"",B567*'MPTO_working_3-way'!$I566)</f>
        <v>3.683514238283744</v>
      </c>
      <c r="G567" s="46">
        <f>IF(OR($A567="",$B567="",$C567=""),"",C567*'MPTO_working_3-way'!$I566)</f>
        <v>3.9304537402915924</v>
      </c>
      <c r="H567" s="44">
        <f>IF(OR($A567="",$B567="",$C567=""),"",'MPTO_working_3-way'!E566)</f>
        <v>2.0913209558938712</v>
      </c>
      <c r="I567" s="45">
        <f>IF(OR($A567="",$B567="",$C567=""),"",'MPTO_working_3-way'!F566)</f>
        <v>3.7079415828497715</v>
      </c>
      <c r="J567" s="46">
        <f>IF(OR($A567="",$B567="",$C567=""),"",'MPTO_working_3-way'!G566)</f>
        <v>3.9660206032335545</v>
      </c>
      <c r="K567" s="44">
        <f>IF(OR($A567="",$B567="",$C567=""),"",'OddsRatio_working_3-way'!H566)</f>
        <v>2.0985168296687031</v>
      </c>
      <c r="L567" s="45">
        <f>IF(OR($A567="",$B567="",$C567=""),"",'OddsRatio_working_3-way'!I566)</f>
        <v>3.6992127814716715</v>
      </c>
      <c r="M567" s="46">
        <f>IF(OR($A567="",$B567="",$C567=""),"",'OddsRatio_working_3-way'!J566)</f>
        <v>3.9503023425388037</v>
      </c>
      <c r="N567" s="47">
        <f t="shared" si="120"/>
        <v>47.40965693207977</v>
      </c>
      <c r="O567" s="48">
        <f t="shared" si="121"/>
        <v>27.147987908034498</v>
      </c>
      <c r="P567" s="48">
        <f t="shared" si="122"/>
        <v>25.442355159885739</v>
      </c>
      <c r="Q567" t="s">
        <v>391</v>
      </c>
      <c r="R567" t="s">
        <v>394</v>
      </c>
      <c r="S567" s="38">
        <v>44349</v>
      </c>
      <c r="T567" s="50">
        <v>100</v>
      </c>
      <c r="U567" s="50">
        <f t="shared" si="123"/>
        <v>51.219512195121943</v>
      </c>
      <c r="V567" s="50">
        <f t="shared" si="124"/>
        <v>72.067039106145245</v>
      </c>
      <c r="W567" s="50">
        <f t="shared" si="125"/>
        <v>73.821989528795811</v>
      </c>
      <c r="X567" s="50">
        <f t="shared" si="126"/>
        <v>54.110971365058937</v>
      </c>
      <c r="Y567" s="50">
        <f t="shared" si="127"/>
        <v>74.958498276082238</v>
      </c>
      <c r="Z567" s="50">
        <f t="shared" si="128"/>
        <v>76.713448698732805</v>
      </c>
      <c r="AA567" s="50">
        <f t="shared" si="129"/>
        <v>-2.8914591699369936</v>
      </c>
      <c r="AB567" s="50">
        <f t="shared" si="130"/>
        <v>-2.8914591699369936</v>
      </c>
      <c r="AC567" s="50">
        <f t="shared" si="131"/>
        <v>-2.8914591699369936</v>
      </c>
      <c r="AF567">
        <v>2.14</v>
      </c>
      <c r="AG567">
        <v>1.76</v>
      </c>
      <c r="AH567" s="57" t="s">
        <v>487</v>
      </c>
      <c r="AJ567" t="s">
        <v>482</v>
      </c>
    </row>
    <row r="568" spans="1:36" ht="15" x14ac:dyDescent="0.25">
      <c r="A568">
        <v>2.86</v>
      </c>
      <c r="B568">
        <v>3.62</v>
      </c>
      <c r="C568">
        <v>2.42</v>
      </c>
      <c r="D568" s="43">
        <f t="shared" si="119"/>
        <v>3.911658406886942E-2</v>
      </c>
      <c r="E568" s="44">
        <f>IF(OR($A568="",$B568="",$C568=""),"",A568*'MPTO_working_3-way'!$I567)</f>
        <v>2.9718734304369665</v>
      </c>
      <c r="F568" s="45">
        <f>IF(OR($A568="",$B568="",$C568=""),"",B568*'MPTO_working_3-way'!$I567)</f>
        <v>3.7616020343293073</v>
      </c>
      <c r="G568" s="46">
        <f>IF(OR($A568="",$B568="",$C568=""),"",C568*'MPTO_working_3-way'!$I567)</f>
        <v>2.5146621334466639</v>
      </c>
      <c r="H568" s="44">
        <f>IF(OR($A568="",$B568="",$C568=""),"",'MPTO_working_3-way'!E567)</f>
        <v>2.9707839297701324</v>
      </c>
      <c r="I568" s="45">
        <f>IF(OR($A568="",$B568="",$C568=""),"",'MPTO_working_3-way'!F567)</f>
        <v>3.7993309995418416</v>
      </c>
      <c r="J568" s="46">
        <f>IF(OR($A568="",$B568="",$C568=""),"",'MPTO_working_3-way'!G567)</f>
        <v>2.4988487857395709</v>
      </c>
      <c r="K568" s="44">
        <f>IF(OR($A568="",$B568="",$C568=""),"",'OddsRatio_working_3-way'!H567)</f>
        <v>2.9729048948347394</v>
      </c>
      <c r="L568" s="45">
        <f>IF(OR($A568="",$B568="",$C568=""),"",'OddsRatio_working_3-way'!I567)</f>
        <v>3.7790380776704393</v>
      </c>
      <c r="M568" s="46">
        <f>IF(OR($A568="",$B568="",$C568=""),"",'OddsRatio_working_3-way'!J567)</f>
        <v>2.5061962100351236</v>
      </c>
      <c r="N568" s="47">
        <f t="shared" si="120"/>
        <v>33.648808517829984</v>
      </c>
      <c r="O568" s="48">
        <f t="shared" si="121"/>
        <v>26.584417779280038</v>
      </c>
      <c r="P568" s="48">
        <f t="shared" si="122"/>
        <v>39.766773702889978</v>
      </c>
      <c r="Q568" t="s">
        <v>399</v>
      </c>
      <c r="R568" t="s">
        <v>403</v>
      </c>
      <c r="S568" s="38">
        <v>44349</v>
      </c>
      <c r="T568" s="50">
        <v>100</v>
      </c>
      <c r="U568" s="50">
        <f t="shared" si="123"/>
        <v>65.03496503496504</v>
      </c>
      <c r="V568" s="50">
        <f t="shared" si="124"/>
        <v>72.375690607734811</v>
      </c>
      <c r="W568" s="50">
        <f t="shared" si="125"/>
        <v>58.677685950413228</v>
      </c>
      <c r="X568" s="50">
        <f t="shared" si="126"/>
        <v>68.946623441851969</v>
      </c>
      <c r="Y568" s="50">
        <f t="shared" si="127"/>
        <v>76.287349014621753</v>
      </c>
      <c r="Z568" s="50">
        <f t="shared" si="128"/>
        <v>62.58934435730017</v>
      </c>
      <c r="AA568" s="50">
        <f t="shared" si="129"/>
        <v>-3.9116584068869287</v>
      </c>
      <c r="AB568" s="50">
        <f t="shared" si="130"/>
        <v>-3.9116584068869429</v>
      </c>
      <c r="AC568" s="50">
        <f t="shared" si="131"/>
        <v>-3.9116584068869429</v>
      </c>
      <c r="AF568">
        <v>1.68</v>
      </c>
      <c r="AG568">
        <v>2.2400000000000002</v>
      </c>
      <c r="AH568" s="57" t="s">
        <v>492</v>
      </c>
      <c r="AJ568" t="s">
        <v>483</v>
      </c>
    </row>
    <row r="569" spans="1:36" ht="15" x14ac:dyDescent="0.25">
      <c r="A569">
        <v>3.64</v>
      </c>
      <c r="B569">
        <v>3.7</v>
      </c>
      <c r="C569">
        <v>2.02</v>
      </c>
      <c r="D569" s="43">
        <f t="shared" si="119"/>
        <v>4.0045049946039857E-2</v>
      </c>
      <c r="E569" s="44">
        <f>IF(OR($A569="",$B569="",$C569=""),"",A569*'MPTO_working_3-way'!$I568)</f>
        <v>3.7857639818035853</v>
      </c>
      <c r="F569" s="45">
        <f>IF(OR($A569="",$B569="",$C569=""),"",B569*'MPTO_working_3-way'!$I568)</f>
        <v>3.8481666848003475</v>
      </c>
      <c r="G569" s="46">
        <f>IF(OR($A569="",$B569="",$C569=""),"",C569*'MPTO_working_3-way'!$I568)</f>
        <v>2.1008910008910004</v>
      </c>
      <c r="H569" s="44">
        <f>IF(OR($A569="",$B569="",$C569=""),"",'MPTO_working_3-way'!E568)</f>
        <v>3.8258924386008983</v>
      </c>
      <c r="I569" s="45">
        <f>IF(OR($A569="",$B569="",$C569=""),"",'MPTO_working_3-way'!F568)</f>
        <v>3.8922330911976553</v>
      </c>
      <c r="J569" s="46">
        <f>IF(OR($A569="",$B569="",$C569=""),"",'MPTO_working_3-way'!G568)</f>
        <v>2.07597592342379</v>
      </c>
      <c r="K569" s="44">
        <f>IF(OR($A569="",$B569="",$C569=""),"",'OddsRatio_working_3-way'!H568)</f>
        <v>3.8102963443406614</v>
      </c>
      <c r="L569" s="45">
        <f>IF(OR($A569="",$B569="",$C569=""),"",'OddsRatio_working_3-way'!I568)</f>
        <v>3.8741667158029491</v>
      </c>
      <c r="M569" s="46">
        <f>IF(OR($A569="",$B569="",$C569=""),"",'OddsRatio_working_3-way'!J568)</f>
        <v>2.0857963148588916</v>
      </c>
      <c r="N569" s="47">
        <f t="shared" si="120"/>
        <v>26.4147475861289</v>
      </c>
      <c r="O569" s="48">
        <f t="shared" si="121"/>
        <v>25.986400327975463</v>
      </c>
      <c r="P569" s="48">
        <f t="shared" si="122"/>
        <v>47.598852085895658</v>
      </c>
      <c r="Q569" t="s">
        <v>405</v>
      </c>
      <c r="R569" t="s">
        <v>401</v>
      </c>
      <c r="S569" s="38">
        <v>44349</v>
      </c>
      <c r="T569" s="50">
        <v>100</v>
      </c>
      <c r="U569" s="50">
        <f t="shared" si="123"/>
        <v>72.527472527472526</v>
      </c>
      <c r="V569" s="50">
        <f t="shared" si="124"/>
        <v>72.972972972972968</v>
      </c>
      <c r="W569" s="50">
        <f t="shared" si="125"/>
        <v>50.495049504950494</v>
      </c>
      <c r="X569" s="50">
        <f t="shared" si="126"/>
        <v>76.531977522076517</v>
      </c>
      <c r="Y569" s="50">
        <f t="shared" si="127"/>
        <v>76.977477967576974</v>
      </c>
      <c r="Z569" s="50">
        <f t="shared" si="128"/>
        <v>54.499554499554492</v>
      </c>
      <c r="AA569" s="50">
        <f t="shared" si="129"/>
        <v>-4.004504994603991</v>
      </c>
      <c r="AB569" s="50">
        <f t="shared" si="130"/>
        <v>-4.0045049946040052</v>
      </c>
      <c r="AC569" s="50">
        <f t="shared" si="131"/>
        <v>-4.0045049946039981</v>
      </c>
      <c r="AF569">
        <v>1.98</v>
      </c>
      <c r="AG569">
        <v>1.88</v>
      </c>
      <c r="AH569" s="57" t="s">
        <v>487</v>
      </c>
      <c r="AJ569" t="s">
        <v>483</v>
      </c>
    </row>
    <row r="570" spans="1:36" ht="15" x14ac:dyDescent="0.25">
      <c r="A570">
        <v>2.09</v>
      </c>
      <c r="B570">
        <v>3.66</v>
      </c>
      <c r="C570">
        <v>3.46</v>
      </c>
      <c r="D570" s="43">
        <f t="shared" si="119"/>
        <v>4.0710284277840625E-2</v>
      </c>
      <c r="E570" s="44">
        <f>IF(OR($A570="",$B570="",$C570=""),"",A570*'MPTO_working_3-way'!$I569)</f>
        <v>2.1750844941406866</v>
      </c>
      <c r="F570" s="45">
        <f>IF(OR($A570="",$B570="",$C570=""),"",B570*'MPTO_working_3-way'!$I569)</f>
        <v>3.8089996404568969</v>
      </c>
      <c r="G570" s="46">
        <f>IF(OR($A570="",$B570="",$C570=""),"",C570*'MPTO_working_3-way'!$I569)</f>
        <v>3.6008575836013286</v>
      </c>
      <c r="H570" s="44">
        <f>IF(OR($A570="",$B570="",$C570=""),"",'MPTO_working_3-way'!E569)</f>
        <v>2.1510057452425579</v>
      </c>
      <c r="I570" s="45">
        <f>IF(OR($A570="",$B570="",$C570=""),"",'MPTO_working_3-way'!F569)</f>
        <v>3.8512797668533572</v>
      </c>
      <c r="J570" s="46">
        <f>IF(OR($A570="",$B570="",$C570=""),"",'MPTO_working_3-way'!G569)</f>
        <v>3.6304592385693315</v>
      </c>
      <c r="K570" s="44">
        <f>IF(OR($A570="",$B570="",$C570=""),"",'OddsRatio_working_3-way'!H569)</f>
        <v>2.1607244609452798</v>
      </c>
      <c r="L570" s="45">
        <f>IF(OR($A570="",$B570="",$C570=""),"",'OddsRatio_working_3-way'!I569)</f>
        <v>3.832593638637106</v>
      </c>
      <c r="M570" s="46">
        <f>IF(OR($A570="",$B570="",$C570=""),"",'OddsRatio_working_3-way'!J569)</f>
        <v>3.6196166733260453</v>
      </c>
      <c r="N570" s="47">
        <f t="shared" si="120"/>
        <v>45.975225454175806</v>
      </c>
      <c r="O570" s="48">
        <f t="shared" si="121"/>
        <v>26.253612349515688</v>
      </c>
      <c r="P570" s="48">
        <f t="shared" si="122"/>
        <v>27.771162196308502</v>
      </c>
      <c r="Q570" t="s">
        <v>407</v>
      </c>
      <c r="R570" t="s">
        <v>402</v>
      </c>
      <c r="S570" s="38">
        <v>44349</v>
      </c>
      <c r="T570" s="50">
        <v>100</v>
      </c>
      <c r="U570" s="50">
        <f t="shared" si="123"/>
        <v>52.153110047846894</v>
      </c>
      <c r="V570" s="50">
        <f t="shared" si="124"/>
        <v>72.67759562841529</v>
      </c>
      <c r="W570" s="50">
        <f t="shared" si="125"/>
        <v>71.098265895953759</v>
      </c>
      <c r="X570" s="50">
        <f t="shared" si="126"/>
        <v>56.224138475630944</v>
      </c>
      <c r="Y570" s="50">
        <f t="shared" si="127"/>
        <v>76.748624056199361</v>
      </c>
      <c r="Z570" s="50">
        <f t="shared" si="128"/>
        <v>75.169294323737816</v>
      </c>
      <c r="AA570" s="50">
        <f t="shared" si="129"/>
        <v>-4.0710284277840501</v>
      </c>
      <c r="AB570" s="50">
        <f t="shared" si="130"/>
        <v>-4.0710284277840714</v>
      </c>
      <c r="AC570" s="50">
        <f t="shared" si="131"/>
        <v>-4.0710284277840572</v>
      </c>
      <c r="AF570">
        <v>1.86</v>
      </c>
      <c r="AG570">
        <v>1.99</v>
      </c>
      <c r="AH570" s="57" t="s">
        <v>502</v>
      </c>
      <c r="AJ570" t="s">
        <v>483</v>
      </c>
    </row>
    <row r="571" spans="1:36" ht="15" x14ac:dyDescent="0.25">
      <c r="A571">
        <v>2.92</v>
      </c>
      <c r="B571">
        <v>3.15</v>
      </c>
      <c r="C571">
        <v>2.64</v>
      </c>
      <c r="D571" s="43">
        <f t="shared" si="119"/>
        <v>3.8713949672853687E-2</v>
      </c>
      <c r="E571" s="44">
        <f>IF(OR($A571="",$B571="",$C571=""),"",A571*'MPTO_working_3-way'!$I570)</f>
        <v>3.0330447330447328</v>
      </c>
      <c r="F571" s="45">
        <f>IF(OR($A571="",$B571="",$C571=""),"",B571*'MPTO_working_3-way'!$I570)</f>
        <v>3.2719489414694891</v>
      </c>
      <c r="G571" s="46">
        <f>IF(OR($A571="",$B571="",$C571=""),"",C571*'MPTO_working_3-way'!$I570)</f>
        <v>2.7422048271363337</v>
      </c>
      <c r="H571" s="44">
        <f>IF(OR($A571="",$B571="",$C571=""),"",'MPTO_working_3-way'!E570)</f>
        <v>3.0343386682394806</v>
      </c>
      <c r="I571" s="45">
        <f>IF(OR($A571="",$B571="",$C571=""),"",'MPTO_working_3-way'!F570)</f>
        <v>3.2834719773265681</v>
      </c>
      <c r="J571" s="46">
        <f>IF(OR($A571="",$B571="",$C571=""),"",'MPTO_working_3-way'!G570)</f>
        <v>2.7331124277404597</v>
      </c>
      <c r="K571" s="44">
        <f>IF(OR($A571="",$B571="",$C571=""),"",'OddsRatio_working_3-way'!H570)</f>
        <v>3.0340227400988873</v>
      </c>
      <c r="L571" s="45">
        <f>IF(OR($A571="",$B571="",$C571=""),"",'OddsRatio_working_3-way'!I570)</f>
        <v>3.2776817141732337</v>
      </c>
      <c r="M571" s="46">
        <f>IF(OR($A571="",$B571="",$C571=""),"",'OddsRatio_working_3-way'!J570)</f>
        <v>2.7373944238344663</v>
      </c>
      <c r="N571" s="47">
        <f t="shared" si="120"/>
        <v>32.970169846329519</v>
      </c>
      <c r="O571" s="48">
        <f t="shared" si="121"/>
        <v>30.562824111518154</v>
      </c>
      <c r="P571" s="48">
        <f t="shared" si="122"/>
        <v>36.467006042152342</v>
      </c>
      <c r="Q571" t="s">
        <v>404</v>
      </c>
      <c r="R571" t="s">
        <v>406</v>
      </c>
      <c r="S571" s="38">
        <v>44349</v>
      </c>
      <c r="T571" s="50">
        <v>100</v>
      </c>
      <c r="U571" s="50">
        <f t="shared" si="123"/>
        <v>65.753424657534239</v>
      </c>
      <c r="V571" s="50">
        <f t="shared" si="124"/>
        <v>68.253968253968253</v>
      </c>
      <c r="W571" s="50">
        <f t="shared" si="125"/>
        <v>62.121212121212118</v>
      </c>
      <c r="X571" s="50">
        <f t="shared" si="126"/>
        <v>69.624819624819622</v>
      </c>
      <c r="Y571" s="50">
        <f t="shared" si="127"/>
        <v>72.125363221253622</v>
      </c>
      <c r="Z571" s="50">
        <f t="shared" si="128"/>
        <v>65.992607088497508</v>
      </c>
      <c r="AA571" s="50">
        <f t="shared" si="129"/>
        <v>-3.8713949672853829</v>
      </c>
      <c r="AB571" s="50">
        <f t="shared" si="130"/>
        <v>-3.8713949672853687</v>
      </c>
      <c r="AC571" s="50">
        <f t="shared" si="131"/>
        <v>-3.87139496728539</v>
      </c>
      <c r="AF571">
        <v>1.69</v>
      </c>
      <c r="AG571">
        <v>2.21</v>
      </c>
      <c r="AH571" s="57" t="s">
        <v>494</v>
      </c>
      <c r="AJ571" t="s">
        <v>483</v>
      </c>
    </row>
    <row r="572" spans="1:36" ht="15" x14ac:dyDescent="0.25">
      <c r="A572">
        <v>2.23</v>
      </c>
      <c r="B572">
        <v>3.37</v>
      </c>
      <c r="C572">
        <v>3.6</v>
      </c>
      <c r="D572" s="43">
        <f t="shared" si="119"/>
        <v>2.294417609583066E-2</v>
      </c>
      <c r="E572" s="44">
        <f>IF(OR($A572="",$B572="",$C572=""),"",A572*'MPTO_working_3-way'!$I571)</f>
        <v>2.2811655126937023</v>
      </c>
      <c r="F572" s="45">
        <f>IF(OR($A572="",$B572="",$C572=""),"",B572*'MPTO_working_3-way'!$I571)</f>
        <v>3.4473218734429496</v>
      </c>
      <c r="G572" s="46">
        <f>IF(OR($A572="",$B572="",$C572=""),"",C572*'MPTO_working_3-way'!$I571)</f>
        <v>3.6825990339449906</v>
      </c>
      <c r="H572" s="44">
        <f>IF(OR($A572="",$B572="",$C572=""),"",'MPTO_working_3-way'!E571)</f>
        <v>2.2686929459073109</v>
      </c>
      <c r="I572" s="45">
        <f>IF(OR($A572="",$B572="",$C572=""),"",'MPTO_working_3-way'!F571)</f>
        <v>3.459156144542574</v>
      </c>
      <c r="J572" s="46">
        <f>IF(OR($A572="",$B572="",$C572=""),"",'MPTO_working_3-way'!G571)</f>
        <v>3.7019251469584793</v>
      </c>
      <c r="K572" s="44">
        <f>IF(OR($A572="",$B572="",$C572=""),"",'OddsRatio_working_3-way'!H571)</f>
        <v>2.273979785529824</v>
      </c>
      <c r="L572" s="45">
        <f>IF(OR($A572="",$B572="",$C572=""),"",'OddsRatio_working_3-way'!I571)</f>
        <v>3.4547415379721009</v>
      </c>
      <c r="M572" s="46">
        <f>IF(OR($A572="",$B572="",$C572=""),"",'OddsRatio_working_3-way'!J571)</f>
        <v>3.6929654003069454</v>
      </c>
      <c r="N572" s="47">
        <f t="shared" si="120"/>
        <v>43.837239973839303</v>
      </c>
      <c r="O572" s="48">
        <f t="shared" si="121"/>
        <v>29.008025264588021</v>
      </c>
      <c r="P572" s="48">
        <f t="shared" si="122"/>
        <v>27.15473476157268</v>
      </c>
      <c r="Q572" t="s">
        <v>153</v>
      </c>
      <c r="R572" t="s">
        <v>177</v>
      </c>
      <c r="S572" s="38">
        <v>44349</v>
      </c>
      <c r="T572" s="50">
        <v>100</v>
      </c>
      <c r="U572" s="50">
        <f t="shared" si="123"/>
        <v>55.156950672645742</v>
      </c>
      <c r="V572" s="50">
        <f t="shared" si="124"/>
        <v>70.326409495548958</v>
      </c>
      <c r="W572" s="50">
        <f t="shared" si="125"/>
        <v>72.222222222222229</v>
      </c>
      <c r="X572" s="50">
        <f t="shared" si="126"/>
        <v>57.451368282228813</v>
      </c>
      <c r="Y572" s="50">
        <f t="shared" si="127"/>
        <v>72.620827105132051</v>
      </c>
      <c r="Z572" s="50">
        <f t="shared" si="128"/>
        <v>74.516639831805293</v>
      </c>
      <c r="AA572" s="50">
        <f t="shared" si="129"/>
        <v>-2.2944176095830713</v>
      </c>
      <c r="AB572" s="50">
        <f t="shared" si="130"/>
        <v>-2.2944176095830926</v>
      </c>
      <c r="AC572" s="50">
        <f t="shared" si="131"/>
        <v>-2.2944176095830642</v>
      </c>
      <c r="AF572">
        <v>2.0299999999999998</v>
      </c>
      <c r="AG572">
        <v>1.88</v>
      </c>
      <c r="AH572" s="57" t="s">
        <v>499</v>
      </c>
      <c r="AJ572" t="s">
        <v>469</v>
      </c>
    </row>
    <row r="573" spans="1:36" s="50" customFormat="1" ht="15" x14ac:dyDescent="0.25">
      <c r="A573">
        <v>7.17</v>
      </c>
      <c r="B573">
        <v>4.62</v>
      </c>
      <c r="C573">
        <v>1.49</v>
      </c>
      <c r="D573" s="43">
        <f t="shared" si="119"/>
        <v>2.7061169994533341E-2</v>
      </c>
      <c r="E573" s="44">
        <f>IF(OR($A573="",$B573="",$C573=""),"",A573*'MPTO_working_3-way'!$I572)</f>
        <v>7.3640285888608039</v>
      </c>
      <c r="F573" s="45">
        <f>IF(OR($A573="",$B573="",$C573=""),"",B573*'MPTO_working_3-way'!$I572)</f>
        <v>4.7450226053747437</v>
      </c>
      <c r="G573" s="46">
        <f>IF(OR($A573="",$B573="",$C573=""),"",C573*'MPTO_working_3-way'!$I572)</f>
        <v>1.5303211432918546</v>
      </c>
      <c r="H573" s="44">
        <f>IF(OR($A573="",$B573="",$C573=""),"",'MPTO_working_3-way'!E572)</f>
        <v>7.6657944249215122</v>
      </c>
      <c r="I573" s="45">
        <f>IF(OR($A573="",$B573="",$C573=""),"",'MPTO_working_3-way'!F572)</f>
        <v>4.8209074707547765</v>
      </c>
      <c r="J573" s="46">
        <f>IF(OR($A573="",$B573="",$C573=""),"",'MPTO_working_3-way'!G572)</f>
        <v>1.51029899405089</v>
      </c>
      <c r="K573" s="44">
        <f>IF(OR($A573="",$B573="",$C573=""),"",'OddsRatio_working_3-way'!H572)</f>
        <v>7.5079626313041841</v>
      </c>
      <c r="L573" s="45">
        <f>IF(OR($A573="",$B573="",$C573=""),"",'OddsRatio_working_3-way'!I572)</f>
        <v>4.8182860170698785</v>
      </c>
      <c r="M573" s="46">
        <f>IF(OR($A573="",$B573="",$C573=""),"",'OddsRatio_working_3-way'!J572)</f>
        <v>1.5168398199901214</v>
      </c>
      <c r="N573" s="47">
        <f t="shared" si="120"/>
        <v>13.579523598165407</v>
      </c>
      <c r="O573" s="48">
        <f t="shared" si="121"/>
        <v>21.074715194555406</v>
      </c>
      <c r="P573" s="48">
        <f t="shared" si="122"/>
        <v>65.345761207279182</v>
      </c>
      <c r="Q573" t="s">
        <v>120</v>
      </c>
      <c r="R573" t="s">
        <v>178</v>
      </c>
      <c r="S573" s="38">
        <v>44349</v>
      </c>
      <c r="T573" s="50">
        <v>100</v>
      </c>
      <c r="U573" s="50">
        <f t="shared" si="123"/>
        <v>86.052998605299862</v>
      </c>
      <c r="V573" s="50">
        <f t="shared" si="124"/>
        <v>78.354978354978357</v>
      </c>
      <c r="W573" s="50">
        <f t="shared" si="125"/>
        <v>32.885906040268459</v>
      </c>
      <c r="X573" s="50">
        <f t="shared" si="126"/>
        <v>88.759115604753191</v>
      </c>
      <c r="Y573" s="50">
        <f t="shared" si="127"/>
        <v>81.061095354431686</v>
      </c>
      <c r="Z573" s="50">
        <f t="shared" si="128"/>
        <v>35.592023039721788</v>
      </c>
      <c r="AA573" s="50">
        <f t="shared" si="129"/>
        <v>-2.7061169994533287</v>
      </c>
      <c r="AB573" s="50">
        <f t="shared" si="130"/>
        <v>-2.7061169994533287</v>
      </c>
      <c r="AC573" s="50">
        <f t="shared" si="131"/>
        <v>-2.7061169994533287</v>
      </c>
      <c r="AD573" s="51"/>
      <c r="AE573" s="51"/>
      <c r="AF573">
        <v>1.79</v>
      </c>
      <c r="AG573">
        <v>2.13</v>
      </c>
      <c r="AH573" s="57" t="s">
        <v>485</v>
      </c>
      <c r="AI573" s="51"/>
      <c r="AJ573" t="s">
        <v>469</v>
      </c>
    </row>
    <row r="574" spans="1:36" ht="15" x14ac:dyDescent="0.25">
      <c r="A574">
        <v>6.76</v>
      </c>
      <c r="B574">
        <v>3.95</v>
      </c>
      <c r="C574">
        <v>1.6</v>
      </c>
      <c r="D574" s="43">
        <f t="shared" si="119"/>
        <v>2.6093551044865659E-2</v>
      </c>
      <c r="E574" s="44">
        <f>IF(OR($A574="",$B574="",$C574=""),"",A574*'MPTO_working_3-way'!$I573)</f>
        <v>6.9363924050632919</v>
      </c>
      <c r="F574" s="45">
        <f>IF(OR($A574="",$B574="",$C574=""),"",B574*'MPTO_working_3-way'!$I573)</f>
        <v>4.0530695266272199</v>
      </c>
      <c r="G574" s="46">
        <f>IF(OR($A574="",$B574="",$C574=""),"",C574*'MPTO_working_3-way'!$I573)</f>
        <v>1.6417496816717851</v>
      </c>
      <c r="H574" s="44">
        <f>IF(OR($A574="",$B574="",$C574=""),"",'MPTO_working_3-way'!E573)</f>
        <v>7.1823011229910581</v>
      </c>
      <c r="I574" s="45">
        <f>IF(OR($A574="",$B574="",$C574=""),"",'MPTO_working_3-way'!F573)</f>
        <v>4.0905365554747055</v>
      </c>
      <c r="J574" s="46">
        <f>IF(OR($A574="",$B574="",$C574=""),"",'MPTO_working_3-way'!G573)</f>
        <v>1.6225807431713917</v>
      </c>
      <c r="K574" s="44">
        <f>IF(OR($A574="",$B574="",$C574=""),"",'OddsRatio_working_3-way'!H573)</f>
        <v>7.0416863490957953</v>
      </c>
      <c r="L574" s="45">
        <f>IF(OR($A574="",$B574="",$C574=""),"",'OddsRatio_working_3-way'!I573)</f>
        <v>4.0942664461514928</v>
      </c>
      <c r="M574" s="46">
        <f>IF(OR($A574="",$B574="",$C574=""),"",'OddsRatio_working_3-way'!J573)</f>
        <v>1.6293423280308117</v>
      </c>
      <c r="N574" s="47">
        <f t="shared" si="120"/>
        <v>14.416716091062549</v>
      </c>
      <c r="O574" s="48">
        <f t="shared" si="121"/>
        <v>24.672658424198179</v>
      </c>
      <c r="P574" s="48">
        <f t="shared" si="122"/>
        <v>60.910625484739256</v>
      </c>
      <c r="Q574" t="s">
        <v>59</v>
      </c>
      <c r="R574" t="s">
        <v>113</v>
      </c>
      <c r="S574" s="38">
        <v>44349</v>
      </c>
      <c r="T574" s="50">
        <v>100</v>
      </c>
      <c r="U574" s="50">
        <f t="shared" si="123"/>
        <v>85.207100591715985</v>
      </c>
      <c r="V574" s="50">
        <f t="shared" si="124"/>
        <v>74.683544303797461</v>
      </c>
      <c r="W574" s="50">
        <f t="shared" si="125"/>
        <v>37.5</v>
      </c>
      <c r="X574" s="50">
        <f t="shared" si="126"/>
        <v>87.816455696202539</v>
      </c>
      <c r="Y574" s="50">
        <f t="shared" si="127"/>
        <v>77.292899408284015</v>
      </c>
      <c r="Z574" s="50">
        <f t="shared" si="128"/>
        <v>40.109355104486554</v>
      </c>
      <c r="AA574" s="50">
        <f t="shared" si="129"/>
        <v>-2.6093551044865535</v>
      </c>
      <c r="AB574" s="50">
        <f t="shared" si="130"/>
        <v>-2.6093551044865535</v>
      </c>
      <c r="AC574" s="50">
        <f t="shared" si="131"/>
        <v>-2.6093551044865535</v>
      </c>
      <c r="AF574">
        <v>2.33</v>
      </c>
      <c r="AG574">
        <v>1.66</v>
      </c>
      <c r="AH574" s="57" t="s">
        <v>499</v>
      </c>
      <c r="AJ574" t="s">
        <v>469</v>
      </c>
    </row>
    <row r="575" spans="1:36" ht="15" x14ac:dyDescent="0.25">
      <c r="A575">
        <v>1.72</v>
      </c>
      <c r="B575">
        <v>3.66</v>
      </c>
      <c r="C575">
        <v>5.91</v>
      </c>
      <c r="D575" s="43">
        <f t="shared" si="119"/>
        <v>2.382413028571273E-2</v>
      </c>
      <c r="E575" s="44">
        <f>IF(OR($A575="",$B575="",$C575=""),"",A575*'MPTO_working_3-way'!$I574)</f>
        <v>1.7609775040914259</v>
      </c>
      <c r="F575" s="45">
        <f>IF(OR($A575="",$B575="",$C575=""),"",B575*'MPTO_working_3-way'!$I574)</f>
        <v>3.7471963168457085</v>
      </c>
      <c r="G575" s="46">
        <f>IF(OR($A575="",$B575="",$C575=""),"",C575*'MPTO_working_3-way'!$I574)</f>
        <v>6.0508006099885625</v>
      </c>
      <c r="H575" s="44">
        <f>IF(OR($A575="",$B575="",$C575=""),"",'MPTO_working_3-way'!E574)</f>
        <v>1.7438191183523297</v>
      </c>
      <c r="I575" s="45">
        <f>IF(OR($A575="",$B575="",$C575=""),"",'MPTO_working_3-way'!F574)</f>
        <v>3.7695640332717844</v>
      </c>
      <c r="J575" s="46">
        <f>IF(OR($A575="",$B575="",$C575=""),"",'MPTO_working_3-way'!G574)</f>
        <v>6.2010365775606422</v>
      </c>
      <c r="K575" s="44">
        <f>IF(OR($A575="",$B575="",$C575=""),"",'OddsRatio_working_3-way'!H574)</f>
        <v>1.7502151715752523</v>
      </c>
      <c r="L575" s="45">
        <f>IF(OR($A575="",$B575="",$C575=""),"",'OddsRatio_working_3-way'!I574)</f>
        <v>3.7716282727641266</v>
      </c>
      <c r="M575" s="46">
        <f>IF(OR($A575="",$B575="",$C575=""),"",'OddsRatio_working_3-way'!J574)</f>
        <v>6.1160506839367903</v>
      </c>
      <c r="N575" s="47">
        <f t="shared" si="120"/>
        <v>56.786642513979679</v>
      </c>
      <c r="O575" s="48">
        <f t="shared" si="121"/>
        <v>26.686618886351109</v>
      </c>
      <c r="P575" s="48">
        <f t="shared" si="122"/>
        <v>16.526738599669212</v>
      </c>
      <c r="Q575" t="s">
        <v>155</v>
      </c>
      <c r="R575" t="s">
        <v>112</v>
      </c>
      <c r="S575" s="38">
        <v>44349</v>
      </c>
      <c r="T575" s="50">
        <v>100</v>
      </c>
      <c r="U575" s="50">
        <f t="shared" si="123"/>
        <v>41.860465116279073</v>
      </c>
      <c r="V575" s="50">
        <f t="shared" si="124"/>
        <v>72.67759562841529</v>
      </c>
      <c r="W575" s="50">
        <f t="shared" si="125"/>
        <v>83.079526226734345</v>
      </c>
      <c r="X575" s="50">
        <f t="shared" si="126"/>
        <v>44.242878144850351</v>
      </c>
      <c r="Y575" s="50">
        <f t="shared" si="127"/>
        <v>75.060008656986582</v>
      </c>
      <c r="Z575" s="50">
        <f t="shared" si="128"/>
        <v>85.461939255305623</v>
      </c>
      <c r="AA575" s="50">
        <f t="shared" si="129"/>
        <v>-2.3824130285712783</v>
      </c>
      <c r="AB575" s="50">
        <f t="shared" si="130"/>
        <v>-2.3824130285712926</v>
      </c>
      <c r="AC575" s="50">
        <f t="shared" si="131"/>
        <v>-2.3824130285712783</v>
      </c>
      <c r="AF575">
        <v>2.4700000000000002</v>
      </c>
      <c r="AG575">
        <v>1.6</v>
      </c>
      <c r="AH575" s="57" t="s">
        <v>491</v>
      </c>
      <c r="AJ575" t="s">
        <v>469</v>
      </c>
    </row>
    <row r="576" spans="1:36" ht="15" x14ac:dyDescent="0.25">
      <c r="A576">
        <v>3.04</v>
      </c>
      <c r="B576">
        <v>2.93</v>
      </c>
      <c r="C576">
        <v>2.76</v>
      </c>
      <c r="D576" s="43">
        <f t="shared" si="119"/>
        <v>3.2563137328407876E-2</v>
      </c>
      <c r="E576" s="44">
        <f>IF(OR($A576="",$B576="",$C576=""),"",A576*'MPTO_working_3-way'!$I575)</f>
        <v>3.1389919374783601</v>
      </c>
      <c r="F576" s="45">
        <f>IF(OR($A576="",$B576="",$C576=""),"",B576*'MPTO_working_3-way'!$I575)</f>
        <v>3.0254099923722353</v>
      </c>
      <c r="G576" s="46">
        <f>IF(OR($A576="",$B576="",$C576=""),"",C576*'MPTO_working_3-way'!$I575)</f>
        <v>2.8498742590264055</v>
      </c>
      <c r="H576" s="44">
        <f>IF(OR($A576="",$B576="",$C576=""),"",'MPTO_working_3-way'!E575)</f>
        <v>3.1437347995760598</v>
      </c>
      <c r="I576" s="45">
        <f>IF(OR($A576="",$B576="",$C576=""),"",'MPTO_working_3-way'!F575)</f>
        <v>3.0262446599749082</v>
      </c>
      <c r="J576" s="46">
        <f>IF(OR($A576="",$B576="",$C576=""),"",'MPTO_working_3-way'!G575)</f>
        <v>2.8452378821369733</v>
      </c>
      <c r="K576" s="44">
        <f>IF(OR($A576="",$B576="",$C576=""),"",'OddsRatio_working_3-way'!H575)</f>
        <v>3.1413790661446317</v>
      </c>
      <c r="L576" s="45">
        <f>IF(OR($A576="",$B576="",$C576=""),"",'OddsRatio_working_3-way'!I575)</f>
        <v>3.0259125478721276</v>
      </c>
      <c r="M576" s="46">
        <f>IF(OR($A576="",$B576="",$C576=""),"",'OddsRatio_working_3-way'!J575)</f>
        <v>2.8474642923600739</v>
      </c>
      <c r="N576" s="47">
        <f t="shared" si="120"/>
        <v>31.857361213973935</v>
      </c>
      <c r="O576" s="48">
        <f t="shared" si="121"/>
        <v>33.053371361938829</v>
      </c>
      <c r="P576" s="48">
        <f t="shared" si="122"/>
        <v>35.089267424087232</v>
      </c>
      <c r="Q576" t="s">
        <v>461</v>
      </c>
      <c r="R576" t="s">
        <v>118</v>
      </c>
      <c r="S576" s="38">
        <v>44349</v>
      </c>
      <c r="T576" s="50">
        <v>100</v>
      </c>
      <c r="U576" s="50">
        <f t="shared" si="123"/>
        <v>67.10526315789474</v>
      </c>
      <c r="V576" s="50">
        <f t="shared" si="124"/>
        <v>65.870307167235495</v>
      </c>
      <c r="W576" s="50">
        <f t="shared" si="125"/>
        <v>63.768115942028999</v>
      </c>
      <c r="X576" s="50">
        <f t="shared" si="126"/>
        <v>70.36157689073552</v>
      </c>
      <c r="Y576" s="50">
        <f t="shared" si="127"/>
        <v>69.12662090007629</v>
      </c>
      <c r="Z576" s="50">
        <f t="shared" si="128"/>
        <v>67.024429674869765</v>
      </c>
      <c r="AA576" s="50">
        <f t="shared" si="129"/>
        <v>-3.2563137328407805</v>
      </c>
      <c r="AB576" s="50">
        <f t="shared" si="130"/>
        <v>-3.2563137328407947</v>
      </c>
      <c r="AC576" s="50">
        <f t="shared" si="131"/>
        <v>-3.2563137328407663</v>
      </c>
      <c r="AF576">
        <v>2.71</v>
      </c>
      <c r="AG576">
        <v>1.5</v>
      </c>
      <c r="AH576" s="57" t="s">
        <v>487</v>
      </c>
      <c r="AJ576" t="s">
        <v>470</v>
      </c>
    </row>
    <row r="577" spans="1:36" ht="15" x14ac:dyDescent="0.25">
      <c r="A577">
        <v>3.37</v>
      </c>
      <c r="B577">
        <v>2.93</v>
      </c>
      <c r="C577">
        <v>2.5299999999999998</v>
      </c>
      <c r="D577" s="43">
        <f t="shared" si="119"/>
        <v>3.328975036820303E-2</v>
      </c>
      <c r="E577" s="44">
        <f>IF(OR($A577="",$B577="",$C577=""),"",A577*'MPTO_working_3-way'!$I576)</f>
        <v>3.4821864587408444</v>
      </c>
      <c r="F577" s="45">
        <f>IF(OR($A577="",$B577="",$C577=""),"",B577*'MPTO_working_3-way'!$I576)</f>
        <v>3.0275389685788352</v>
      </c>
      <c r="G577" s="46">
        <f>IF(OR($A577="",$B577="",$C577=""),"",C577*'MPTO_working_3-way'!$I576)</f>
        <v>2.6142230684315533</v>
      </c>
      <c r="H577" s="44">
        <f>IF(OR($A577="",$B577="",$C577=""),"",'MPTO_working_3-way'!E576)</f>
        <v>3.5009185515460248</v>
      </c>
      <c r="I577" s="45">
        <f>IF(OR($A577="",$B577="",$C577=""),"",'MPTO_working_3-way'!F576)</f>
        <v>3.0284644323703644</v>
      </c>
      <c r="J577" s="46">
        <f>IF(OR($A577="",$B577="",$C577=""),"",'MPTO_working_3-way'!G576)</f>
        <v>2.6030797890691892</v>
      </c>
      <c r="K577" s="44">
        <f>IF(OR($A577="",$B577="",$C577=""),"",'OddsRatio_working_3-way'!H576)</f>
        <v>3.4912343158099457</v>
      </c>
      <c r="L577" s="45">
        <f>IF(OR($A577="",$B577="",$C577=""),"",'OddsRatio_working_3-way'!I576)</f>
        <v>3.0287266791194911</v>
      </c>
      <c r="M577" s="46">
        <f>IF(OR($A577="",$B577="",$C577=""),"",'OddsRatio_working_3-way'!J576)</f>
        <v>2.6082651912190777</v>
      </c>
      <c r="N577" s="47">
        <f t="shared" si="120"/>
        <v>28.717589131100098</v>
      </c>
      <c r="O577" s="48">
        <f t="shared" si="121"/>
        <v>33.030128113244814</v>
      </c>
      <c r="P577" s="48">
        <f t="shared" si="122"/>
        <v>38.252282755655074</v>
      </c>
      <c r="Q577" t="s">
        <v>237</v>
      </c>
      <c r="R577" t="s">
        <v>157</v>
      </c>
      <c r="S577" s="38">
        <v>44349</v>
      </c>
      <c r="T577" s="50">
        <v>100</v>
      </c>
      <c r="U577" s="50">
        <f t="shared" si="123"/>
        <v>70.326409495548958</v>
      </c>
      <c r="V577" s="50">
        <f t="shared" si="124"/>
        <v>65.870307167235495</v>
      </c>
      <c r="W577" s="50">
        <f t="shared" si="125"/>
        <v>60.474308300395251</v>
      </c>
      <c r="X577" s="50">
        <f t="shared" si="126"/>
        <v>73.655384532369254</v>
      </c>
      <c r="Y577" s="50">
        <f t="shared" si="127"/>
        <v>69.199282204055777</v>
      </c>
      <c r="Z577" s="50">
        <f t="shared" si="128"/>
        <v>63.803283337215547</v>
      </c>
      <c r="AA577" s="50">
        <f t="shared" si="129"/>
        <v>-3.3289750368202959</v>
      </c>
      <c r="AB577" s="50">
        <f t="shared" si="130"/>
        <v>-3.3289750368202817</v>
      </c>
      <c r="AC577" s="50">
        <f t="shared" si="131"/>
        <v>-3.3289750368202959</v>
      </c>
      <c r="AF577">
        <v>2.96</v>
      </c>
      <c r="AG577">
        <v>1.42</v>
      </c>
      <c r="AH577" s="67" t="s">
        <v>488</v>
      </c>
      <c r="AJ577" t="s">
        <v>470</v>
      </c>
    </row>
    <row r="578" spans="1:36" ht="15" x14ac:dyDescent="0.25">
      <c r="A578">
        <v>3.23</v>
      </c>
      <c r="B578">
        <v>2.85</v>
      </c>
      <c r="C578">
        <v>2.69</v>
      </c>
      <c r="D578" s="43">
        <f t="shared" si="119"/>
        <v>3.2221928098181252E-2</v>
      </c>
      <c r="E578" s="44">
        <f>IF(OR($A578="",$B578="",$C578=""),"",A578*'MPTO_working_3-way'!$I577)</f>
        <v>3.3340768277571255</v>
      </c>
      <c r="F578" s="45">
        <f>IF(OR($A578="",$B578="",$C578=""),"",B578*'MPTO_working_3-way'!$I577)</f>
        <v>2.9418324950798165</v>
      </c>
      <c r="G578" s="46">
        <f>IF(OR($A578="",$B578="",$C578=""),"",C578*'MPTO_working_3-way'!$I577)</f>
        <v>2.7766769865841074</v>
      </c>
      <c r="H578" s="44">
        <f>IF(OR($A578="",$B578="",$C578=""),"",'MPTO_working_3-way'!E577)</f>
        <v>3.3460832431183438</v>
      </c>
      <c r="I578" s="45">
        <f>IF(OR($A578="",$B578="",$C578=""),"",'MPTO_working_3-way'!F577)</f>
        <v>2.9399957139795703</v>
      </c>
      <c r="J578" s="46">
        <f>IF(OR($A578="",$B578="",$C578=""),"",'MPTO_working_3-way'!G577)</f>
        <v>2.7700326955979615</v>
      </c>
      <c r="K578" s="44">
        <f>IF(OR($A578="",$B578="",$C578=""),"",'OddsRatio_working_3-way'!H577)</f>
        <v>3.3398770971953189</v>
      </c>
      <c r="L578" s="45">
        <f>IF(OR($A578="",$B578="",$C578=""),"",'OddsRatio_working_3-way'!I577)</f>
        <v>2.9411536456553105</v>
      </c>
      <c r="M578" s="46">
        <f>IF(OR($A578="",$B578="",$C578=""),"",'OddsRatio_working_3-way'!J577)</f>
        <v>2.7732700871121478</v>
      </c>
      <c r="N578" s="47">
        <f t="shared" si="120"/>
        <v>29.993310042369732</v>
      </c>
      <c r="O578" s="48">
        <f t="shared" si="121"/>
        <v>33.992418048019033</v>
      </c>
      <c r="P578" s="48">
        <f t="shared" si="122"/>
        <v>36.014271909611239</v>
      </c>
      <c r="Q578" t="s">
        <v>60</v>
      </c>
      <c r="R578" t="s">
        <v>161</v>
      </c>
      <c r="S578" s="38">
        <v>44349</v>
      </c>
      <c r="T578" s="50">
        <v>100</v>
      </c>
      <c r="U578" s="50">
        <f t="shared" si="123"/>
        <v>69.040247678018574</v>
      </c>
      <c r="V578" s="50">
        <f t="shared" si="124"/>
        <v>64.912280701754383</v>
      </c>
      <c r="W578" s="50">
        <f t="shared" si="125"/>
        <v>62.825278810408925</v>
      </c>
      <c r="X578" s="50">
        <f t="shared" si="126"/>
        <v>72.262440487836699</v>
      </c>
      <c r="Y578" s="50">
        <f t="shared" si="127"/>
        <v>68.134473511572509</v>
      </c>
      <c r="Z578" s="50">
        <f t="shared" si="128"/>
        <v>66.047471620227043</v>
      </c>
      <c r="AA578" s="50">
        <f t="shared" si="129"/>
        <v>-3.2221928098181252</v>
      </c>
      <c r="AB578" s="50">
        <f t="shared" si="130"/>
        <v>-3.2221928098181252</v>
      </c>
      <c r="AC578" s="50">
        <f t="shared" si="131"/>
        <v>-3.2221928098181181</v>
      </c>
      <c r="AF578">
        <v>2.5099999999999998</v>
      </c>
      <c r="AG578">
        <v>1.56</v>
      </c>
      <c r="AH578" s="71" t="s">
        <v>495</v>
      </c>
      <c r="AJ578" t="s">
        <v>470</v>
      </c>
    </row>
    <row r="579" spans="1:36" ht="15" x14ac:dyDescent="0.25">
      <c r="A579">
        <v>2.63</v>
      </c>
      <c r="B579">
        <v>3.45</v>
      </c>
      <c r="C579">
        <v>2.72</v>
      </c>
      <c r="D579" s="43">
        <f t="shared" si="119"/>
        <v>3.7730268169426928E-2</v>
      </c>
      <c r="E579" s="44">
        <f>IF(OR($A579="",$B579="",$C579=""),"",A579*'MPTO_working_3-way'!$I578)</f>
        <v>2.7292306052855926</v>
      </c>
      <c r="F579" s="45">
        <f>IF(OR($A579="",$B579="",$C579=""),"",B579*'MPTO_working_3-way'!$I578)</f>
        <v>3.5801694251845233</v>
      </c>
      <c r="G579" s="46">
        <f>IF(OR($A579="",$B579="",$C579=""),"",C579*'MPTO_working_3-way'!$I578)</f>
        <v>2.8226263294208414</v>
      </c>
      <c r="H579" s="44">
        <f>IF(OR($A579="",$B579="",$C579=""),"",'MPTO_working_3-way'!E578)</f>
        <v>2.7199680244753832</v>
      </c>
      <c r="I579" s="45">
        <f>IF(OR($A579="",$B579="",$C579=""),"",'MPTO_working_3-way'!F578)</f>
        <v>3.6064846792098448</v>
      </c>
      <c r="J579" s="46">
        <f>IF(OR($A579="",$B579="",$C579=""),"",'MPTO_working_3-way'!G578)</f>
        <v>2.8163436711181578</v>
      </c>
      <c r="K579" s="44">
        <f>IF(OR($A579="",$B579="",$C579=""),"",'OddsRatio_working_3-way'!H578)</f>
        <v>2.7247047147411405</v>
      </c>
      <c r="L579" s="45">
        <f>IF(OR($A579="",$B579="",$C579=""),"",'OddsRatio_working_3-way'!I578)</f>
        <v>3.592347577371652</v>
      </c>
      <c r="M579" s="46">
        <f>IF(OR($A579="",$B579="",$C579=""),"",'OddsRatio_working_3-way'!J578)</f>
        <v>2.8199338094200992</v>
      </c>
      <c r="N579" s="47">
        <f t="shared" si="120"/>
        <v>36.640362967619502</v>
      </c>
      <c r="O579" s="48">
        <f t="shared" si="121"/>
        <v>27.931639015895442</v>
      </c>
      <c r="P579" s="48">
        <f t="shared" si="122"/>
        <v>35.427998016485034</v>
      </c>
      <c r="Q579" t="s">
        <v>167</v>
      </c>
      <c r="R579" t="s">
        <v>409</v>
      </c>
      <c r="S579" s="38">
        <v>44349</v>
      </c>
      <c r="T579" s="50">
        <v>100</v>
      </c>
      <c r="U579" s="50">
        <f t="shared" si="123"/>
        <v>61.977186311787079</v>
      </c>
      <c r="V579" s="50">
        <f t="shared" si="124"/>
        <v>71.014492753623188</v>
      </c>
      <c r="W579" s="50">
        <f t="shared" si="125"/>
        <v>63.235294117647051</v>
      </c>
      <c r="X579" s="50">
        <f t="shared" si="126"/>
        <v>65.750213128729754</v>
      </c>
      <c r="Y579" s="50">
        <f t="shared" si="127"/>
        <v>74.787519570565863</v>
      </c>
      <c r="Z579" s="50">
        <f t="shared" si="128"/>
        <v>67.008320934589747</v>
      </c>
      <c r="AA579" s="50">
        <f t="shared" si="129"/>
        <v>-3.7730268169426751</v>
      </c>
      <c r="AB579" s="50">
        <f t="shared" si="130"/>
        <v>-3.7730268169426751</v>
      </c>
      <c r="AC579" s="50">
        <f t="shared" si="131"/>
        <v>-3.7730268169426964</v>
      </c>
      <c r="AF579">
        <v>1.86</v>
      </c>
      <c r="AG579">
        <v>1.99</v>
      </c>
      <c r="AH579" s="57" t="s">
        <v>505</v>
      </c>
      <c r="AJ579" t="s">
        <v>475</v>
      </c>
    </row>
    <row r="580" spans="1:36" s="50" customFormat="1" ht="15" x14ac:dyDescent="0.25">
      <c r="A580" s="42">
        <v>1.6</v>
      </c>
      <c r="B580" s="42">
        <v>4.26</v>
      </c>
      <c r="C580" s="42">
        <v>5.42</v>
      </c>
      <c r="D580" s="43">
        <f t="shared" si="119"/>
        <v>4.4243629056008871E-2</v>
      </c>
      <c r="E580" s="44">
        <f>IF(OR($A580="",$B580="",$C580=""),"",A580*'MPTO_working_3-way'!$I579)</f>
        <v>1.6707898064896143</v>
      </c>
      <c r="F580" s="45">
        <f>IF(OR($A580="",$B580="",$C580=""),"",B580*'MPTO_working_3-way'!$I579)</f>
        <v>4.4484778597785972</v>
      </c>
      <c r="G580" s="46">
        <f>IF(OR($A580="",$B580="",$C580=""),"",C580*'MPTO_working_3-way'!$I579)</f>
        <v>5.6598004694835682</v>
      </c>
      <c r="H580" s="44">
        <f>IF(OR($A580="",$B580="",$C580=""),"",'MPTO_working_3-way'!E579)</f>
        <v>1.6386669726311609</v>
      </c>
      <c r="I580" s="45">
        <f>IF(OR($A580="",$B580="",$C580=""),"",'MPTO_working_3-way'!F579)</f>
        <v>4.5455804232057719</v>
      </c>
      <c r="J580" s="46">
        <f>IF(OR($A580="",$B580="",$C580=""),"",'MPTO_working_3-way'!G579)</f>
        <v>5.8908784746288836</v>
      </c>
      <c r="K580" s="44">
        <f>IF(OR($A580="",$B580="",$C580=""),"",'OddsRatio_working_3-way'!H579)</f>
        <v>1.6494030715061814</v>
      </c>
      <c r="L580" s="45">
        <f>IF(OR($A580="",$B580="",$C580=""),"",'OddsRatio_working_3-way'!I579)</f>
        <v>4.5284233551835866</v>
      </c>
      <c r="M580" s="46">
        <f>IF(OR($A580="",$B580="",$C580=""),"",'OddsRatio_working_3-way'!J579)</f>
        <v>5.7839359600955369</v>
      </c>
      <c r="N580" s="47">
        <f t="shared" si="120"/>
        <v>59.851933266281634</v>
      </c>
      <c r="O580" s="48">
        <f t="shared" si="121"/>
        <v>22.479599348838178</v>
      </c>
      <c r="P580" s="48">
        <f t="shared" si="122"/>
        <v>17.668467384880188</v>
      </c>
      <c r="Q580" t="s">
        <v>128</v>
      </c>
      <c r="R580" t="s">
        <v>164</v>
      </c>
      <c r="S580" s="38">
        <v>44349</v>
      </c>
      <c r="T580" s="50">
        <v>100</v>
      </c>
      <c r="U580" s="50">
        <f t="shared" si="123"/>
        <v>37.5</v>
      </c>
      <c r="V580" s="50">
        <f t="shared" si="124"/>
        <v>76.525821596244128</v>
      </c>
      <c r="W580" s="50">
        <f t="shared" si="125"/>
        <v>81.549815498154985</v>
      </c>
      <c r="X580" s="50">
        <f t="shared" si="126"/>
        <v>41.924362905600887</v>
      </c>
      <c r="Y580" s="50">
        <f t="shared" si="127"/>
        <v>80.950184501845015</v>
      </c>
      <c r="Z580" s="50">
        <f t="shared" si="128"/>
        <v>85.974178403755872</v>
      </c>
      <c r="AA580" s="50">
        <f t="shared" si="129"/>
        <v>-4.4243629056008871</v>
      </c>
      <c r="AB580" s="50">
        <f t="shared" si="130"/>
        <v>-4.4243629056008871</v>
      </c>
      <c r="AC580" s="50">
        <f t="shared" si="131"/>
        <v>-4.4243629056008871</v>
      </c>
      <c r="AD580" s="51"/>
      <c r="AE580" s="51"/>
      <c r="AF580">
        <v>1.73</v>
      </c>
      <c r="AG580">
        <v>2.15</v>
      </c>
      <c r="AH580" s="67" t="s">
        <v>492</v>
      </c>
      <c r="AI580" s="51"/>
      <c r="AJ580" t="s">
        <v>475</v>
      </c>
    </row>
    <row r="581" spans="1:36" ht="15" x14ac:dyDescent="0.25">
      <c r="A581">
        <v>2.09</v>
      </c>
      <c r="B581">
        <v>3.75</v>
      </c>
      <c r="C581">
        <v>3.4</v>
      </c>
      <c r="D581" s="43">
        <f t="shared" ref="D581:D639" si="132">IF(OR($A581="",$B581="",$C581=""),"",(1/A581)+(1/B581)+(1/C581)-1)</f>
        <v>3.9253213247021357E-2</v>
      </c>
      <c r="E581" s="44">
        <f>IF(OR($A581="",$B581="",$C581=""),"",A581*'MPTO_working_3-way'!$I580)</f>
        <v>2.1720392156862744</v>
      </c>
      <c r="F581" s="45">
        <f>IF(OR($A581="",$B581="",$C581=""),"",B581*'MPTO_working_3-way'!$I580)</f>
        <v>3.8971995496763299</v>
      </c>
      <c r="G581" s="46">
        <f>IF(OR($A581="",$B581="",$C581=""),"",C581*'MPTO_working_3-way'!$I580)</f>
        <v>3.5334609250398725</v>
      </c>
      <c r="H581" s="44">
        <f>IF(OR($A581="",$B581="",$C581=""),"",'MPTO_working_3-way'!E580)</f>
        <v>2.1487608859262446</v>
      </c>
      <c r="I581" s="45">
        <f>IF(OR($A581="",$B581="",$C581=""),"",'MPTO_working_3-way'!F580)</f>
        <v>3.9434934885556432</v>
      </c>
      <c r="J581" s="46">
        <f>IF(OR($A581="",$B581="",$C581=""),"",'MPTO_working_3-way'!G580)</f>
        <v>3.5582979102218859</v>
      </c>
      <c r="K581" s="44">
        <f>IF(OR($A581="",$B581="",$C581=""),"",'OddsRatio_working_3-way'!H580)</f>
        <v>2.1581889832296715</v>
      </c>
      <c r="L581" s="45">
        <f>IF(OR($A581="",$B581="",$C581=""),"",'OddsRatio_working_3-way'!I580)</f>
        <v>3.9220364255794467</v>
      </c>
      <c r="M581" s="46">
        <f>IF(OR($A581="",$B581="",$C581=""),"",'OddsRatio_working_3-way'!J580)</f>
        <v>3.5501408805056998</v>
      </c>
      <c r="N581" s="47">
        <f t="shared" si="120"/>
        <v>46.039684402477114</v>
      </c>
      <c r="O581" s="48">
        <f t="shared" si="121"/>
        <v>25.659450773647247</v>
      </c>
      <c r="P581" s="48">
        <f t="shared" si="122"/>
        <v>28.300864823875639</v>
      </c>
      <c r="Q581" t="s">
        <v>66</v>
      </c>
      <c r="R581" t="s">
        <v>251</v>
      </c>
      <c r="S581" s="38">
        <v>44349</v>
      </c>
      <c r="T581" s="50">
        <v>100</v>
      </c>
      <c r="U581" s="50">
        <f t="shared" si="123"/>
        <v>52.153110047846894</v>
      </c>
      <c r="V581" s="50">
        <f t="shared" si="124"/>
        <v>73.333333333333329</v>
      </c>
      <c r="W581" s="50">
        <f t="shared" si="125"/>
        <v>70.588235294117652</v>
      </c>
      <c r="X581" s="50">
        <f t="shared" si="126"/>
        <v>56.078431372549019</v>
      </c>
      <c r="Y581" s="50">
        <f t="shared" si="127"/>
        <v>77.258654658035482</v>
      </c>
      <c r="Z581" s="50">
        <f t="shared" si="128"/>
        <v>74.513556618819777</v>
      </c>
      <c r="AA581" s="50">
        <f t="shared" si="129"/>
        <v>-3.925321324702125</v>
      </c>
      <c r="AB581" s="50">
        <f t="shared" si="130"/>
        <v>-3.9253213247021534</v>
      </c>
      <c r="AC581" s="50">
        <f t="shared" si="131"/>
        <v>-3.925321324702125</v>
      </c>
      <c r="AF581">
        <v>1.64</v>
      </c>
      <c r="AG581">
        <v>2.31</v>
      </c>
      <c r="AH581" s="57" t="s">
        <v>494</v>
      </c>
      <c r="AJ581" t="s">
        <v>475</v>
      </c>
    </row>
    <row r="582" spans="1:36" ht="15" x14ac:dyDescent="0.25">
      <c r="A582">
        <v>2.4700000000000002</v>
      </c>
      <c r="B582">
        <v>3.53</v>
      </c>
      <c r="C582">
        <v>2.85</v>
      </c>
      <c r="D582" s="43">
        <f t="shared" si="132"/>
        <v>3.9021611557767732E-2</v>
      </c>
      <c r="E582" s="44">
        <f>IF(OR($A582="",$B582="",$C582=""),"",A582*'MPTO_working_3-way'!$I581)</f>
        <v>2.5663833805476863</v>
      </c>
      <c r="F582" s="45">
        <f>IF(OR($A582="",$B582="",$C582=""),"",B582*'MPTO_working_3-way'!$I581)</f>
        <v>3.6677462887989201</v>
      </c>
      <c r="G582" s="46">
        <f>IF(OR($A582="",$B582="",$C582=""),"",C582*'MPTO_working_3-way'!$I581)</f>
        <v>2.9612115929396383</v>
      </c>
      <c r="H582" s="44">
        <f>IF(OR($A582="",$B582="",$C582=""),"",'MPTO_working_3-way'!E581)</f>
        <v>2.5519898013938525</v>
      </c>
      <c r="I582" s="45">
        <f>IF(OR($A582="",$B582="",$C582=""),"",'MPTO_working_3-way'!F581)</f>
        <v>3.6998816556887779</v>
      </c>
      <c r="J582" s="46">
        <f>IF(OR($A582="",$B582="",$C582=""),"",'MPTO_working_3-way'!G581)</f>
        <v>2.9597183300456753</v>
      </c>
      <c r="K582" s="44">
        <f>IF(OR($A582="",$B582="",$C582=""),"",'OddsRatio_working_3-way'!H581)</f>
        <v>2.5587431638914695</v>
      </c>
      <c r="L582" s="45">
        <f>IF(OR($A582="",$B582="",$C582=""),"",'OddsRatio_working_3-way'!I581)</f>
        <v>3.6827348330921192</v>
      </c>
      <c r="M582" s="46">
        <f>IF(OR($A582="",$B582="",$C582=""),"",'OddsRatio_working_3-way'!J581)</f>
        <v>2.9616835736049105</v>
      </c>
      <c r="N582" s="47">
        <f t="shared" si="120"/>
        <v>38.965339612922214</v>
      </c>
      <c r="O582" s="48">
        <f t="shared" si="121"/>
        <v>27.264699389211867</v>
      </c>
      <c r="P582" s="48">
        <f t="shared" si="122"/>
        <v>33.769960997865923</v>
      </c>
      <c r="Q582" t="s">
        <v>65</v>
      </c>
      <c r="R582" t="s">
        <v>129</v>
      </c>
      <c r="S582" s="38">
        <v>44349</v>
      </c>
      <c r="T582" s="50">
        <v>100</v>
      </c>
      <c r="U582" s="50">
        <f t="shared" si="123"/>
        <v>59.514170040485837</v>
      </c>
      <c r="V582" s="50">
        <f t="shared" si="124"/>
        <v>71.671388101982998</v>
      </c>
      <c r="W582" s="50">
        <f t="shared" si="125"/>
        <v>64.912280701754383</v>
      </c>
      <c r="X582" s="50">
        <f t="shared" si="126"/>
        <v>63.416331196262611</v>
      </c>
      <c r="Y582" s="50">
        <f t="shared" si="127"/>
        <v>75.573549257759794</v>
      </c>
      <c r="Z582" s="50">
        <f t="shared" si="128"/>
        <v>68.814441857531165</v>
      </c>
      <c r="AA582" s="50">
        <f t="shared" si="129"/>
        <v>-3.9021611557767741</v>
      </c>
      <c r="AB582" s="50">
        <f t="shared" si="130"/>
        <v>-3.9021611557767955</v>
      </c>
      <c r="AC582" s="50">
        <f t="shared" si="131"/>
        <v>-3.9021611557767812</v>
      </c>
      <c r="AF582">
        <v>1.79</v>
      </c>
      <c r="AG582">
        <v>2.06</v>
      </c>
      <c r="AH582" s="57" t="s">
        <v>494</v>
      </c>
      <c r="AJ582" t="s">
        <v>475</v>
      </c>
    </row>
    <row r="583" spans="1:36" ht="15" x14ac:dyDescent="0.25">
      <c r="A583">
        <v>3.51</v>
      </c>
      <c r="B583">
        <v>3.13</v>
      </c>
      <c r="C583">
        <v>2.2999999999999998</v>
      </c>
      <c r="D583" s="43">
        <f t="shared" si="132"/>
        <v>3.9171711487310912E-2</v>
      </c>
      <c r="E583" s="44">
        <f>IF(OR($A583="",$B583="",$C583=""),"",A583*'MPTO_working_3-way'!$I582)</f>
        <v>3.647492707320461</v>
      </c>
      <c r="F583" s="45">
        <f>IF(OR($A583="",$B583="",$C583=""),"",B583*'MPTO_working_3-way'!$I582)</f>
        <v>3.2526074569552832</v>
      </c>
      <c r="G583" s="46">
        <f>IF(OR($A583="",$B583="",$C583=""),"",C583*'MPTO_working_3-way'!$I582)</f>
        <v>2.3900949364208151</v>
      </c>
      <c r="H583" s="44">
        <f>IF(OR($A583="",$B583="",$C583=""),"",'MPTO_working_3-way'!E582)</f>
        <v>3.6785932482788772</v>
      </c>
      <c r="I583" s="45">
        <f>IF(OR($A583="",$B583="",$C583=""),"",'MPTO_working_3-way'!F582)</f>
        <v>3.2633712152683763</v>
      </c>
      <c r="J583" s="46">
        <f>IF(OR($A583="",$B583="",$C583=""),"",'MPTO_working_3-way'!G582)</f>
        <v>2.3712113794918781</v>
      </c>
      <c r="K583" s="44">
        <f>IF(OR($A583="",$B583="",$C583=""),"",'OddsRatio_working_3-way'!H582)</f>
        <v>3.6632678578682163</v>
      </c>
      <c r="L583" s="45">
        <f>IF(OR($A583="",$B583="",$C583=""),"",'OddsRatio_working_3-way'!I582)</f>
        <v>3.2600639590674505</v>
      </c>
      <c r="M583" s="46">
        <f>IF(OR($A583="",$B583="",$C583=""),"",'OddsRatio_working_3-way'!J582)</f>
        <v>2.3793817590552515</v>
      </c>
      <c r="N583" s="47">
        <f t="shared" si="120"/>
        <v>27.416093197198599</v>
      </c>
      <c r="O583" s="48">
        <f t="shared" si="121"/>
        <v>30.74456457577223</v>
      </c>
      <c r="P583" s="48">
        <f t="shared" si="122"/>
        <v>41.839342227029171</v>
      </c>
      <c r="Q583" t="s">
        <v>257</v>
      </c>
      <c r="R583" t="s">
        <v>238</v>
      </c>
      <c r="S583" s="38">
        <v>44379</v>
      </c>
      <c r="T583" s="50">
        <v>100</v>
      </c>
      <c r="U583" s="50">
        <f t="shared" si="123"/>
        <v>71.509971509971507</v>
      </c>
      <c r="V583" s="50">
        <f t="shared" si="124"/>
        <v>68.051118210862612</v>
      </c>
      <c r="W583" s="50">
        <f t="shared" si="125"/>
        <v>56.521739130434774</v>
      </c>
      <c r="X583" s="50">
        <f t="shared" si="126"/>
        <v>75.427142658702607</v>
      </c>
      <c r="Y583" s="50">
        <f t="shared" si="127"/>
        <v>71.968289359593712</v>
      </c>
      <c r="Z583" s="50">
        <f t="shared" si="128"/>
        <v>60.438910279165867</v>
      </c>
      <c r="AA583" s="50">
        <f t="shared" si="129"/>
        <v>-3.9171711487311001</v>
      </c>
      <c r="AB583" s="50">
        <f t="shared" si="130"/>
        <v>-3.9171711487311001</v>
      </c>
      <c r="AC583" s="50">
        <f t="shared" si="131"/>
        <v>-3.917171148731093</v>
      </c>
      <c r="AF583">
        <v>1.82</v>
      </c>
      <c r="AG583">
        <v>2.0299999999999998</v>
      </c>
      <c r="AH583" s="57" t="s">
        <v>485</v>
      </c>
      <c r="AJ583" t="s">
        <v>471</v>
      </c>
    </row>
    <row r="584" spans="1:36" ht="15" x14ac:dyDescent="0.25">
      <c r="A584">
        <v>1.83</v>
      </c>
      <c r="B584">
        <v>3.87</v>
      </c>
      <c r="C584">
        <v>4.21</v>
      </c>
      <c r="D584" s="43">
        <f t="shared" si="132"/>
        <v>4.2375711459632814E-2</v>
      </c>
      <c r="E584" s="44">
        <f>IF(OR($A584="",$B584="",$C584=""),"",A584*'MPTO_working_3-way'!$I583)</f>
        <v>1.907547551971128</v>
      </c>
      <c r="F584" s="45">
        <f>IF(OR($A584="",$B584="",$C584=""),"",B584*'MPTO_working_3-way'!$I583)</f>
        <v>4.0339940033487789</v>
      </c>
      <c r="G584" s="46">
        <f>IF(OR($A584="",$B584="",$C584=""),"",C584*'MPTO_working_3-way'!$I583)</f>
        <v>4.3884017452450541</v>
      </c>
      <c r="H584" s="44">
        <f>IF(OR($A584="",$B584="",$C584=""),"",'MPTO_working_3-way'!E583)</f>
        <v>1.8785592229919363</v>
      </c>
      <c r="I584" s="45">
        <f>IF(OR($A584="",$B584="",$C584=""),"",'MPTO_working_3-way'!F583)</f>
        <v>4.09378541995651</v>
      </c>
      <c r="J584" s="46">
        <f>IF(OR($A584="",$B584="",$C584=""),"",'MPTO_working_3-way'!G583)</f>
        <v>4.4761864942027003</v>
      </c>
      <c r="K584" s="44">
        <f>IF(OR($A584="",$B584="",$C584=""),"",'OddsRatio_working_3-way'!H583)</f>
        <v>1.8892284663903858</v>
      </c>
      <c r="L584" s="45">
        <f>IF(OR($A584="",$B584="",$C584=""),"",'OddsRatio_working_3-way'!I583)</f>
        <v>4.0748020464342236</v>
      </c>
      <c r="M584" s="46">
        <f>IF(OR($A584="",$B584="",$C584=""),"",'OddsRatio_working_3-way'!J583)</f>
        <v>4.4390643097748628</v>
      </c>
      <c r="N584" s="47">
        <f t="shared" si="120"/>
        <v>52.423332721990022</v>
      </c>
      <c r="O584" s="48">
        <f t="shared" si="121"/>
        <v>24.789327876289857</v>
      </c>
      <c r="P584" s="48">
        <f t="shared" si="122"/>
        <v>22.787339401720129</v>
      </c>
      <c r="Q584" t="s">
        <v>259</v>
      </c>
      <c r="R584" t="s">
        <v>412</v>
      </c>
      <c r="S584" s="38">
        <v>44379</v>
      </c>
      <c r="T584" s="50">
        <v>100</v>
      </c>
      <c r="U584" s="50">
        <f t="shared" si="123"/>
        <v>45.355191256830594</v>
      </c>
      <c r="V584" s="50">
        <f t="shared" si="124"/>
        <v>74.160206718346245</v>
      </c>
      <c r="W584" s="50">
        <f t="shared" si="125"/>
        <v>76.24703087885986</v>
      </c>
      <c r="X584" s="50">
        <f t="shared" si="126"/>
        <v>49.592762402793888</v>
      </c>
      <c r="Y584" s="50">
        <f t="shared" si="127"/>
        <v>78.397777864309532</v>
      </c>
      <c r="Z584" s="50">
        <f t="shared" si="128"/>
        <v>80.484602024823133</v>
      </c>
      <c r="AA584" s="50">
        <f t="shared" si="129"/>
        <v>-4.2375711459632939</v>
      </c>
      <c r="AB584" s="50">
        <f t="shared" si="130"/>
        <v>-4.2375711459632868</v>
      </c>
      <c r="AC584" s="50">
        <f t="shared" si="131"/>
        <v>-4.2375711459632726</v>
      </c>
      <c r="AF584">
        <v>1.63</v>
      </c>
      <c r="AG584">
        <v>2.33</v>
      </c>
      <c r="AH584" s="57" t="s">
        <v>495</v>
      </c>
      <c r="AJ584" t="s">
        <v>471</v>
      </c>
    </row>
    <row r="585" spans="1:36" ht="15" x14ac:dyDescent="0.25">
      <c r="A585">
        <v>2.42</v>
      </c>
      <c r="B585">
        <v>3.44</v>
      </c>
      <c r="C585">
        <v>2.99</v>
      </c>
      <c r="D585" s="43">
        <f t="shared" si="132"/>
        <v>3.8368975449589504E-2</v>
      </c>
      <c r="E585" s="44">
        <f>IF(OR($A585="",$B585="",$C585=""),"",A585*'MPTO_working_3-way'!$I584)</f>
        <v>2.5128529205880064</v>
      </c>
      <c r="F585" s="45">
        <f>IF(OR($A585="",$B585="",$C585=""),"",B585*'MPTO_working_3-way'!$I584)</f>
        <v>3.5719892755465876</v>
      </c>
      <c r="G585" s="46">
        <f>IF(OR($A585="",$B585="",$C585=""),"",C585*'MPTO_working_3-way'!$I584)</f>
        <v>3.104723236594273</v>
      </c>
      <c r="H585" s="44">
        <f>IF(OR($A585="",$B585="",$C585=""),"",'MPTO_working_3-way'!E584)</f>
        <v>2.497293670283935</v>
      </c>
      <c r="I585" s="45">
        <f>IF(OR($A585="",$B585="",$C585=""),"",'MPTO_working_3-way'!F584)</f>
        <v>3.5983129044842728</v>
      </c>
      <c r="J585" s="46">
        <f>IF(OR($A585="",$B585="",$C585=""),"",'MPTO_working_3-way'!G584)</f>
        <v>3.1088872006205666</v>
      </c>
      <c r="K585" s="44">
        <f>IF(OR($A585="",$B585="",$C585=""),"",'OddsRatio_working_3-way'!H584)</f>
        <v>2.5043012943335672</v>
      </c>
      <c r="L585" s="45">
        <f>IF(OR($A585="",$B585="",$C585=""),"",'OddsRatio_working_3-way'!I584)</f>
        <v>3.5848557451928911</v>
      </c>
      <c r="M585" s="46">
        <f>IF(OR($A585="",$B585="",$C585=""),"",'OddsRatio_working_3-way'!J584)</f>
        <v>3.1081405462843663</v>
      </c>
      <c r="N585" s="47">
        <f t="shared" si="120"/>
        <v>39.795405127252756</v>
      </c>
      <c r="O585" s="48">
        <f t="shared" si="121"/>
        <v>27.995604769753392</v>
      </c>
      <c r="P585" s="48">
        <f t="shared" si="122"/>
        <v>32.208990102993859</v>
      </c>
      <c r="Q585" t="s">
        <v>253</v>
      </c>
      <c r="R585" t="s">
        <v>414</v>
      </c>
      <c r="S585" s="38">
        <v>44379</v>
      </c>
      <c r="T585" s="50">
        <v>100</v>
      </c>
      <c r="U585" s="50">
        <f t="shared" si="123"/>
        <v>58.677685950413228</v>
      </c>
      <c r="V585" s="50">
        <f t="shared" si="124"/>
        <v>70.930232558139537</v>
      </c>
      <c r="W585" s="50">
        <f t="shared" si="125"/>
        <v>66.555183946488299</v>
      </c>
      <c r="X585" s="50">
        <f t="shared" si="126"/>
        <v>62.514583495372179</v>
      </c>
      <c r="Y585" s="50">
        <f t="shared" si="127"/>
        <v>74.767130103098481</v>
      </c>
      <c r="Z585" s="50">
        <f t="shared" si="128"/>
        <v>70.392081491447243</v>
      </c>
      <c r="AA585" s="50">
        <f t="shared" si="129"/>
        <v>-3.8368975449589513</v>
      </c>
      <c r="AB585" s="50">
        <f t="shared" si="130"/>
        <v>-3.8368975449589442</v>
      </c>
      <c r="AC585" s="50">
        <f t="shared" si="131"/>
        <v>-3.8368975449589442</v>
      </c>
      <c r="AF585">
        <v>1.7</v>
      </c>
      <c r="AG585">
        <v>2.19</v>
      </c>
      <c r="AH585" s="57" t="s">
        <v>485</v>
      </c>
      <c r="AJ585" t="s">
        <v>471</v>
      </c>
    </row>
    <row r="586" spans="1:36" ht="15" x14ac:dyDescent="0.25">
      <c r="A586">
        <v>1.67</v>
      </c>
      <c r="B586">
        <v>4.29</v>
      </c>
      <c r="C586">
        <v>4.7699999999999996</v>
      </c>
      <c r="D586" s="43">
        <f t="shared" si="132"/>
        <v>4.154623417983494E-2</v>
      </c>
      <c r="E586" s="44">
        <f>IF(OR($A586="",$B586="",$C586=""),"",A586*'MPTO_working_3-way'!$I585)</f>
        <v>1.7393822110803243</v>
      </c>
      <c r="F586" s="45">
        <f>IF(OR($A586="",$B586="",$C586=""),"",B586*'MPTO_working_3-way'!$I585)</f>
        <v>4.4682333446314919</v>
      </c>
      <c r="G586" s="46">
        <f>IF(OR($A586="",$B586="",$C586=""),"",C586*'MPTO_working_3-way'!$I585)</f>
        <v>4.968175537037812</v>
      </c>
      <c r="H586" s="44">
        <f>IF(OR($A586="",$B586="",$C586=""),"",'MPTO_working_3-way'!E585)</f>
        <v>1.7095371559342287</v>
      </c>
      <c r="I586" s="45">
        <f>IF(OR($A586="",$B586="",$C586=""),"",'MPTO_working_3-way'!F585)</f>
        <v>4.560972458695117</v>
      </c>
      <c r="J586" s="46">
        <f>IF(OR($A586="",$B586="",$C586=""),"",'MPTO_working_3-way'!G585)</f>
        <v>5.1073863438507363</v>
      </c>
      <c r="K586" s="44">
        <f>IF(OR($A586="",$B586="",$C586=""),"",'OddsRatio_working_3-way'!H585)</f>
        <v>1.71980468885448</v>
      </c>
      <c r="L586" s="45">
        <f>IF(OR($A586="",$B586="",$C586=""),"",'OddsRatio_working_3-way'!I585)</f>
        <v>4.5345633228824473</v>
      </c>
      <c r="M586" s="46">
        <f>IF(OR($A586="",$B586="",$C586=""),"",'OddsRatio_working_3-way'!J585)</f>
        <v>5.0502442940020735</v>
      </c>
      <c r="N586" s="47">
        <f t="shared" ref="N586:N639" si="133">(1/E586)* 100</f>
        <v>57.491676851110455</v>
      </c>
      <c r="O586" s="48">
        <f t="shared" ref="O586:O639" si="134">(1/F586)* 100</f>
        <v>22.380209869779595</v>
      </c>
      <c r="P586" s="48">
        <f t="shared" ref="P586:P639" si="135">(1/G586)* 100</f>
        <v>20.128113279109954</v>
      </c>
      <c r="Q586" t="s">
        <v>415</v>
      </c>
      <c r="R586" t="s">
        <v>254</v>
      </c>
      <c r="S586" s="38">
        <v>44379</v>
      </c>
      <c r="T586" s="50">
        <v>100</v>
      </c>
      <c r="U586" s="50">
        <f t="shared" ref="U586:U639" si="136">(1/A586)*((T586*A586)-T586)</f>
        <v>40.119760479041922</v>
      </c>
      <c r="V586" s="50">
        <f t="shared" ref="V586:V639" si="137">(1/B586)*((T586*B586)-T586)</f>
        <v>76.689976689976689</v>
      </c>
      <c r="W586" s="50">
        <f t="shared" ref="W586:W639" si="138">(1/C586)*((T586*C586)-T586)</f>
        <v>79.035639412997895</v>
      </c>
      <c r="X586" s="50">
        <f t="shared" ref="X586:X639" si="139">((1/B586)+(1/C586))*T586</f>
        <v>44.274383897025402</v>
      </c>
      <c r="Y586" s="50">
        <f t="shared" ref="Y586:Y639" si="140">((1/A586)+(1/C586))*T586</f>
        <v>80.84460010796019</v>
      </c>
      <c r="Z586" s="50">
        <f t="shared" ref="Z586:Z639" si="141">((1/A586)+(1/B586))*T586</f>
        <v>83.190262830981396</v>
      </c>
      <c r="AA586" s="50">
        <f t="shared" ref="AA586:AA639" si="142">U586-X586</f>
        <v>-4.1546234179834798</v>
      </c>
      <c r="AB586" s="50">
        <f t="shared" ref="AB586:AB639" si="143">V586-Y586</f>
        <v>-4.1546234179835011</v>
      </c>
      <c r="AC586" s="50">
        <f t="shared" ref="AC586:AC639" si="144">W586-Z586</f>
        <v>-4.1546234179835011</v>
      </c>
      <c r="AF586">
        <v>1.68</v>
      </c>
      <c r="AG586">
        <v>2.2200000000000002</v>
      </c>
      <c r="AH586" s="57" t="s">
        <v>499</v>
      </c>
      <c r="AJ586" t="s">
        <v>471</v>
      </c>
    </row>
    <row r="587" spans="1:36" ht="15" x14ac:dyDescent="0.25">
      <c r="A587">
        <v>3.04</v>
      </c>
      <c r="B587">
        <v>3.92</v>
      </c>
      <c r="C587">
        <v>2.2799999999999998</v>
      </c>
      <c r="D587" s="43">
        <f t="shared" si="132"/>
        <v>2.2645900465449342E-2</v>
      </c>
      <c r="E587" s="44">
        <f>IF(OR($A587="",$B587="",$C587=""),"",A587*'MPTO_working_3-way'!$I586)</f>
        <v>3.1088435374149661</v>
      </c>
      <c r="F587" s="45">
        <f>IF(OR($A587="",$B587="",$C587=""),"",B587*'MPTO_working_3-way'!$I586)</f>
        <v>4.0087719298245617</v>
      </c>
      <c r="G587" s="46">
        <f>IF(OR($A587="",$B587="",$C587=""),"",C587*'MPTO_working_3-way'!$I586)</f>
        <v>2.3316326530612241</v>
      </c>
      <c r="H587" s="44">
        <f>IF(OR($A587="",$B587="",$C587=""),"",'MPTO_working_3-way'!E586)</f>
        <v>3.1113999257333833</v>
      </c>
      <c r="I587" s="45">
        <f>IF(OR($A587="",$B587="",$C587=""),"",'MPTO_working_3-way'!F586)</f>
        <v>4.0395323610943716</v>
      </c>
      <c r="J587" s="46">
        <f>IF(OR($A587="",$B587="",$C587=""),"",'MPTO_working_3-way'!G586)</f>
        <v>2.3199280127362081</v>
      </c>
      <c r="K587" s="44">
        <f>IF(OR($A587="",$B587="",$C587=""),"",'OddsRatio_working_3-way'!H586)</f>
        <v>3.1119308821832017</v>
      </c>
      <c r="L587" s="45">
        <f>IF(OR($A587="",$B587="",$C587=""),"",'OddsRatio_working_3-way'!I586)</f>
        <v>4.0229598901837988</v>
      </c>
      <c r="M587" s="46">
        <f>IF(OR($A587="",$B587="",$C587=""),"",'OddsRatio_working_3-way'!J586)</f>
        <v>2.3251331025463222</v>
      </c>
      <c r="N587" s="47">
        <f t="shared" si="133"/>
        <v>32.166301969365421</v>
      </c>
      <c r="O587" s="48">
        <f t="shared" si="134"/>
        <v>24.945295404814001</v>
      </c>
      <c r="P587" s="48">
        <f t="shared" si="135"/>
        <v>42.888402625820575</v>
      </c>
      <c r="Q587" t="s">
        <v>260</v>
      </c>
      <c r="R587" t="s">
        <v>263</v>
      </c>
      <c r="S587" s="38">
        <v>44379</v>
      </c>
      <c r="T587" s="50">
        <v>100</v>
      </c>
      <c r="U587" s="50">
        <f t="shared" si="136"/>
        <v>67.10526315789474</v>
      </c>
      <c r="V587" s="50">
        <f t="shared" si="137"/>
        <v>74.489795918367349</v>
      </c>
      <c r="W587" s="50">
        <f t="shared" si="138"/>
        <v>56.140350877192972</v>
      </c>
      <c r="X587" s="50">
        <f t="shared" si="139"/>
        <v>69.369853204439664</v>
      </c>
      <c r="Y587" s="50">
        <f t="shared" si="140"/>
        <v>76.754385964912288</v>
      </c>
      <c r="Z587" s="50">
        <f t="shared" si="141"/>
        <v>58.404940923737911</v>
      </c>
      <c r="AA587" s="50">
        <f t="shared" si="142"/>
        <v>-2.2645900465449245</v>
      </c>
      <c r="AB587" s="50">
        <f t="shared" si="143"/>
        <v>-2.2645900465449387</v>
      </c>
      <c r="AC587" s="50">
        <f t="shared" si="144"/>
        <v>-2.2645900465449387</v>
      </c>
      <c r="AF587">
        <v>1.44</v>
      </c>
      <c r="AG587">
        <v>2.93</v>
      </c>
      <c r="AH587" s="57" t="s">
        <v>496</v>
      </c>
      <c r="AJ587" t="s">
        <v>230</v>
      </c>
    </row>
    <row r="588" spans="1:36" ht="15" x14ac:dyDescent="0.25">
      <c r="A588">
        <v>3.12</v>
      </c>
      <c r="B588">
        <v>3.26</v>
      </c>
      <c r="C588">
        <v>2.5299999999999998</v>
      </c>
      <c r="D588" s="43">
        <f t="shared" si="132"/>
        <v>2.2518203766536793E-2</v>
      </c>
      <c r="E588" s="44">
        <f>IF(OR($A588="",$B588="",$C588=""),"",A588*'MPTO_working_3-way'!$I587)</f>
        <v>3.190256795751595</v>
      </c>
      <c r="F588" s="45">
        <f>IF(OR($A588="",$B588="",$C588=""),"",B588*'MPTO_working_3-way'!$I587)</f>
        <v>3.3334093442789099</v>
      </c>
      <c r="G588" s="46">
        <f>IF(OR($A588="",$B588="",$C588=""),"",C588*'MPTO_working_3-way'!$I587)</f>
        <v>2.5869710555293377</v>
      </c>
      <c r="H588" s="44">
        <f>IF(OR($A588="",$B588="",$C588=""),"",'MPTO_working_3-way'!E587)</f>
        <v>3.1948192546115006</v>
      </c>
      <c r="I588" s="45">
        <f>IF(OR($A588="",$B588="",$C588=""),"",'MPTO_working_3-way'!F587)</f>
        <v>3.3417724412129242</v>
      </c>
      <c r="J588" s="46">
        <f>IF(OR($A588="",$B588="",$C588=""),"",'MPTO_working_3-way'!G587)</f>
        <v>2.5789756550848839</v>
      </c>
      <c r="K588" s="44">
        <f>IF(OR($A588="",$B588="",$C588=""),"",'OddsRatio_working_3-way'!H587)</f>
        <v>3.1929200938284192</v>
      </c>
      <c r="L588" s="45">
        <f>IF(OR($A588="",$B588="",$C588=""),"",'OddsRatio_working_3-way'!I587)</f>
        <v>3.3377355717227486</v>
      </c>
      <c r="M588" s="46">
        <f>IF(OR($A588="",$B588="",$C588=""),"",'OddsRatio_working_3-way'!J587)</f>
        <v>2.5826262941308866</v>
      </c>
      <c r="N588" s="47">
        <f t="shared" si="133"/>
        <v>31.34543906721494</v>
      </c>
      <c r="O588" s="48">
        <f t="shared" si="134"/>
        <v>29.999315917089149</v>
      </c>
      <c r="P588" s="48">
        <f t="shared" si="135"/>
        <v>38.655245015695904</v>
      </c>
      <c r="Q588" t="s">
        <v>419</v>
      </c>
      <c r="R588" t="s">
        <v>267</v>
      </c>
      <c r="S588" s="38">
        <v>44379</v>
      </c>
      <c r="T588" s="50">
        <v>100</v>
      </c>
      <c r="U588" s="50">
        <f t="shared" si="136"/>
        <v>67.948717948717942</v>
      </c>
      <c r="V588" s="50">
        <f t="shared" si="137"/>
        <v>69.325153374233125</v>
      </c>
      <c r="W588" s="50">
        <f t="shared" si="138"/>
        <v>60.474308300395251</v>
      </c>
      <c r="X588" s="50">
        <f t="shared" si="139"/>
        <v>70.200538325371625</v>
      </c>
      <c r="Y588" s="50">
        <f t="shared" si="140"/>
        <v>71.576973750886793</v>
      </c>
      <c r="Z588" s="50">
        <f t="shared" si="141"/>
        <v>62.726128677048919</v>
      </c>
      <c r="AA588" s="50">
        <f t="shared" si="142"/>
        <v>-2.2518203766536828</v>
      </c>
      <c r="AB588" s="50">
        <f t="shared" si="143"/>
        <v>-2.2518203766536686</v>
      </c>
      <c r="AC588" s="50">
        <f t="shared" si="144"/>
        <v>-2.2518203766536686</v>
      </c>
      <c r="AF588">
        <v>2.3199999999999998</v>
      </c>
      <c r="AG588">
        <v>1.67</v>
      </c>
      <c r="AH588" s="57" t="s">
        <v>502</v>
      </c>
      <c r="AJ588" t="s">
        <v>230</v>
      </c>
    </row>
    <row r="589" spans="1:36" ht="15" x14ac:dyDescent="0.25">
      <c r="A589">
        <v>1.57</v>
      </c>
      <c r="B589">
        <v>4.32</v>
      </c>
      <c r="C589">
        <v>6.17</v>
      </c>
      <c r="D589" s="43">
        <f t="shared" si="132"/>
        <v>3.0498710935692896E-2</v>
      </c>
      <c r="E589" s="44">
        <f>IF(OR($A589="",$B589="",$C589=""),"",A589*'MPTO_working_3-way'!$I588)</f>
        <v>1.6178829761690379</v>
      </c>
      <c r="F589" s="45">
        <f>IF(OR($A589="",$B589="",$C589=""),"",B589*'MPTO_working_3-way'!$I588)</f>
        <v>4.4517544312421933</v>
      </c>
      <c r="G589" s="46">
        <f>IF(OR($A589="",$B589="",$C589=""),"",C589*'MPTO_working_3-way'!$I588)</f>
        <v>6.3581770464732248</v>
      </c>
      <c r="H589" s="44">
        <f>IF(OR($A589="",$B589="",$C589=""),"",'MPTO_working_3-way'!E588)</f>
        <v>1.5954652075031339</v>
      </c>
      <c r="I589" s="45">
        <f>IF(OR($A589="",$B589="",$C589=""),"",'MPTO_working_3-way'!F588)</f>
        <v>4.518441566219443</v>
      </c>
      <c r="J589" s="46">
        <f>IF(OR($A589="",$B589="",$C589=""),"",'MPTO_working_3-way'!G588)</f>
        <v>6.5829180236200608</v>
      </c>
      <c r="K589" s="44">
        <f>IF(OR($A589="",$B589="",$C589=""),"",'OddsRatio_working_3-way'!H588)</f>
        <v>1.6030303107135777</v>
      </c>
      <c r="L589" s="45">
        <f>IF(OR($A589="",$B589="",$C589=""),"",'OddsRatio_working_3-way'!I588)</f>
        <v>4.5123870729282078</v>
      </c>
      <c r="M589" s="46">
        <f>IF(OR($A589="",$B589="",$C589=""),"",'OddsRatio_working_3-way'!J588)</f>
        <v>6.4695907129635044</v>
      </c>
      <c r="N589" s="47">
        <f t="shared" si="133"/>
        <v>61.809167580703885</v>
      </c>
      <c r="O589" s="48">
        <f t="shared" si="134"/>
        <v>22.463053958728029</v>
      </c>
      <c r="P589" s="48">
        <f t="shared" si="135"/>
        <v>15.727778460568087</v>
      </c>
      <c r="Q589" t="s">
        <v>227</v>
      </c>
      <c r="R589" t="s">
        <v>243</v>
      </c>
      <c r="S589" s="38">
        <v>44379</v>
      </c>
      <c r="T589" s="50">
        <v>100</v>
      </c>
      <c r="U589" s="50">
        <f t="shared" si="136"/>
        <v>36.30573248407643</v>
      </c>
      <c r="V589" s="50">
        <f t="shared" si="137"/>
        <v>76.851851851851848</v>
      </c>
      <c r="W589" s="50">
        <f t="shared" si="138"/>
        <v>83.792544570502429</v>
      </c>
      <c r="X589" s="50">
        <f t="shared" si="139"/>
        <v>39.355603577645716</v>
      </c>
      <c r="Y589" s="50">
        <f t="shared" si="140"/>
        <v>79.901722945421128</v>
      </c>
      <c r="Z589" s="50">
        <f t="shared" si="141"/>
        <v>86.842415664071709</v>
      </c>
      <c r="AA589" s="50">
        <f t="shared" si="142"/>
        <v>-3.049871093569287</v>
      </c>
      <c r="AB589" s="50">
        <f t="shared" si="143"/>
        <v>-3.0498710935692799</v>
      </c>
      <c r="AC589" s="50">
        <f t="shared" si="144"/>
        <v>-3.0498710935692799</v>
      </c>
      <c r="AF589">
        <v>1.68</v>
      </c>
      <c r="AG589">
        <v>2.2799999999999998</v>
      </c>
      <c r="AH589" s="57" t="s">
        <v>497</v>
      </c>
      <c r="AJ589" t="s">
        <v>231</v>
      </c>
    </row>
    <row r="590" spans="1:36" ht="15" x14ac:dyDescent="0.25">
      <c r="A590">
        <v>1.98</v>
      </c>
      <c r="B590">
        <v>3.59</v>
      </c>
      <c r="C590">
        <v>4.07</v>
      </c>
      <c r="D590" s="43">
        <f t="shared" si="132"/>
        <v>2.9302282784176903E-2</v>
      </c>
      <c r="E590" s="44">
        <f>IF(OR($A590="",$B590="",$C590=""),"",A590*'MPTO_working_3-way'!$I589)</f>
        <v>2.0380185199126704</v>
      </c>
      <c r="F590" s="45">
        <f>IF(OR($A590="",$B590="",$C590=""),"",B590*'MPTO_working_3-way'!$I589)</f>
        <v>3.6951951951951951</v>
      </c>
      <c r="G590" s="46">
        <f>IF(OR($A590="",$B590="",$C590=""),"",C590*'MPTO_working_3-way'!$I589)</f>
        <v>4.1892602909316006</v>
      </c>
      <c r="H590" s="44">
        <f>IF(OR($A590="",$B590="",$C590=""),"",'MPTO_working_3-way'!E589)</f>
        <v>2.0190473802111346</v>
      </c>
      <c r="I590" s="45">
        <f>IF(OR($A590="",$B590="",$C590=""),"",'MPTO_working_3-way'!F589)</f>
        <v>3.7204581055427037</v>
      </c>
      <c r="J590" s="46">
        <f>IF(OR($A590="",$B590="",$C590=""),"",'MPTO_working_3-way'!G589)</f>
        <v>4.2384947038302814</v>
      </c>
      <c r="K590" s="44">
        <f>IF(OR($A590="",$B590="",$C590=""),"",'OddsRatio_working_3-way'!H589)</f>
        <v>2.0265060703716649</v>
      </c>
      <c r="L590" s="45">
        <f>IF(OR($A590="",$B590="",$C590=""),"",'OddsRatio_working_3-way'!I589)</f>
        <v>3.7129089002679709</v>
      </c>
      <c r="M590" s="46">
        <f>IF(OR($A590="",$B590="",$C590=""),"",'OddsRatio_working_3-way'!J589)</f>
        <v>4.2156873837153173</v>
      </c>
      <c r="N590" s="47">
        <f t="shared" si="133"/>
        <v>49.067267555686897</v>
      </c>
      <c r="O590" s="48">
        <f t="shared" si="134"/>
        <v>27.062169849654609</v>
      </c>
      <c r="P590" s="48">
        <f t="shared" si="135"/>
        <v>23.870562594658487</v>
      </c>
      <c r="Q590" t="s">
        <v>226</v>
      </c>
      <c r="R590" t="s">
        <v>275</v>
      </c>
      <c r="S590" s="38">
        <v>44379</v>
      </c>
      <c r="T590" s="50">
        <v>100</v>
      </c>
      <c r="U590" s="50">
        <f t="shared" si="136"/>
        <v>49.494949494949495</v>
      </c>
      <c r="V590" s="50">
        <f t="shared" si="137"/>
        <v>72.14484679665739</v>
      </c>
      <c r="W590" s="50">
        <f t="shared" si="138"/>
        <v>75.429975429975428</v>
      </c>
      <c r="X590" s="50">
        <f t="shared" si="139"/>
        <v>52.425177773367196</v>
      </c>
      <c r="Y590" s="50">
        <f t="shared" si="140"/>
        <v>75.075075075075077</v>
      </c>
      <c r="Z590" s="50">
        <f t="shared" si="141"/>
        <v>78.360203708393129</v>
      </c>
      <c r="AA590" s="50">
        <f t="shared" si="142"/>
        <v>-2.9302282784177009</v>
      </c>
      <c r="AB590" s="50">
        <f t="shared" si="143"/>
        <v>-2.9302282784176867</v>
      </c>
      <c r="AC590" s="50">
        <f t="shared" si="144"/>
        <v>-2.9302282784177009</v>
      </c>
      <c r="AF590">
        <v>1.74</v>
      </c>
      <c r="AG590">
        <v>2.1800000000000002</v>
      </c>
      <c r="AH590" s="57" t="s">
        <v>486</v>
      </c>
      <c r="AJ590" t="s">
        <v>231</v>
      </c>
    </row>
    <row r="591" spans="1:36" ht="15" x14ac:dyDescent="0.25">
      <c r="A591">
        <v>2.29</v>
      </c>
      <c r="B591">
        <v>3.54</v>
      </c>
      <c r="C591">
        <v>3.24</v>
      </c>
      <c r="D591" s="43">
        <f t="shared" si="132"/>
        <v>2.7809073722280253E-2</v>
      </c>
      <c r="E591" s="44">
        <f>IF(OR($A591="",$B591="",$C591=""),"",A591*'MPTO_working_3-way'!$I590)</f>
        <v>2.3536827788240218</v>
      </c>
      <c r="F591" s="45">
        <f>IF(OR($A591="",$B591="",$C591=""),"",B591*'MPTO_working_3-way'!$I590)</f>
        <v>3.6384441209768723</v>
      </c>
      <c r="G591" s="46">
        <f>IF(OR($A591="",$B591="",$C591=""),"",C591*'MPTO_working_3-way'!$I590)</f>
        <v>3.3301013988601884</v>
      </c>
      <c r="H591" s="44">
        <f>IF(OR($A591="",$B591="",$C591=""),"",'MPTO_working_3-way'!E590)</f>
        <v>2.3396654661340044</v>
      </c>
      <c r="I591" s="45">
        <f>IF(OR($A591="",$B591="",$C591=""),"",'MPTO_working_3-way'!F590)</f>
        <v>3.66010528240299</v>
      </c>
      <c r="J591" s="46">
        <f>IF(OR($A591="",$B591="",$C591=""),"",'MPTO_working_3-way'!G590)</f>
        <v>3.3403225790041828</v>
      </c>
      <c r="K591" s="44">
        <f>IF(OR($A591="",$B591="",$C591=""),"",'OddsRatio_working_3-way'!H590)</f>
        <v>2.3457096801701174</v>
      </c>
      <c r="L591" s="45">
        <f>IF(OR($A591="",$B591="",$C591=""),"",'OddsRatio_working_3-way'!I590)</f>
        <v>3.6496919283969746</v>
      </c>
      <c r="M591" s="46">
        <f>IF(OR($A591="",$B591="",$C591=""),"",'OddsRatio_working_3-way'!J590)</f>
        <v>3.3367361888225293</v>
      </c>
      <c r="N591" s="47">
        <f t="shared" si="133"/>
        <v>42.48660902807103</v>
      </c>
      <c r="O591" s="48">
        <f t="shared" si="134"/>
        <v>27.484275331718266</v>
      </c>
      <c r="P591" s="48">
        <f t="shared" si="135"/>
        <v>30.029115640210698</v>
      </c>
      <c r="Q591" t="s">
        <v>272</v>
      </c>
      <c r="R591" t="s">
        <v>229</v>
      </c>
      <c r="S591" s="38">
        <v>44379</v>
      </c>
      <c r="T591" s="50">
        <v>100</v>
      </c>
      <c r="U591" s="50">
        <f t="shared" si="136"/>
        <v>56.331877729257641</v>
      </c>
      <c r="V591" s="50">
        <f t="shared" si="137"/>
        <v>71.751412429378533</v>
      </c>
      <c r="W591" s="50">
        <f t="shared" si="138"/>
        <v>69.135802469135797</v>
      </c>
      <c r="X591" s="50">
        <f t="shared" si="139"/>
        <v>59.112785101485663</v>
      </c>
      <c r="Y591" s="50">
        <f t="shared" si="140"/>
        <v>74.532319801606548</v>
      </c>
      <c r="Z591" s="50">
        <f t="shared" si="141"/>
        <v>71.916709841363826</v>
      </c>
      <c r="AA591" s="50">
        <f t="shared" si="142"/>
        <v>-2.7809073722280218</v>
      </c>
      <c r="AB591" s="50">
        <f t="shared" si="143"/>
        <v>-2.7809073722280147</v>
      </c>
      <c r="AC591" s="50">
        <f t="shared" si="144"/>
        <v>-2.7809073722280289</v>
      </c>
      <c r="AF591">
        <v>1.82</v>
      </c>
      <c r="AG591">
        <v>2.06</v>
      </c>
      <c r="AH591" s="57" t="s">
        <v>502</v>
      </c>
      <c r="AJ591" t="s">
        <v>231</v>
      </c>
    </row>
    <row r="592" spans="1:36" ht="15" x14ac:dyDescent="0.25">
      <c r="A592">
        <v>1.47</v>
      </c>
      <c r="B592">
        <v>4.58</v>
      </c>
      <c r="C592">
        <v>7.81</v>
      </c>
      <c r="D592" s="43">
        <f t="shared" si="132"/>
        <v>2.6653693308644755E-2</v>
      </c>
      <c r="E592" s="44">
        <f>IF(OR($A592="",$B592="",$C592=""),"",A592*'MPTO_working_3-way'!$I591)</f>
        <v>1.5091809291637077</v>
      </c>
      <c r="F592" s="45">
        <f>IF(OR($A592="",$B592="",$C592=""),"",B592*'MPTO_working_3-way'!$I591)</f>
        <v>4.7020739153535933</v>
      </c>
      <c r="G592" s="46">
        <f>IF(OR($A592="",$B592="",$C592=""),"",C592*'MPTO_working_3-way'!$I591)</f>
        <v>8.018165344740515</v>
      </c>
      <c r="H592" s="44">
        <f>IF(OR($A592="",$B592="",$C592=""),"",'MPTO_working_3-way'!E591)</f>
        <v>1.4894527137567992</v>
      </c>
      <c r="I592" s="45">
        <f>IF(OR($A592="",$B592="",$C592=""),"",'MPTO_working_3-way'!F591)</f>
        <v>4.7742713314640772</v>
      </c>
      <c r="J592" s="46">
        <f>IF(OR($A592="",$B592="",$C592=""),"",'MPTO_working_3-way'!G591)</f>
        <v>8.3923308122351248</v>
      </c>
      <c r="K592" s="44">
        <f>IF(OR($A592="",$B592="",$C592=""),"",'OddsRatio_working_3-way'!H591)</f>
        <v>1.4958885579852172</v>
      </c>
      <c r="L592" s="45">
        <f>IF(OR($A592="",$B592="",$C592=""),"",'OddsRatio_working_3-way'!I591)</f>
        <v>4.7771936969937823</v>
      </c>
      <c r="M592" s="46">
        <f>IF(OR($A592="",$B592="",$C592=""),"",'OddsRatio_working_3-way'!J591)</f>
        <v>8.1851086805943183</v>
      </c>
      <c r="N592" s="47">
        <f t="shared" si="133"/>
        <v>66.261107642947522</v>
      </c>
      <c r="O592" s="48">
        <f t="shared" si="134"/>
        <v>21.267211405050841</v>
      </c>
      <c r="P592" s="48">
        <f t="shared" si="135"/>
        <v>12.471680952001647</v>
      </c>
      <c r="Q592" t="s">
        <v>133</v>
      </c>
      <c r="R592" t="s">
        <v>78</v>
      </c>
      <c r="S592" s="38">
        <v>44379</v>
      </c>
      <c r="T592" s="50">
        <v>100</v>
      </c>
      <c r="U592" s="50">
        <f t="shared" si="136"/>
        <v>31.972789115646258</v>
      </c>
      <c r="V592" s="50">
        <f t="shared" si="137"/>
        <v>78.165938864628828</v>
      </c>
      <c r="W592" s="50">
        <f t="shared" si="138"/>
        <v>87.195902688860428</v>
      </c>
      <c r="X592" s="50">
        <f t="shared" si="139"/>
        <v>34.638158446510744</v>
      </c>
      <c r="Y592" s="50">
        <f t="shared" si="140"/>
        <v>80.831308195493307</v>
      </c>
      <c r="Z592" s="50">
        <f t="shared" si="141"/>
        <v>89.861272019724908</v>
      </c>
      <c r="AA592" s="50">
        <f t="shared" si="142"/>
        <v>-2.6653693308644861</v>
      </c>
      <c r="AB592" s="50">
        <f t="shared" si="143"/>
        <v>-2.665369330864479</v>
      </c>
      <c r="AC592" s="50">
        <f t="shared" si="144"/>
        <v>-2.665369330864479</v>
      </c>
      <c r="AF592">
        <v>1.8</v>
      </c>
      <c r="AG592">
        <v>2.11</v>
      </c>
      <c r="AH592" s="57" t="s">
        <v>487</v>
      </c>
      <c r="AJ592" t="s">
        <v>476</v>
      </c>
    </row>
    <row r="593" spans="1:36" ht="15" x14ac:dyDescent="0.25">
      <c r="A593">
        <v>3.63</v>
      </c>
      <c r="B593">
        <v>3.49</v>
      </c>
      <c r="C593">
        <v>2.17</v>
      </c>
      <c r="D593" s="43">
        <f t="shared" si="132"/>
        <v>2.2844538040867723E-2</v>
      </c>
      <c r="E593" s="44">
        <f>IF(OR($A593="",$B593="",$C593=""),"",A593*'MPTO_working_3-way'!$I592)</f>
        <v>3.7129256730883498</v>
      </c>
      <c r="F593" s="45">
        <f>IF(OR($A593="",$B593="",$C593=""),"",B593*'MPTO_working_3-way'!$I592)</f>
        <v>3.5697274377626287</v>
      </c>
      <c r="G593" s="46">
        <f>IF(OR($A593="",$B593="",$C593=""),"",C593*'MPTO_working_3-way'!$I592)</f>
        <v>2.219572647548683</v>
      </c>
      <c r="H593" s="44">
        <f>IF(OR($A593="",$B593="",$C593=""),"",'MPTO_working_3-way'!E592)</f>
        <v>3.7331925002848334</v>
      </c>
      <c r="I593" s="45">
        <f>IF(OR($A593="",$B593="",$C593=""),"",'MPTO_working_3-way'!F592)</f>
        <v>3.5852817765675931</v>
      </c>
      <c r="J593" s="46">
        <f>IF(OR($A593="",$B593="",$C593=""),"",'MPTO_working_3-way'!G592)</f>
        <v>2.2064600216613592</v>
      </c>
      <c r="K593" s="44">
        <f>IF(OR($A593="",$B593="",$C593=""),"",'OddsRatio_working_3-way'!H592)</f>
        <v>3.724224890792232</v>
      </c>
      <c r="L593" s="45">
        <f>IF(OR($A593="",$B593="",$C593=""),"",'OddsRatio_working_3-way'!I592)</f>
        <v>3.5792091171378937</v>
      </c>
      <c r="M593" s="46">
        <f>IF(OR($A593="",$B593="",$C593=""),"",'OddsRatio_working_3-way'!J592)</f>
        <v>2.2119175369684076</v>
      </c>
      <c r="N593" s="47">
        <f t="shared" si="133"/>
        <v>26.932938820943775</v>
      </c>
      <c r="O593" s="48">
        <f t="shared" si="134"/>
        <v>28.013343243560424</v>
      </c>
      <c r="P593" s="48">
        <f t="shared" si="135"/>
        <v>45.053717935495804</v>
      </c>
      <c r="Q593" t="s">
        <v>71</v>
      </c>
      <c r="R593" t="s">
        <v>39</v>
      </c>
      <c r="S593" s="38">
        <v>44379</v>
      </c>
      <c r="T593" s="50">
        <v>100</v>
      </c>
      <c r="U593" s="50">
        <f t="shared" si="136"/>
        <v>72.451790633608823</v>
      </c>
      <c r="V593" s="50">
        <f t="shared" si="137"/>
        <v>71.346704871060169</v>
      </c>
      <c r="W593" s="50">
        <f t="shared" si="138"/>
        <v>53.917050691244242</v>
      </c>
      <c r="X593" s="50">
        <f t="shared" si="139"/>
        <v>74.736244437695589</v>
      </c>
      <c r="Y593" s="50">
        <f t="shared" si="140"/>
        <v>73.631158675146949</v>
      </c>
      <c r="Z593" s="50">
        <f t="shared" si="141"/>
        <v>56.201504495331008</v>
      </c>
      <c r="AA593" s="50">
        <f t="shared" si="142"/>
        <v>-2.2844538040867661</v>
      </c>
      <c r="AB593" s="50">
        <f t="shared" si="143"/>
        <v>-2.2844538040867803</v>
      </c>
      <c r="AC593" s="50">
        <f t="shared" si="144"/>
        <v>-2.2844538040867661</v>
      </c>
      <c r="AF593">
        <v>2.29</v>
      </c>
      <c r="AG593">
        <v>1.69</v>
      </c>
      <c r="AH593" s="57" t="s">
        <v>486</v>
      </c>
      <c r="AJ593" t="s">
        <v>476</v>
      </c>
    </row>
    <row r="594" spans="1:36" ht="15" x14ac:dyDescent="0.25">
      <c r="A594">
        <v>3.44</v>
      </c>
      <c r="B594">
        <v>3.7</v>
      </c>
      <c r="C594">
        <v>2.17</v>
      </c>
      <c r="D594" s="43">
        <f t="shared" si="132"/>
        <v>2.1797437776432504E-2</v>
      </c>
      <c r="E594" s="44">
        <f>IF(OR($A594="",$B594="",$C594=""),"",A594*'MPTO_working_3-way'!$I593)</f>
        <v>3.514983185950928</v>
      </c>
      <c r="F594" s="45">
        <f>IF(OR($A594="",$B594="",$C594=""),"",B594*'MPTO_working_3-way'!$I593)</f>
        <v>3.7806505197728004</v>
      </c>
      <c r="G594" s="46">
        <f>IF(OR($A594="",$B594="",$C594=""),"",C594*'MPTO_working_3-way'!$I593)</f>
        <v>2.2173004399748586</v>
      </c>
      <c r="H594" s="44">
        <f>IF(OR($A594="",$B594="",$C594=""),"",'MPTO_working_3-way'!E593)</f>
        <v>3.5281848468125987</v>
      </c>
      <c r="I594" s="45">
        <f>IF(OR($A594="",$B594="",$C594=""),"",'MPTO_working_3-way'!F593)</f>
        <v>3.802216923729234</v>
      </c>
      <c r="J594" s="46">
        <f>IF(OR($A594="",$B594="",$C594=""),"",'MPTO_working_3-way'!G593)</f>
        <v>2.2047620720154031</v>
      </c>
      <c r="K594" s="44">
        <f>IF(OR($A594="",$B594="",$C594=""),"",'OddsRatio_working_3-way'!H593)</f>
        <v>3.5234016901137841</v>
      </c>
      <c r="L594" s="45">
        <f>IF(OR($A594="",$B594="",$C594=""),"",'OddsRatio_working_3-way'!I593)</f>
        <v>3.7922887554537779</v>
      </c>
      <c r="M594" s="46">
        <f>IF(OR($A594="",$B594="",$C594=""),"",'OddsRatio_working_3-way'!J593)</f>
        <v>2.2099917940299703</v>
      </c>
      <c r="N594" s="47">
        <f t="shared" si="133"/>
        <v>28.449638222934041</v>
      </c>
      <c r="O594" s="48">
        <f t="shared" si="134"/>
        <v>26.450474455917057</v>
      </c>
      <c r="P594" s="48">
        <f t="shared" si="135"/>
        <v>45.099887321148898</v>
      </c>
      <c r="Q594" t="s">
        <v>75</v>
      </c>
      <c r="R594" t="s">
        <v>68</v>
      </c>
      <c r="S594" s="38">
        <v>44379</v>
      </c>
      <c r="T594" s="50">
        <v>100</v>
      </c>
      <c r="U594" s="50">
        <f t="shared" si="136"/>
        <v>70.930232558139537</v>
      </c>
      <c r="V594" s="50">
        <f t="shared" si="137"/>
        <v>72.972972972972968</v>
      </c>
      <c r="W594" s="50">
        <f t="shared" si="138"/>
        <v>53.917050691244242</v>
      </c>
      <c r="X594" s="50">
        <f t="shared" si="139"/>
        <v>73.109976335782775</v>
      </c>
      <c r="Y594" s="50">
        <f t="shared" si="140"/>
        <v>75.152716750616236</v>
      </c>
      <c r="Z594" s="50">
        <f t="shared" si="141"/>
        <v>56.096794468887488</v>
      </c>
      <c r="AA594" s="50">
        <f t="shared" si="142"/>
        <v>-2.1797437776432389</v>
      </c>
      <c r="AB594" s="50">
        <f t="shared" si="143"/>
        <v>-2.1797437776432673</v>
      </c>
      <c r="AC594" s="50">
        <f t="shared" si="144"/>
        <v>-2.179743777643246</v>
      </c>
      <c r="AF594">
        <v>1.74</v>
      </c>
      <c r="AG594">
        <v>2.2000000000000002</v>
      </c>
      <c r="AH594" s="57" t="s">
        <v>505</v>
      </c>
      <c r="AJ594" t="s">
        <v>476</v>
      </c>
    </row>
    <row r="595" spans="1:36" ht="15" x14ac:dyDescent="0.25">
      <c r="A595">
        <v>7.64</v>
      </c>
      <c r="B595">
        <v>4.46</v>
      </c>
      <c r="C595">
        <v>1.49</v>
      </c>
      <c r="D595" s="43">
        <f t="shared" si="132"/>
        <v>2.6246238590107662E-2</v>
      </c>
      <c r="E595" s="44">
        <f>IF(OR($A595="",$B595="",$C595=""),"",A595*'MPTO_working_3-way'!$I594)</f>
        <v>7.840521262828422</v>
      </c>
      <c r="F595" s="45">
        <f>IF(OR($A595="",$B595="",$C595=""),"",B595*'MPTO_working_3-way'!$I594)</f>
        <v>4.5770582241118802</v>
      </c>
      <c r="G595" s="46">
        <f>IF(OR($A595="",$B595="",$C595=""),"",C595*'MPTO_working_3-way'!$I594)</f>
        <v>1.5291068954992604</v>
      </c>
      <c r="H595" s="44">
        <f>IF(OR($A595="",$B595="",$C595=""),"",'MPTO_working_3-way'!E594)</f>
        <v>8.1872384653855121</v>
      </c>
      <c r="I595" s="45">
        <f>IF(OR($A595="",$B595="",$C595=""),"",'MPTO_working_3-way'!F594)</f>
        <v>4.6410926893860536</v>
      </c>
      <c r="J595" s="46">
        <f>IF(OR($A595="",$B595="",$C595=""),"",'MPTO_working_3-way'!G594)</f>
        <v>1.509679627814096</v>
      </c>
      <c r="K595" s="44">
        <f>IF(OR($A595="",$B595="",$C595=""),"",'OddsRatio_working_3-way'!H594)</f>
        <v>7.9937330405629963</v>
      </c>
      <c r="L595" s="45">
        <f>IF(OR($A595="",$B595="",$C595=""),"",'OddsRatio_working_3-way'!I594)</f>
        <v>4.6443247470403559</v>
      </c>
      <c r="M595" s="46">
        <f>IF(OR($A595="",$B595="",$C595=""),"",'OddsRatio_working_3-way'!J594)</f>
        <v>1.516103793656004</v>
      </c>
      <c r="N595" s="47">
        <f t="shared" si="133"/>
        <v>12.754254041003083</v>
      </c>
      <c r="O595" s="48">
        <f t="shared" si="134"/>
        <v>21.848094366202588</v>
      </c>
      <c r="P595" s="48">
        <f t="shared" si="135"/>
        <v>65.397651592794332</v>
      </c>
      <c r="Q595" t="s">
        <v>70</v>
      </c>
      <c r="R595" t="s">
        <v>35</v>
      </c>
      <c r="S595" s="38">
        <v>44379</v>
      </c>
      <c r="T595" s="50">
        <v>100</v>
      </c>
      <c r="U595" s="50">
        <f t="shared" si="136"/>
        <v>86.910994764397898</v>
      </c>
      <c r="V595" s="50">
        <f t="shared" si="137"/>
        <v>77.578475336322867</v>
      </c>
      <c r="W595" s="50">
        <f t="shared" si="138"/>
        <v>32.885906040268459</v>
      </c>
      <c r="X595" s="50">
        <f t="shared" si="139"/>
        <v>89.535618623408681</v>
      </c>
      <c r="Y595" s="50">
        <f t="shared" si="140"/>
        <v>80.203099195333635</v>
      </c>
      <c r="Z595" s="50">
        <f t="shared" si="141"/>
        <v>35.510529899279227</v>
      </c>
      <c r="AA595" s="50">
        <f t="shared" si="142"/>
        <v>-2.6246238590107822</v>
      </c>
      <c r="AB595" s="50">
        <f t="shared" si="143"/>
        <v>-2.624623859010768</v>
      </c>
      <c r="AC595" s="50">
        <f t="shared" si="144"/>
        <v>-2.624623859010768</v>
      </c>
      <c r="AF595">
        <v>1.93</v>
      </c>
      <c r="AG595">
        <v>1.97</v>
      </c>
      <c r="AH595" s="57" t="s">
        <v>485</v>
      </c>
      <c r="AJ595" t="s">
        <v>476</v>
      </c>
    </row>
    <row r="596" spans="1:36" ht="15" x14ac:dyDescent="0.25">
      <c r="A596">
        <v>2.66</v>
      </c>
      <c r="B596">
        <v>3.28</v>
      </c>
      <c r="C596">
        <v>2.94</v>
      </c>
      <c r="D596" s="43">
        <f t="shared" si="132"/>
        <v>2.0953952826316513E-2</v>
      </c>
      <c r="E596" s="44">
        <f>IF(OR($A596="",$B596="",$C596=""),"",A596*'MPTO_working_3-way'!$I595)</f>
        <v>2.7157375145180023</v>
      </c>
      <c r="F596" s="45">
        <f>IF(OR($A596="",$B596="",$C596=""),"",B596*'MPTO_working_3-way'!$I595)</f>
        <v>3.3487289652703178</v>
      </c>
      <c r="G596" s="46">
        <f>IF(OR($A596="",$B596="",$C596=""),"",C596*'MPTO_working_3-way'!$I595)</f>
        <v>3.0016046213093706</v>
      </c>
      <c r="H596" s="44">
        <f>IF(OR($A596="",$B596="",$C596=""),"",'MPTO_working_3-way'!E595)</f>
        <v>2.7103561721650014</v>
      </c>
      <c r="I596" s="45">
        <f>IF(OR($A596="",$B596="",$C596=""),"",'MPTO_working_3-way'!F595)</f>
        <v>3.3569055482811851</v>
      </c>
      <c r="J596" s="46">
        <f>IF(OR($A596="",$B596="",$C596=""),"",'MPTO_working_3-way'!G595)</f>
        <v>3.0016382628297822</v>
      </c>
      <c r="K596" s="44">
        <f>IF(OR($A596="",$B596="",$C596=""),"",'OddsRatio_working_3-way'!H595)</f>
        <v>2.7129282909361003</v>
      </c>
      <c r="L596" s="45">
        <f>IF(OR($A596="",$B596="",$C596=""),"",'OddsRatio_working_3-way'!I595)</f>
        <v>3.3526966887556084</v>
      </c>
      <c r="M596" s="46">
        <f>IF(OR($A596="",$B596="",$C596=""),"",'OddsRatio_working_3-way'!J595)</f>
        <v>3.0018559544674908</v>
      </c>
      <c r="N596" s="47">
        <f t="shared" si="133"/>
        <v>36.822409921950175</v>
      </c>
      <c r="O596" s="48">
        <f t="shared" si="134"/>
        <v>29.862076339142529</v>
      </c>
      <c r="P596" s="48">
        <f t="shared" si="135"/>
        <v>33.315513738907313</v>
      </c>
      <c r="Q596" t="s">
        <v>429</v>
      </c>
      <c r="R596" t="s">
        <v>248</v>
      </c>
      <c r="S596" s="38">
        <v>44379</v>
      </c>
      <c r="T596" s="50">
        <v>100</v>
      </c>
      <c r="U596" s="50">
        <f t="shared" si="136"/>
        <v>62.406015037593981</v>
      </c>
      <c r="V596" s="50">
        <f t="shared" si="137"/>
        <v>69.512195121951223</v>
      </c>
      <c r="W596" s="50">
        <f t="shared" si="138"/>
        <v>65.986394557823132</v>
      </c>
      <c r="X596" s="50">
        <f t="shared" si="139"/>
        <v>64.501410320225645</v>
      </c>
      <c r="Y596" s="50">
        <f t="shared" si="140"/>
        <v>71.607590404582893</v>
      </c>
      <c r="Z596" s="50">
        <f t="shared" si="141"/>
        <v>68.081789840454789</v>
      </c>
      <c r="AA596" s="50">
        <f t="shared" si="142"/>
        <v>-2.0953952826316637</v>
      </c>
      <c r="AB596" s="50">
        <f t="shared" si="143"/>
        <v>-2.0953952826316709</v>
      </c>
      <c r="AC596" s="50">
        <f t="shared" si="144"/>
        <v>-2.0953952826316566</v>
      </c>
      <c r="AF596">
        <v>2.0499999999999998</v>
      </c>
      <c r="AG596">
        <v>1.86</v>
      </c>
      <c r="AH596" s="57" t="s">
        <v>492</v>
      </c>
      <c r="AJ596" t="s">
        <v>473</v>
      </c>
    </row>
    <row r="597" spans="1:36" ht="15" x14ac:dyDescent="0.25">
      <c r="A597">
        <v>1.79</v>
      </c>
      <c r="B597">
        <v>3.72</v>
      </c>
      <c r="C597">
        <v>5.1100000000000003</v>
      </c>
      <c r="D597" s="43">
        <f t="shared" si="132"/>
        <v>2.3171138420831738E-2</v>
      </c>
      <c r="E597" s="44">
        <f>IF(OR($A597="",$B597="",$C597=""),"",A597*'MPTO_working_3-way'!$I596)</f>
        <v>1.8314763377732888</v>
      </c>
      <c r="F597" s="45">
        <f>IF(OR($A597="",$B597="",$C597=""),"",B597*'MPTO_working_3-way'!$I596)</f>
        <v>3.8061966349254943</v>
      </c>
      <c r="G597" s="46">
        <f>IF(OR($A597="",$B597="",$C597=""),"",C597*'MPTO_working_3-way'!$I596)</f>
        <v>5.2284045173304508</v>
      </c>
      <c r="H597" s="44">
        <f>IF(OR($A597="",$B597="",$C597=""),"",'MPTO_working_3-way'!E596)</f>
        <v>1.8150944907293081</v>
      </c>
      <c r="I597" s="45">
        <f>IF(OR($A597="",$B597="",$C597=""),"",'MPTO_working_3-way'!F596)</f>
        <v>3.8300456831666261</v>
      </c>
      <c r="J597" s="46">
        <f>IF(OR($A597="",$B597="",$C597=""),"",'MPTO_working_3-way'!G596)</f>
        <v>5.3199694725361235</v>
      </c>
      <c r="K597" s="44">
        <f>IF(OR($A597="",$B597="",$C597=""),"",'OddsRatio_working_3-way'!H596)</f>
        <v>1.82124254553312</v>
      </c>
      <c r="L597" s="45">
        <f>IF(OR($A597="",$B597="",$C597=""),"",'OddsRatio_working_3-way'!I596)</f>
        <v>3.8275692706963116</v>
      </c>
      <c r="M597" s="46">
        <f>IF(OR($A597="",$B597="",$C597=""),"",'OddsRatio_working_3-way'!J596)</f>
        <v>5.2725403318242057</v>
      </c>
      <c r="N597" s="47">
        <f t="shared" si="133"/>
        <v>54.600760019416974</v>
      </c>
      <c r="O597" s="48">
        <f t="shared" si="134"/>
        <v>26.272946353429134</v>
      </c>
      <c r="P597" s="48">
        <f t="shared" si="135"/>
        <v>19.126293627153888</v>
      </c>
      <c r="Q597" t="s">
        <v>343</v>
      </c>
      <c r="R597" t="s">
        <v>436</v>
      </c>
      <c r="S597" s="38">
        <v>44379</v>
      </c>
      <c r="T597" s="50">
        <v>100</v>
      </c>
      <c r="U597" s="50">
        <f t="shared" si="136"/>
        <v>44.134078212290497</v>
      </c>
      <c r="V597" s="50">
        <f t="shared" si="137"/>
        <v>73.118279569892465</v>
      </c>
      <c r="W597" s="50">
        <f t="shared" si="138"/>
        <v>80.430528375733857</v>
      </c>
      <c r="X597" s="50">
        <f t="shared" si="139"/>
        <v>46.451192054373671</v>
      </c>
      <c r="Y597" s="50">
        <f t="shared" si="140"/>
        <v>75.435393411975639</v>
      </c>
      <c r="Z597" s="50">
        <f t="shared" si="141"/>
        <v>82.747642217817017</v>
      </c>
      <c r="AA597" s="50">
        <f t="shared" si="142"/>
        <v>-2.3171138420831738</v>
      </c>
      <c r="AB597" s="50">
        <f t="shared" si="143"/>
        <v>-2.3171138420831738</v>
      </c>
      <c r="AC597" s="50">
        <f t="shared" si="144"/>
        <v>-2.3171138420831596</v>
      </c>
      <c r="AF597">
        <v>2.0099999999999998</v>
      </c>
      <c r="AG597">
        <v>1.9</v>
      </c>
      <c r="AH597" s="57" t="s">
        <v>506</v>
      </c>
      <c r="AJ597" t="s">
        <v>473</v>
      </c>
    </row>
    <row r="598" spans="1:36" ht="15" x14ac:dyDescent="0.25">
      <c r="A598">
        <v>2.82</v>
      </c>
      <c r="B598">
        <v>3.15</v>
      </c>
      <c r="C598">
        <v>2.86</v>
      </c>
      <c r="D598" s="43">
        <f t="shared" si="132"/>
        <v>2.1720596188681274E-2</v>
      </c>
      <c r="E598" s="44">
        <f>IF(OR($A598="",$B598="",$C598=""),"",A598*'MPTO_working_3-way'!$I597)</f>
        <v>2.881252081252081</v>
      </c>
      <c r="F598" s="45">
        <f>IF(OR($A598="",$B598="",$C598=""),"",B598*'MPTO_working_3-way'!$I597)</f>
        <v>3.218419877994346</v>
      </c>
      <c r="G598" s="46">
        <f>IF(OR($A598="",$B598="",$C598=""),"",C598*'MPTO_working_3-way'!$I597)</f>
        <v>2.9221209050996282</v>
      </c>
      <c r="H598" s="44">
        <f>IF(OR($A598="",$B598="",$C598=""),"",'MPTO_working_3-way'!E597)</f>
        <v>2.8787770281448508</v>
      </c>
      <c r="I598" s="45">
        <f>IF(OR($A598="",$B598="",$C598=""),"",'MPTO_working_3-way'!F597)</f>
        <v>3.2235175593750234</v>
      </c>
      <c r="J598" s="46">
        <f>IF(OR($A598="",$B598="",$C598=""),"",'MPTO_working_3-way'!G597)</f>
        <v>2.9204741661742761</v>
      </c>
      <c r="K598" s="44">
        <f>IF(OR($A598="",$B598="",$C598=""),"",'OddsRatio_working_3-way'!H597)</f>
        <v>2.8800215359279893</v>
      </c>
      <c r="L598" s="45">
        <f>IF(OR($A598="",$B598="",$C598=""),"",'OddsRatio_working_3-way'!I597)</f>
        <v>3.2209045616731737</v>
      </c>
      <c r="M598" s="46">
        <f>IF(OR($A598="",$B598="",$C598=""),"",'OddsRatio_working_3-way'!J597)</f>
        <v>2.9213406905637682</v>
      </c>
      <c r="N598" s="47">
        <f t="shared" si="133"/>
        <v>34.707133280939395</v>
      </c>
      <c r="O598" s="48">
        <f t="shared" si="134"/>
        <v>31.071147889602884</v>
      </c>
      <c r="P598" s="48">
        <f t="shared" si="135"/>
        <v>34.221718829457728</v>
      </c>
      <c r="Q598" t="s">
        <v>425</v>
      </c>
      <c r="R598" t="s">
        <v>427</v>
      </c>
      <c r="S598" s="38">
        <v>44379</v>
      </c>
      <c r="T598" s="50">
        <v>100</v>
      </c>
      <c r="U598" s="50">
        <f t="shared" si="136"/>
        <v>64.539007092198588</v>
      </c>
      <c r="V598" s="50">
        <f t="shared" si="137"/>
        <v>68.253968253968253</v>
      </c>
      <c r="W598" s="50">
        <f t="shared" si="138"/>
        <v>65.03496503496504</v>
      </c>
      <c r="X598" s="50">
        <f t="shared" si="139"/>
        <v>66.711066711066707</v>
      </c>
      <c r="Y598" s="50">
        <f t="shared" si="140"/>
        <v>70.426027872836386</v>
      </c>
      <c r="Z598" s="50">
        <f t="shared" si="141"/>
        <v>67.207024653833173</v>
      </c>
      <c r="AA598" s="50">
        <f t="shared" si="142"/>
        <v>-2.1720596188681185</v>
      </c>
      <c r="AB598" s="50">
        <f t="shared" si="143"/>
        <v>-2.1720596188681327</v>
      </c>
      <c r="AC598" s="50">
        <f t="shared" si="144"/>
        <v>-2.1720596188681327</v>
      </c>
      <c r="AF598">
        <v>2.2599999999999998</v>
      </c>
      <c r="AG598">
        <v>1.7</v>
      </c>
      <c r="AH598" s="57" t="s">
        <v>491</v>
      </c>
      <c r="AJ598" t="s">
        <v>473</v>
      </c>
    </row>
    <row r="599" spans="1:36" ht="15" x14ac:dyDescent="0.25">
      <c r="A599">
        <v>8.49</v>
      </c>
      <c r="B599">
        <v>4.8</v>
      </c>
      <c r="C599">
        <v>1.43</v>
      </c>
      <c r="D599" s="43">
        <f t="shared" si="132"/>
        <v>2.5419662787153907E-2</v>
      </c>
      <c r="E599" s="44">
        <f>IF(OR($A599="",$B599="",$C599=""),"",A599*'MPTO_working_3-way'!$I598)</f>
        <v>8.7058129370629374</v>
      </c>
      <c r="F599" s="45">
        <f>IF(OR($A599="",$B599="",$C599=""),"",B599*'MPTO_working_3-way'!$I598)</f>
        <v>4.9220143813783386</v>
      </c>
      <c r="G599" s="46">
        <f>IF(OR($A599="",$B599="",$C599=""),"",C599*'MPTO_working_3-way'!$I598)</f>
        <v>1.46635011778563</v>
      </c>
      <c r="H599" s="44">
        <f>IF(OR($A599="",$B599="",$C599=""),"",'MPTO_working_3-way'!E598)</f>
        <v>9.1480922165953444</v>
      </c>
      <c r="I599" s="45">
        <f>IF(OR($A599="",$B599="",$C599=""),"",'MPTO_working_3-way'!F598)</f>
        <v>5.0034996376724479</v>
      </c>
      <c r="J599" s="46">
        <f>IF(OR($A599="",$B599="",$C599=""),"",'MPTO_working_3-way'!G598)</f>
        <v>1.4475394093429863</v>
      </c>
      <c r="K599" s="44">
        <f>IF(OR($A599="",$B599="",$C599=""),"",'OddsRatio_working_3-way'!H598)</f>
        <v>8.9002685809420186</v>
      </c>
      <c r="L599" s="45">
        <f>IF(OR($A599="",$B599="",$C599=""),"",'OddsRatio_working_3-way'!I598)</f>
        <v>5.0081469436020916</v>
      </c>
      <c r="M599" s="46">
        <f>IF(OR($A599="",$B599="",$C599=""),"",'OddsRatio_working_3-way'!J598)</f>
        <v>1.453553469933921</v>
      </c>
      <c r="N599" s="47">
        <f t="shared" si="133"/>
        <v>11.486578074090437</v>
      </c>
      <c r="O599" s="48">
        <f t="shared" si="134"/>
        <v>20.316884968547459</v>
      </c>
      <c r="P599" s="48">
        <f t="shared" si="135"/>
        <v>68.196536957362113</v>
      </c>
      <c r="Q599" t="s">
        <v>428</v>
      </c>
      <c r="R599" t="s">
        <v>438</v>
      </c>
      <c r="S599" s="38">
        <v>44379</v>
      </c>
      <c r="T599" s="50">
        <v>100</v>
      </c>
      <c r="U599" s="50">
        <f t="shared" si="136"/>
        <v>88.221436984687855</v>
      </c>
      <c r="V599" s="50">
        <f t="shared" si="137"/>
        <v>79.166666666666671</v>
      </c>
      <c r="W599" s="50">
        <f t="shared" si="138"/>
        <v>30.069930069930074</v>
      </c>
      <c r="X599" s="50">
        <f t="shared" si="139"/>
        <v>90.763403263403276</v>
      </c>
      <c r="Y599" s="50">
        <f t="shared" si="140"/>
        <v>81.708632945382064</v>
      </c>
      <c r="Z599" s="50">
        <f t="shared" si="141"/>
        <v>32.611896348645466</v>
      </c>
      <c r="AA599" s="50">
        <f t="shared" si="142"/>
        <v>-2.5419662787154209</v>
      </c>
      <c r="AB599" s="50">
        <f t="shared" si="143"/>
        <v>-2.5419662787153925</v>
      </c>
      <c r="AC599" s="50">
        <f t="shared" si="144"/>
        <v>-2.5419662787153925</v>
      </c>
      <c r="AF599">
        <v>1.58</v>
      </c>
      <c r="AG599">
        <v>2.52</v>
      </c>
      <c r="AH599" s="57" t="s">
        <v>510</v>
      </c>
      <c r="AJ599" t="s">
        <v>473</v>
      </c>
    </row>
    <row r="600" spans="1:36" ht="15" x14ac:dyDescent="0.25">
      <c r="A600">
        <v>2.2000000000000002</v>
      </c>
      <c r="B600">
        <v>3.23</v>
      </c>
      <c r="C600">
        <v>3.87</v>
      </c>
      <c r="D600" s="43">
        <f t="shared" si="132"/>
        <v>2.2540910581806184E-2</v>
      </c>
      <c r="E600" s="44">
        <f>IF(OR($A600="",$B600="",$C600=""),"",A600*'MPTO_working_3-way'!$I599)</f>
        <v>2.2495900032799736</v>
      </c>
      <c r="F600" s="45">
        <f>IF(OR($A600="",$B600="",$C600=""),"",B600*'MPTO_working_3-way'!$I599)</f>
        <v>3.3028071411792341</v>
      </c>
      <c r="G600" s="46">
        <f>IF(OR($A600="",$B600="",$C600=""),"",C600*'MPTO_working_3-way'!$I599)</f>
        <v>3.95723332395159</v>
      </c>
      <c r="H600" s="44">
        <f>IF(OR($A600="",$B600="",$C600=""),"",'MPTO_working_3-way'!E599)</f>
        <v>2.2369772361594578</v>
      </c>
      <c r="I600" s="45">
        <f>IF(OR($A600="",$B600="",$C600=""),"",'MPTO_working_3-way'!F599)</f>
        <v>3.31033876732798</v>
      </c>
      <c r="J600" s="46">
        <f>IF(OR($A600="",$B600="",$C600=""),"",'MPTO_working_3-way'!G599)</f>
        <v>3.9859011349823068</v>
      </c>
      <c r="K600" s="44">
        <f>IF(OR($A600="",$B600="",$C600=""),"",'OddsRatio_working_3-way'!H599)</f>
        <v>2.2423532878168344</v>
      </c>
      <c r="L600" s="45">
        <f>IF(OR($A600="",$B600="",$C600=""),"",'OddsRatio_working_3-way'!I599)</f>
        <v>3.3087065265262838</v>
      </c>
      <c r="M600" s="46">
        <f>IF(OR($A600="",$B600="",$C600=""),"",'OddsRatio_working_3-way'!J599)</f>
        <v>3.9712949466952625</v>
      </c>
      <c r="N600" s="47">
        <f t="shared" si="133"/>
        <v>44.452544621107329</v>
      </c>
      <c r="O600" s="48">
        <f t="shared" si="134"/>
        <v>30.277274974128826</v>
      </c>
      <c r="P600" s="48">
        <f t="shared" si="135"/>
        <v>25.270180404763853</v>
      </c>
      <c r="Q600" t="s">
        <v>426</v>
      </c>
      <c r="R600" t="s">
        <v>430</v>
      </c>
      <c r="S600" s="38">
        <v>44379</v>
      </c>
      <c r="T600" s="50">
        <v>100</v>
      </c>
      <c r="U600" s="50">
        <f t="shared" si="136"/>
        <v>54.545454545454554</v>
      </c>
      <c r="V600" s="50">
        <f t="shared" si="137"/>
        <v>69.040247678018574</v>
      </c>
      <c r="W600" s="50">
        <f t="shared" si="138"/>
        <v>74.160206718346245</v>
      </c>
      <c r="X600" s="50">
        <f t="shared" si="139"/>
        <v>56.799545603635174</v>
      </c>
      <c r="Y600" s="50">
        <f t="shared" si="140"/>
        <v>71.294338736199194</v>
      </c>
      <c r="Z600" s="50">
        <f t="shared" si="141"/>
        <v>76.41429777652688</v>
      </c>
      <c r="AA600" s="50">
        <f t="shared" si="142"/>
        <v>-2.2540910581806202</v>
      </c>
      <c r="AB600" s="50">
        <f t="shared" si="143"/>
        <v>-2.2540910581806202</v>
      </c>
      <c r="AC600" s="50">
        <f t="shared" si="144"/>
        <v>-2.2540910581806344</v>
      </c>
      <c r="AF600">
        <v>2.25</v>
      </c>
      <c r="AG600">
        <v>1.71</v>
      </c>
      <c r="AH600" s="57" t="s">
        <v>484</v>
      </c>
      <c r="AJ600" t="s">
        <v>473</v>
      </c>
    </row>
    <row r="601" spans="1:36" ht="15" x14ac:dyDescent="0.25">
      <c r="A601">
        <v>4.74</v>
      </c>
      <c r="B601">
        <v>3.69</v>
      </c>
      <c r="C601">
        <v>1.85</v>
      </c>
      <c r="D601" s="43">
        <f t="shared" si="132"/>
        <v>2.2513714702661947E-2</v>
      </c>
      <c r="E601" s="44">
        <f>IF(OR($A601="",$B601="",$C601=""),"",A601*'MPTO_working_3-way'!$I600)</f>
        <v>4.8467150076906176</v>
      </c>
      <c r="F601" s="45">
        <f>IF(OR($A601="",$B601="",$C601=""),"",B601*'MPTO_working_3-way'!$I600)</f>
        <v>3.7730756072528226</v>
      </c>
      <c r="G601" s="46">
        <f>IF(OR($A601="",$B601="",$C601=""),"",C601*'MPTO_working_3-way'!$I600)</f>
        <v>1.8916503721999247</v>
      </c>
      <c r="H601" s="44">
        <f>IF(OR($A601="",$B601="",$C601=""),"",'MPTO_working_3-way'!E600)</f>
        <v>4.9148286593951402</v>
      </c>
      <c r="I601" s="45">
        <f>IF(OR($A601="",$B601="",$C601=""),"",'MPTO_working_3-way'!F600)</f>
        <v>3.7950932247421765</v>
      </c>
      <c r="J601" s="46">
        <f>IF(OR($A601="",$B601="",$C601=""),"",'MPTO_working_3-way'!G600)</f>
        <v>1.8760460047878655</v>
      </c>
      <c r="K601" s="44">
        <f>IF(OR($A601="",$B601="",$C601=""),"",'OddsRatio_working_3-way'!H600)</f>
        <v>4.8807864889739481</v>
      </c>
      <c r="L601" s="45">
        <f>IF(OR($A601="",$B601="",$C601=""),"",'OddsRatio_working_3-way'!I600)</f>
        <v>3.7912608704117425</v>
      </c>
      <c r="M601" s="46">
        <f>IF(OR($A601="",$B601="",$C601=""),"",'OddsRatio_working_3-way'!J600)</f>
        <v>1.8819969293122614</v>
      </c>
      <c r="N601" s="47">
        <f t="shared" si="133"/>
        <v>20.632531486031898</v>
      </c>
      <c r="O601" s="48">
        <f t="shared" si="134"/>
        <v>26.503577030837722</v>
      </c>
      <c r="P601" s="48">
        <f t="shared" si="135"/>
        <v>52.863891483130374</v>
      </c>
      <c r="Q601" t="s">
        <v>437</v>
      </c>
      <c r="R601" t="s">
        <v>435</v>
      </c>
      <c r="S601" s="38">
        <v>44379</v>
      </c>
      <c r="T601" s="50">
        <v>100</v>
      </c>
      <c r="U601" s="50">
        <f t="shared" si="136"/>
        <v>78.902953586497887</v>
      </c>
      <c r="V601" s="50">
        <f t="shared" si="137"/>
        <v>72.899728997289984</v>
      </c>
      <c r="W601" s="50">
        <f t="shared" si="138"/>
        <v>45.945945945945937</v>
      </c>
      <c r="X601" s="50">
        <f t="shared" si="139"/>
        <v>81.15432505676408</v>
      </c>
      <c r="Y601" s="50">
        <f t="shared" si="140"/>
        <v>75.151100467556148</v>
      </c>
      <c r="Z601" s="50">
        <f t="shared" si="141"/>
        <v>48.197317416212137</v>
      </c>
      <c r="AA601" s="50">
        <f t="shared" si="142"/>
        <v>-2.2513714702661929</v>
      </c>
      <c r="AB601" s="50">
        <f t="shared" si="143"/>
        <v>-2.2513714702661645</v>
      </c>
      <c r="AC601" s="50">
        <f t="shared" si="144"/>
        <v>-2.2513714702662</v>
      </c>
      <c r="AF601">
        <v>2.27</v>
      </c>
      <c r="AG601">
        <v>1.7</v>
      </c>
      <c r="AH601" s="57" t="s">
        <v>498</v>
      </c>
      <c r="AJ601" t="s">
        <v>473</v>
      </c>
    </row>
    <row r="602" spans="1:36" ht="15" x14ac:dyDescent="0.25">
      <c r="A602">
        <v>7.9</v>
      </c>
      <c r="B602">
        <v>5.34</v>
      </c>
      <c r="C602">
        <v>1.4</v>
      </c>
      <c r="D602" s="43">
        <f t="shared" si="132"/>
        <v>2.8133910369723125E-2</v>
      </c>
      <c r="E602" s="44">
        <f>IF(OR($A602="",$B602="",$C602=""),"",A602*'MPTO_working_3-way'!$I601)</f>
        <v>8.1222578919208139</v>
      </c>
      <c r="F602" s="45">
        <f>IF(OR($A602="",$B602="",$C602=""),"",B602*'MPTO_working_3-way'!$I601)</f>
        <v>5.4902350813743217</v>
      </c>
      <c r="G602" s="46">
        <f>IF(OR($A602="",$B602="",$C602=""),"",C602*'MPTO_working_3-way'!$I601)</f>
        <v>1.4393874745176123</v>
      </c>
      <c r="H602" s="44">
        <f>IF(OR($A602="",$B602="",$C602=""),"",'MPTO_working_3-way'!E601)</f>
        <v>8.5321095615995066</v>
      </c>
      <c r="I602" s="45">
        <f>IF(OR($A602="",$B602="",$C602=""),"",'MPTO_working_3-way'!F601)</f>
        <v>5.6215163206254113</v>
      </c>
      <c r="J602" s="46">
        <f>IF(OR($A602="",$B602="",$C602=""),"",'MPTO_working_3-way'!G601)</f>
        <v>1.4186253566956291</v>
      </c>
      <c r="K602" s="44">
        <f>IF(OR($A602="",$B602="",$C602=""),"",'OddsRatio_working_3-way'!H601)</f>
        <v>8.3312151057903296</v>
      </c>
      <c r="L602" s="45">
        <f>IF(OR($A602="",$B602="",$C602=""),"",'OddsRatio_working_3-way'!I601)</f>
        <v>5.6112280520478288</v>
      </c>
      <c r="M602" s="46">
        <f>IF(OR($A602="",$B602="",$C602=""),"",'OddsRatio_working_3-way'!J601)</f>
        <v>1.4249979771472652</v>
      </c>
      <c r="N602" s="47">
        <f t="shared" si="133"/>
        <v>12.311847435855208</v>
      </c>
      <c r="O602" s="48">
        <f t="shared" si="134"/>
        <v>18.214156318961827</v>
      </c>
      <c r="P602" s="48">
        <f t="shared" si="135"/>
        <v>69.473996245182974</v>
      </c>
      <c r="Q602" t="s">
        <v>345</v>
      </c>
      <c r="R602" t="s">
        <v>432</v>
      </c>
      <c r="S602" s="38">
        <v>44379</v>
      </c>
      <c r="T602" s="50">
        <v>100</v>
      </c>
      <c r="U602" s="50">
        <f t="shared" si="136"/>
        <v>87.341772151898724</v>
      </c>
      <c r="V602" s="50">
        <f t="shared" si="137"/>
        <v>81.273408239700387</v>
      </c>
      <c r="W602" s="50">
        <f t="shared" si="138"/>
        <v>28.571428571428573</v>
      </c>
      <c r="X602" s="50">
        <f t="shared" si="139"/>
        <v>90.155163188871057</v>
      </c>
      <c r="Y602" s="50">
        <f t="shared" si="140"/>
        <v>84.086799276672693</v>
      </c>
      <c r="Z602" s="50">
        <f t="shared" si="141"/>
        <v>31.384819608400893</v>
      </c>
      <c r="AA602" s="50">
        <f t="shared" si="142"/>
        <v>-2.8133910369723338</v>
      </c>
      <c r="AB602" s="50">
        <f t="shared" si="143"/>
        <v>-2.8133910369723054</v>
      </c>
      <c r="AC602" s="50">
        <f t="shared" si="144"/>
        <v>-2.8133910369723196</v>
      </c>
      <c r="AF602">
        <v>1.52</v>
      </c>
      <c r="AG602">
        <v>2.7</v>
      </c>
      <c r="AH602" s="57" t="s">
        <v>498</v>
      </c>
      <c r="AJ602" t="s">
        <v>473</v>
      </c>
    </row>
    <row r="603" spans="1:36" ht="15" x14ac:dyDescent="0.25">
      <c r="A603">
        <v>1.28</v>
      </c>
      <c r="B603">
        <v>5.96</v>
      </c>
      <c r="C603">
        <v>9.2200000000000006</v>
      </c>
      <c r="D603" s="43">
        <f t="shared" si="132"/>
        <v>5.7495104747484982E-2</v>
      </c>
      <c r="E603" s="44">
        <f>IF(OR($A603="",$B603="",$C603=""),"",A603*'MPTO_working_3-way'!$I602)</f>
        <v>1.3535937340767807</v>
      </c>
      <c r="F603" s="45">
        <f>IF(OR($A603="",$B603="",$C603=""),"",B603*'MPTO_working_3-way'!$I602)</f>
        <v>6.30267082429501</v>
      </c>
      <c r="G603" s="46">
        <f>IF(OR($A603="",$B603="",$C603=""),"",C603*'MPTO_working_3-way'!$I602)</f>
        <v>9.7501048657718119</v>
      </c>
      <c r="H603" s="44">
        <f>IF(OR($A603="",$B603="",$C603=""),"",'MPTO_working_3-way'!E602)</f>
        <v>1.312189645270788</v>
      </c>
      <c r="I603" s="45">
        <f>IF(OR($A603="",$B603="",$C603=""),"",'MPTO_working_3-way'!F602)</f>
        <v>6.7285604521526521</v>
      </c>
      <c r="J603" s="46">
        <f>IF(OR($A603="",$B603="",$C603=""),"",'MPTO_working_3-way'!G602)</f>
        <v>11.198856022947473</v>
      </c>
      <c r="K603" s="44">
        <f>IF(OR($A603="",$B603="",$C603=""),"",'OddsRatio_working_3-way'!H602)</f>
        <v>1.3230226417901894</v>
      </c>
      <c r="L603" s="45">
        <f>IF(OR($A603="",$B603="",$C603=""),"",'OddsRatio_working_3-way'!I602)</f>
        <v>6.7221153688547801</v>
      </c>
      <c r="M603" s="46">
        <f>IF(OR($A603="",$B603="",$C603=""),"",'OddsRatio_working_3-way'!J602)</f>
        <v>10.48302184112627</v>
      </c>
      <c r="N603" s="47">
        <f t="shared" si="133"/>
        <v>73.877410542392212</v>
      </c>
      <c r="O603" s="48">
        <f t="shared" si="134"/>
        <v>15.866289512460071</v>
      </c>
      <c r="P603" s="48">
        <f t="shared" si="135"/>
        <v>10.256299945147724</v>
      </c>
      <c r="Q603" t="s">
        <v>90</v>
      </c>
      <c r="R603" t="s">
        <v>442</v>
      </c>
      <c r="S603" s="38">
        <v>44379</v>
      </c>
      <c r="T603" s="50">
        <v>100</v>
      </c>
      <c r="U603" s="50">
        <f t="shared" si="136"/>
        <v>21.875</v>
      </c>
      <c r="V603" s="50">
        <f t="shared" si="137"/>
        <v>83.22147651006712</v>
      </c>
      <c r="W603" s="50">
        <f t="shared" si="138"/>
        <v>89.15401301518439</v>
      </c>
      <c r="X603" s="50">
        <f t="shared" si="139"/>
        <v>27.624510474748504</v>
      </c>
      <c r="Y603" s="50">
        <f t="shared" si="140"/>
        <v>88.97098698481561</v>
      </c>
      <c r="Z603" s="50">
        <f t="shared" si="141"/>
        <v>94.90352348993288</v>
      </c>
      <c r="AA603" s="50">
        <f t="shared" si="142"/>
        <v>-5.7495104747485044</v>
      </c>
      <c r="AB603" s="50">
        <f t="shared" si="143"/>
        <v>-5.7495104747484902</v>
      </c>
      <c r="AC603" s="50">
        <f t="shared" si="144"/>
        <v>-5.7495104747484902</v>
      </c>
      <c r="AF603">
        <v>1.52</v>
      </c>
      <c r="AG603">
        <v>2.5499999999999998</v>
      </c>
      <c r="AH603" s="57" t="s">
        <v>499</v>
      </c>
      <c r="AJ603" t="s">
        <v>480</v>
      </c>
    </row>
    <row r="604" spans="1:36" ht="15" x14ac:dyDescent="0.25">
      <c r="A604">
        <v>1.22</v>
      </c>
      <c r="B604">
        <v>6.57</v>
      </c>
      <c r="C604">
        <v>10.74</v>
      </c>
      <c r="D604" s="43">
        <f t="shared" si="132"/>
        <v>6.498900231579352E-2</v>
      </c>
      <c r="E604" s="44">
        <f>IF(OR($A604="",$B604="",$C604=""),"",A604*'MPTO_working_3-way'!$I603)</f>
        <v>1.299286582825268</v>
      </c>
      <c r="F604" s="45">
        <f>IF(OR($A604="",$B604="",$C604=""),"",B604*'MPTO_working_3-way'!$I603)</f>
        <v>6.9969777452147639</v>
      </c>
      <c r="G604" s="46">
        <f>IF(OR($A604="",$B604="",$C604=""),"",C604*'MPTO_working_3-way'!$I603)</f>
        <v>11.437981884871622</v>
      </c>
      <c r="H604" s="44">
        <f>IF(OR($A604="",$B604="",$C604=""),"",'MPTO_working_3-way'!E603)</f>
        <v>1.2531184944329101</v>
      </c>
      <c r="I604" s="45">
        <f>IF(OR($A604="",$B604="",$C604=""),"",'MPTO_working_3-way'!F603)</f>
        <v>7.6602524379040569</v>
      </c>
      <c r="J604" s="46">
        <f>IF(OR($A604="",$B604="",$C604=""),"",'MPTO_working_3-way'!G603)</f>
        <v>13.996414619093114</v>
      </c>
      <c r="K604" s="44">
        <f>IF(OR($A604="",$B604="",$C604=""),"",'OddsRatio_working_3-way'!H603)</f>
        <v>1.2640710187846915</v>
      </c>
      <c r="L604" s="45">
        <f>IF(OR($A604="",$B604="",$C604=""),"",'OddsRatio_working_3-way'!I603)</f>
        <v>7.685798066503331</v>
      </c>
      <c r="M604" s="46">
        <f>IF(OR($A604="",$B604="",$C604=""),"",'OddsRatio_working_3-way'!J603)</f>
        <v>12.691144195285895</v>
      </c>
      <c r="N604" s="47">
        <f t="shared" si="133"/>
        <v>76.965314136125656</v>
      </c>
      <c r="O604" s="48">
        <f t="shared" si="134"/>
        <v>14.291884816753925</v>
      </c>
      <c r="P604" s="48">
        <f t="shared" si="135"/>
        <v>8.7428010471204196</v>
      </c>
      <c r="Q604" t="s">
        <v>89</v>
      </c>
      <c r="R604" t="s">
        <v>93</v>
      </c>
      <c r="S604" s="38">
        <v>44379</v>
      </c>
      <c r="T604" s="50">
        <v>100</v>
      </c>
      <c r="U604" s="50">
        <f t="shared" si="136"/>
        <v>18.032786885245901</v>
      </c>
      <c r="V604" s="50">
        <f t="shared" si="137"/>
        <v>84.779299847792998</v>
      </c>
      <c r="W604" s="50">
        <f t="shared" si="138"/>
        <v>90.689013035381748</v>
      </c>
      <c r="X604" s="50">
        <f t="shared" si="139"/>
        <v>24.531687116825253</v>
      </c>
      <c r="Y604" s="50">
        <f t="shared" si="140"/>
        <v>91.278200079372354</v>
      </c>
      <c r="Z604" s="50">
        <f t="shared" si="141"/>
        <v>97.187913266961104</v>
      </c>
      <c r="AA604" s="50">
        <f t="shared" si="142"/>
        <v>-6.498900231579352</v>
      </c>
      <c r="AB604" s="50">
        <f t="shared" si="143"/>
        <v>-6.4989002315793556</v>
      </c>
      <c r="AC604" s="50">
        <f t="shared" si="144"/>
        <v>-6.4989002315793556</v>
      </c>
      <c r="AF604">
        <v>1.42</v>
      </c>
      <c r="AG604">
        <v>2.81</v>
      </c>
      <c r="AH604" s="71" t="s">
        <v>491</v>
      </c>
      <c r="AJ604" t="s">
        <v>480</v>
      </c>
    </row>
    <row r="605" spans="1:36" ht="15" x14ac:dyDescent="0.25">
      <c r="A605">
        <v>2.94</v>
      </c>
      <c r="B605">
        <v>3</v>
      </c>
      <c r="C605">
        <v>2.67</v>
      </c>
      <c r="D605" s="43">
        <f t="shared" si="132"/>
        <v>4.8001222961094658E-2</v>
      </c>
      <c r="E605" s="44">
        <f>IF(OR($A605="",$B605="",$C605=""),"",A605*'MPTO_working_3-way'!$I604)</f>
        <v>3.0811235955056184</v>
      </c>
      <c r="F605" s="45">
        <f>IF(OR($A605="",$B605="",$C605=""),"",B605*'MPTO_working_3-way'!$I604)</f>
        <v>3.144003668883284</v>
      </c>
      <c r="G605" s="46">
        <f>IF(OR($A605="",$B605="",$C605=""),"",C605*'MPTO_working_3-way'!$I604)</f>
        <v>2.7981632653061226</v>
      </c>
      <c r="H605" s="44">
        <f>IF(OR($A605="",$B605="",$C605=""),"",'MPTO_working_3-way'!E604)</f>
        <v>3.0851281245087256</v>
      </c>
      <c r="I605" s="45">
        <f>IF(OR($A605="",$B605="",$C605=""),"",'MPTO_working_3-way'!F604)</f>
        <v>3.1512645523885991</v>
      </c>
      <c r="J605" s="46">
        <f>IF(OR($A605="",$B605="",$C605=""),"",'MPTO_working_3-way'!G604)</f>
        <v>2.7891557703240477</v>
      </c>
      <c r="K605" s="44">
        <f>IF(OR($A605="",$B605="",$C605=""),"",'OddsRatio_working_3-way'!H604)</f>
        <v>3.0833287471640611</v>
      </c>
      <c r="L605" s="45">
        <f>IF(OR($A605="",$B605="",$C605=""),"",'OddsRatio_working_3-way'!I604)</f>
        <v>3.1477615950144959</v>
      </c>
      <c r="M605" s="46">
        <f>IF(OR($A605="",$B605="",$C605=""),"",'OddsRatio_working_3-way'!J604)</f>
        <v>2.7933809318371039</v>
      </c>
      <c r="N605" s="47">
        <f t="shared" si="133"/>
        <v>32.45569250966377</v>
      </c>
      <c r="O605" s="48">
        <f t="shared" si="134"/>
        <v>31.806578659470496</v>
      </c>
      <c r="P605" s="48">
        <f t="shared" si="135"/>
        <v>35.737728830865727</v>
      </c>
      <c r="Q605" t="s">
        <v>368</v>
      </c>
      <c r="R605" t="s">
        <v>369</v>
      </c>
      <c r="S605" s="38">
        <v>44379</v>
      </c>
      <c r="T605" s="50">
        <v>100</v>
      </c>
      <c r="U605" s="50">
        <f t="shared" si="136"/>
        <v>65.986394557823132</v>
      </c>
      <c r="V605" s="50">
        <f t="shared" si="137"/>
        <v>66.666666666666657</v>
      </c>
      <c r="W605" s="50">
        <f t="shared" si="138"/>
        <v>62.546816479400754</v>
      </c>
      <c r="X605" s="50">
        <f t="shared" si="139"/>
        <v>70.786516853932582</v>
      </c>
      <c r="Y605" s="50">
        <f t="shared" si="140"/>
        <v>71.466788962776121</v>
      </c>
      <c r="Z605" s="50">
        <f t="shared" si="141"/>
        <v>67.346938775510196</v>
      </c>
      <c r="AA605" s="50">
        <f t="shared" si="142"/>
        <v>-4.8001222961094498</v>
      </c>
      <c r="AB605" s="50">
        <f t="shared" si="143"/>
        <v>-4.8001222961094641</v>
      </c>
      <c r="AC605" s="50">
        <f t="shared" si="144"/>
        <v>-4.8001222961094427</v>
      </c>
      <c r="AF605">
        <v>2.44</v>
      </c>
      <c r="AG605">
        <v>1.56</v>
      </c>
      <c r="AH605" s="57" t="s">
        <v>494</v>
      </c>
      <c r="AJ605" t="s">
        <v>480</v>
      </c>
    </row>
    <row r="606" spans="1:36" ht="15" x14ac:dyDescent="0.25">
      <c r="A606">
        <v>1.97</v>
      </c>
      <c r="B606">
        <v>3.43</v>
      </c>
      <c r="C606">
        <v>3.97</v>
      </c>
      <c r="D606" s="43">
        <f t="shared" si="132"/>
        <v>5.1048571468085724E-2</v>
      </c>
      <c r="E606" s="44">
        <f>IF(OR($A606="",$B606="",$C606=""),"",A606*'MPTO_working_3-way'!$I605)</f>
        <v>2.0705656857921286</v>
      </c>
      <c r="F606" s="45">
        <f>IF(OR($A606="",$B606="",$C606=""),"",B606*'MPTO_working_3-way'!$I605)</f>
        <v>3.6050966001355342</v>
      </c>
      <c r="G606" s="46">
        <f>IF(OR($A606="",$B606="",$C606=""),"",C606*'MPTO_working_3-way'!$I605)</f>
        <v>4.172662828728301</v>
      </c>
      <c r="H606" s="44">
        <f>IF(OR($A606="",$B606="",$C606=""),"",'MPTO_working_3-way'!E605)</f>
        <v>2.0383286391554689</v>
      </c>
      <c r="I606" s="45">
        <f>IF(OR($A606="",$B606="",$C606=""),"",'MPTO_working_3-way'!F605)</f>
        <v>3.6426024339429439</v>
      </c>
      <c r="J606" s="46">
        <f>IF(OR($A606="",$B606="",$C606=""),"",'MPTO_working_3-way'!G605)</f>
        <v>4.2576204693213962</v>
      </c>
      <c r="K606" s="44">
        <f>IF(OR($A606="",$B606="",$C606=""),"",'OddsRatio_working_3-way'!H605)</f>
        <v>2.0508440933131875</v>
      </c>
      <c r="L606" s="45">
        <f>IF(OR($A606="",$B606="",$C606=""),"",'OddsRatio_working_3-way'!I605)</f>
        <v>3.6325269554134492</v>
      </c>
      <c r="M606" s="46">
        <f>IF(OR($A606="",$B606="",$C606=""),"",'OddsRatio_working_3-way'!J605)</f>
        <v>4.2175329455053259</v>
      </c>
      <c r="N606" s="47">
        <f t="shared" si="133"/>
        <v>48.295980507251265</v>
      </c>
      <c r="O606" s="48">
        <f t="shared" si="134"/>
        <v>27.738507754893583</v>
      </c>
      <c r="P606" s="48">
        <f t="shared" si="135"/>
        <v>23.965511737855159</v>
      </c>
      <c r="Q606" t="s">
        <v>92</v>
      </c>
      <c r="R606" t="s">
        <v>88</v>
      </c>
      <c r="S606" s="38">
        <v>44379</v>
      </c>
      <c r="T606" s="50">
        <v>100</v>
      </c>
      <c r="U606" s="50">
        <f t="shared" si="136"/>
        <v>49.238578680203041</v>
      </c>
      <c r="V606" s="50">
        <f t="shared" si="137"/>
        <v>70.845481049562679</v>
      </c>
      <c r="W606" s="50">
        <f t="shared" si="138"/>
        <v>74.811083123425689</v>
      </c>
      <c r="X606" s="50">
        <f t="shared" si="139"/>
        <v>54.343435827011618</v>
      </c>
      <c r="Y606" s="50">
        <f t="shared" si="140"/>
        <v>75.950338196371263</v>
      </c>
      <c r="Z606" s="50">
        <f t="shared" si="141"/>
        <v>79.915940270234259</v>
      </c>
      <c r="AA606" s="50">
        <f t="shared" si="142"/>
        <v>-5.1048571468085768</v>
      </c>
      <c r="AB606" s="50">
        <f t="shared" si="143"/>
        <v>-5.1048571468085839</v>
      </c>
      <c r="AC606" s="50">
        <f t="shared" si="144"/>
        <v>-5.1048571468085697</v>
      </c>
      <c r="AF606">
        <v>2.2799999999999998</v>
      </c>
      <c r="AG606">
        <v>1.63</v>
      </c>
      <c r="AH606" s="57" t="s">
        <v>498</v>
      </c>
      <c r="AJ606" t="s">
        <v>480</v>
      </c>
    </row>
    <row r="607" spans="1:36" ht="15" x14ac:dyDescent="0.25">
      <c r="A607">
        <v>3.11</v>
      </c>
      <c r="B607">
        <v>3.25</v>
      </c>
      <c r="C607">
        <v>2.5499999999999998</v>
      </c>
      <c r="D607" s="43">
        <f t="shared" si="132"/>
        <v>2.1392578797534423E-2</v>
      </c>
      <c r="E607" s="44">
        <f>IF(OR($A607="",$B607="",$C607=""),"",A607*'MPTO_working_3-way'!$I606)</f>
        <v>3.176530920060332</v>
      </c>
      <c r="F607" s="45">
        <f>IF(OR($A607="",$B607="",$C607=""),"",B607*'MPTO_working_3-way'!$I606)</f>
        <v>3.319525881091987</v>
      </c>
      <c r="G607" s="46">
        <f>IF(OR($A607="",$B607="",$C607=""),"",C607*'MPTO_working_3-way'!$I606)</f>
        <v>2.6045510759337125</v>
      </c>
      <c r="H607" s="44">
        <f>IF(OR($A607="",$B607="",$C607=""),"",'MPTO_working_3-way'!E606)</f>
        <v>3.1805346317786611</v>
      </c>
      <c r="I607" s="45">
        <f>IF(OR($A607="",$B607="",$C607=""),"",'MPTO_working_3-way'!F606)</f>
        <v>3.3271066743401772</v>
      </c>
      <c r="J607" s="46">
        <f>IF(OR($A607="",$B607="",$C607=""),"",'MPTO_working_3-way'!G606)</f>
        <v>2.5972271790199395</v>
      </c>
      <c r="K607" s="44">
        <f>IF(OR($A607="",$B607="",$C607=""),"",'OddsRatio_working_3-way'!H606)</f>
        <v>3.1788639358204906</v>
      </c>
      <c r="L607" s="45">
        <f>IF(OR($A607="",$B607="",$C607=""),"",'OddsRatio_working_3-way'!I606)</f>
        <v>3.3234331069175838</v>
      </c>
      <c r="M607" s="46">
        <f>IF(OR($A607="",$B607="",$C607=""),"",'OddsRatio_working_3-way'!J606)</f>
        <v>2.6005872514321133</v>
      </c>
      <c r="N607" s="47">
        <f t="shared" si="133"/>
        <v>31.480883553968585</v>
      </c>
      <c r="O607" s="48">
        <f t="shared" si="134"/>
        <v>30.124783954720709</v>
      </c>
      <c r="P607" s="48">
        <f t="shared" si="135"/>
        <v>38.394332491310706</v>
      </c>
      <c r="Q607" t="s">
        <v>371</v>
      </c>
      <c r="R607" t="s">
        <v>99</v>
      </c>
      <c r="S607" s="38">
        <v>44379</v>
      </c>
      <c r="T607" s="50">
        <v>100</v>
      </c>
      <c r="U607" s="50">
        <f t="shared" si="136"/>
        <v>67.845659163987136</v>
      </c>
      <c r="V607" s="50">
        <f t="shared" si="137"/>
        <v>69.230769230769241</v>
      </c>
      <c r="W607" s="50">
        <f t="shared" si="138"/>
        <v>60.784313725490193</v>
      </c>
      <c r="X607" s="50">
        <f t="shared" si="139"/>
        <v>69.98491704374058</v>
      </c>
      <c r="Y607" s="50">
        <f t="shared" si="140"/>
        <v>71.37002711052267</v>
      </c>
      <c r="Z607" s="50">
        <f t="shared" si="141"/>
        <v>62.92357160524363</v>
      </c>
      <c r="AA607" s="50">
        <f t="shared" si="142"/>
        <v>-2.1392578797534441</v>
      </c>
      <c r="AB607" s="50">
        <f t="shared" si="143"/>
        <v>-2.1392578797534298</v>
      </c>
      <c r="AC607" s="50">
        <f t="shared" si="144"/>
        <v>-2.139257879753437</v>
      </c>
      <c r="AF607">
        <v>1.87</v>
      </c>
      <c r="AG607">
        <v>2.04</v>
      </c>
      <c r="AH607" s="57" t="s">
        <v>495</v>
      </c>
      <c r="AJ607" t="s">
        <v>474</v>
      </c>
    </row>
    <row r="608" spans="1:36" ht="15" x14ac:dyDescent="0.25">
      <c r="A608">
        <v>1.24</v>
      </c>
      <c r="B608">
        <v>6.64</v>
      </c>
      <c r="C608">
        <v>14.05</v>
      </c>
      <c r="D608" s="43">
        <f t="shared" si="132"/>
        <v>2.8228399765979351E-2</v>
      </c>
      <c r="E608" s="44">
        <f>IF(OR($A608="",$B608="",$C608=""),"",A608*'MPTO_working_3-way'!$I607)</f>
        <v>1.2750032157098143</v>
      </c>
      <c r="F608" s="45">
        <f>IF(OR($A608="",$B608="",$C608=""),"",B608*'MPTO_working_3-way'!$I607)</f>
        <v>6.8274365744461027</v>
      </c>
      <c r="G608" s="46">
        <f>IF(OR($A608="",$B608="",$C608=""),"",C608*'MPTO_working_3-way'!$I607)</f>
        <v>14.44660901671201</v>
      </c>
      <c r="H608" s="44">
        <f>IF(OR($A608="",$B608="",$C608=""),"",'MPTO_working_3-way'!E607)</f>
        <v>1.2546387974888009</v>
      </c>
      <c r="I608" s="45">
        <f>IF(OR($A608="",$B608="",$C608=""),"",'MPTO_working_3-way'!F607)</f>
        <v>7.0825069468707254</v>
      </c>
      <c r="J608" s="46">
        <f>IF(OR($A608="",$B608="",$C608=""),"",'MPTO_working_3-way'!G607)</f>
        <v>16.190422518390246</v>
      </c>
      <c r="K608" s="44">
        <f>IF(OR($A608="",$B608="",$C608=""),"",'OddsRatio_working_3-way'!H607)</f>
        <v>1.260269575033675</v>
      </c>
      <c r="L608" s="45">
        <f>IF(OR($A608="",$B608="",$C608=""),"",'OddsRatio_working_3-way'!I607)</f>
        <v>7.1163350132913674</v>
      </c>
      <c r="M608" s="46">
        <f>IF(OR($A608="",$B608="",$C608=""),"",'OddsRatio_working_3-way'!J607)</f>
        <v>15.152158142456093</v>
      </c>
      <c r="N608" s="47">
        <f t="shared" si="133"/>
        <v>78.431174735765993</v>
      </c>
      <c r="O608" s="48">
        <f t="shared" si="134"/>
        <v>14.646785643426179</v>
      </c>
      <c r="P608" s="48">
        <f t="shared" si="135"/>
        <v>6.9220396208078165</v>
      </c>
      <c r="Q608" t="s">
        <v>52</v>
      </c>
      <c r="R608" t="s">
        <v>444</v>
      </c>
      <c r="S608" s="38">
        <v>44379</v>
      </c>
      <c r="T608" s="50">
        <v>100</v>
      </c>
      <c r="U608" s="50">
        <f t="shared" si="136"/>
        <v>19.35483870967742</v>
      </c>
      <c r="V608" s="50">
        <f t="shared" si="137"/>
        <v>84.939759036144579</v>
      </c>
      <c r="W608" s="50">
        <f t="shared" si="138"/>
        <v>92.882562277580064</v>
      </c>
      <c r="X608" s="50">
        <f t="shared" si="139"/>
        <v>22.17767868627535</v>
      </c>
      <c r="Y608" s="50">
        <f t="shared" si="140"/>
        <v>87.762599012742513</v>
      </c>
      <c r="Z608" s="50">
        <f t="shared" si="141"/>
        <v>95.705402254178011</v>
      </c>
      <c r="AA608" s="50">
        <f t="shared" si="142"/>
        <v>-2.8228399765979297</v>
      </c>
      <c r="AB608" s="50">
        <f t="shared" si="143"/>
        <v>-2.8228399765979333</v>
      </c>
      <c r="AC608" s="50">
        <f t="shared" si="144"/>
        <v>-2.8228399765979475</v>
      </c>
      <c r="AF608">
        <v>1.52</v>
      </c>
      <c r="AG608">
        <v>2.67</v>
      </c>
      <c r="AH608" s="57" t="s">
        <v>507</v>
      </c>
      <c r="AJ608" t="s">
        <v>474</v>
      </c>
    </row>
    <row r="609" spans="1:36" ht="15" x14ac:dyDescent="0.25">
      <c r="A609">
        <v>2.4700000000000002</v>
      </c>
      <c r="B609">
        <v>3.08</v>
      </c>
      <c r="C609">
        <v>3.41</v>
      </c>
      <c r="D609" s="43">
        <f t="shared" si="132"/>
        <v>2.2788756235275764E-2</v>
      </c>
      <c r="E609" s="44">
        <f>IF(OR($A609="",$B609="",$C609=""),"",A609*'MPTO_working_3-way'!$I608)</f>
        <v>2.5262882279011314</v>
      </c>
      <c r="F609" s="45">
        <f>IF(OR($A609="",$B609="",$C609=""),"",B609*'MPTO_working_3-way'!$I608)</f>
        <v>3.1501893692046496</v>
      </c>
      <c r="G609" s="46">
        <f>IF(OR($A609="",$B609="",$C609=""),"",C609*'MPTO_working_3-way'!$I608)</f>
        <v>3.4877096587622907</v>
      </c>
      <c r="H609" s="44">
        <f>IF(OR($A609="",$B609="",$C609=""),"",'MPTO_working_3-way'!E608)</f>
        <v>2.5172301412908591</v>
      </c>
      <c r="I609" s="45">
        <f>IF(OR($A609="",$B609="",$C609=""),"",'MPTO_working_3-way'!F608)</f>
        <v>3.1537874505874233</v>
      </c>
      <c r="J609" s="46">
        <f>IF(OR($A609="",$B609="",$C609=""),"",'MPTO_working_3-way'!G608)</f>
        <v>3.5006788530352453</v>
      </c>
      <c r="K609" s="44">
        <f>IF(OR($A609="",$B609="",$C609=""),"",'OddsRatio_working_3-way'!H608)</f>
        <v>2.5213389973082729</v>
      </c>
      <c r="L609" s="45">
        <f>IF(OR($A609="",$B609="",$C609=""),"",'OddsRatio_working_3-way'!I608)</f>
        <v>3.1526429349668077</v>
      </c>
      <c r="M609" s="46">
        <f>IF(OR($A609="",$B609="",$C609=""),"",'OddsRatio_working_3-way'!J608)</f>
        <v>3.4941680159951964</v>
      </c>
      <c r="N609" s="47">
        <f t="shared" si="133"/>
        <v>39.583765183864678</v>
      </c>
      <c r="O609" s="48">
        <f t="shared" si="134"/>
        <v>31.744123377969402</v>
      </c>
      <c r="P609" s="48">
        <f t="shared" si="135"/>
        <v>28.67211143816591</v>
      </c>
      <c r="Q609" t="s">
        <v>141</v>
      </c>
      <c r="R609" t="s">
        <v>142</v>
      </c>
      <c r="S609" s="38">
        <v>44379</v>
      </c>
      <c r="T609" s="50">
        <v>100</v>
      </c>
      <c r="U609" s="50">
        <f t="shared" si="136"/>
        <v>59.514170040485837</v>
      </c>
      <c r="V609" s="50">
        <f t="shared" si="137"/>
        <v>67.532467532467535</v>
      </c>
      <c r="W609" s="50">
        <f t="shared" si="138"/>
        <v>70.674486803519059</v>
      </c>
      <c r="X609" s="50">
        <f t="shared" si="139"/>
        <v>61.793045664013405</v>
      </c>
      <c r="Y609" s="50">
        <f t="shared" si="140"/>
        <v>69.811343155995104</v>
      </c>
      <c r="Z609" s="50">
        <f t="shared" si="141"/>
        <v>72.953362427046642</v>
      </c>
      <c r="AA609" s="50">
        <f t="shared" si="142"/>
        <v>-2.2788756235275685</v>
      </c>
      <c r="AB609" s="50">
        <f t="shared" si="143"/>
        <v>-2.2788756235275685</v>
      </c>
      <c r="AC609" s="50">
        <f t="shared" si="144"/>
        <v>-2.2788756235275827</v>
      </c>
      <c r="AF609">
        <v>2.31</v>
      </c>
      <c r="AG609">
        <v>1.68</v>
      </c>
      <c r="AH609" s="57" t="s">
        <v>487</v>
      </c>
      <c r="AJ609" t="s">
        <v>474</v>
      </c>
    </row>
    <row r="610" spans="1:36" ht="15" x14ac:dyDescent="0.25">
      <c r="A610">
        <v>3.41</v>
      </c>
      <c r="B610">
        <v>3.36</v>
      </c>
      <c r="C610">
        <v>2.3199999999999998</v>
      </c>
      <c r="D610" s="43">
        <f t="shared" si="132"/>
        <v>2.1908662342477792E-2</v>
      </c>
      <c r="E610" s="44">
        <f>IF(OR($A610="",$B610="",$C610=""),"",A610*'MPTO_working_3-way'!$I609)</f>
        <v>3.4847085385878493</v>
      </c>
      <c r="F610" s="45">
        <f>IF(OR($A610="",$B610="",$C610=""),"",B610*'MPTO_working_3-way'!$I609)</f>
        <v>3.4336131054707253</v>
      </c>
      <c r="G610" s="46">
        <f>IF(OR($A610="",$B610="",$C610=""),"",C610*'MPTO_working_3-way'!$I609)</f>
        <v>2.3708280966345483</v>
      </c>
      <c r="H610" s="44">
        <f>IF(OR($A610="",$B610="",$C610=""),"",'MPTO_working_3-way'!E609)</f>
        <v>3.4970874304133734</v>
      </c>
      <c r="I610" s="45">
        <f>IF(OR($A610="",$B610="",$C610=""),"",'MPTO_working_3-way'!F609)</f>
        <v>3.4445206198961684</v>
      </c>
      <c r="J610" s="46">
        <f>IF(OR($A610="",$B610="",$C610=""),"",'MPTO_working_3-way'!G609)</f>
        <v>2.3599845068568519</v>
      </c>
      <c r="K610" s="44">
        <f>IF(OR($A610="",$B610="",$C610=""),"",'OddsRatio_working_3-way'!H609)</f>
        <v>3.4915806492364787</v>
      </c>
      <c r="L610" s="45">
        <f>IF(OR($A610="",$B610="",$C610=""),"",'OddsRatio_working_3-way'!I609)</f>
        <v>3.4398881046465104</v>
      </c>
      <c r="M610" s="46">
        <f>IF(OR($A610="",$B610="",$C610=""),"",'OddsRatio_working_3-way'!J609)</f>
        <v>2.3646831771751664</v>
      </c>
      <c r="N610" s="47">
        <f t="shared" si="133"/>
        <v>28.696804594316006</v>
      </c>
      <c r="O610" s="48">
        <f t="shared" si="134"/>
        <v>29.123840376969518</v>
      </c>
      <c r="P610" s="48">
        <f t="shared" si="135"/>
        <v>42.179355028714468</v>
      </c>
      <c r="Q610" t="s">
        <v>103</v>
      </c>
      <c r="R610" t="s">
        <v>100</v>
      </c>
      <c r="S610" s="38">
        <v>44379</v>
      </c>
      <c r="T610" s="50">
        <v>100</v>
      </c>
      <c r="U610" s="50">
        <f t="shared" si="136"/>
        <v>70.674486803519059</v>
      </c>
      <c r="V610" s="50">
        <f t="shared" si="137"/>
        <v>70.238095238095241</v>
      </c>
      <c r="W610" s="50">
        <f t="shared" si="138"/>
        <v>56.896551724137922</v>
      </c>
      <c r="X610" s="50">
        <f t="shared" si="139"/>
        <v>72.865353037766837</v>
      </c>
      <c r="Y610" s="50">
        <f t="shared" si="140"/>
        <v>72.428961472343019</v>
      </c>
      <c r="Z610" s="50">
        <f t="shared" si="141"/>
        <v>59.0874179583857</v>
      </c>
      <c r="AA610" s="50">
        <f t="shared" si="142"/>
        <v>-2.1908662342477783</v>
      </c>
      <c r="AB610" s="50">
        <f t="shared" si="143"/>
        <v>-2.1908662342477783</v>
      </c>
      <c r="AC610" s="50">
        <f t="shared" si="144"/>
        <v>-2.1908662342477783</v>
      </c>
      <c r="AF610">
        <v>2.0299999999999998</v>
      </c>
      <c r="AG610">
        <v>1.88</v>
      </c>
      <c r="AH610" s="57" t="s">
        <v>513</v>
      </c>
      <c r="AJ610" t="s">
        <v>474</v>
      </c>
    </row>
    <row r="611" spans="1:36" ht="15" x14ac:dyDescent="0.25">
      <c r="A611">
        <v>1.39</v>
      </c>
      <c r="B611">
        <v>5.31</v>
      </c>
      <c r="C611">
        <v>8.36</v>
      </c>
      <c r="D611" s="43">
        <f t="shared" si="132"/>
        <v>2.7365602449514137E-2</v>
      </c>
      <c r="E611" s="44">
        <f>IF(OR($A611="",$B611="",$C611=""),"",A611*'MPTO_working_3-way'!$I610)</f>
        <v>1.4280381874048245</v>
      </c>
      <c r="F611" s="45">
        <f>IF(OR($A611="",$B611="",$C611=""),"",B611*'MPTO_working_3-way'!$I610)</f>
        <v>5.4553113490069194</v>
      </c>
      <c r="G611" s="46">
        <f>IF(OR($A611="",$B611="",$C611=""),"",C611*'MPTO_working_3-way'!$I610)</f>
        <v>8.5887764364779375</v>
      </c>
      <c r="H611" s="44">
        <f>IF(OR($A611="",$B611="",$C611=""),"",'MPTO_working_3-way'!E610)</f>
        <v>1.4078506962067754</v>
      </c>
      <c r="I611" s="45">
        <f>IF(OR($A611="",$B611="",$C611=""),"",'MPTO_working_3-way'!F610)</f>
        <v>5.5802933165612734</v>
      </c>
      <c r="J611" s="46">
        <f>IF(OR($A611="",$B611="",$C611=""),"",'MPTO_working_3-way'!G610)</f>
        <v>9.0501539933951758</v>
      </c>
      <c r="K611" s="44">
        <f>IF(OR($A611="",$B611="",$C611=""),"",'OddsRatio_working_3-way'!H610)</f>
        <v>1.4140437656366769</v>
      </c>
      <c r="L611" s="45">
        <f>IF(OR($A611="",$B611="",$C611=""),"",'OddsRatio_working_3-way'!I610)</f>
        <v>5.5757144356258426</v>
      </c>
      <c r="M611" s="46">
        <f>IF(OR($A611="",$B611="",$C611=""),"",'OddsRatio_working_3-way'!J610)</f>
        <v>8.8137490130408835</v>
      </c>
      <c r="N611" s="47">
        <f t="shared" si="133"/>
        <v>70.026138573878143</v>
      </c>
      <c r="O611" s="48">
        <f t="shared" si="134"/>
        <v>18.330759438359813</v>
      </c>
      <c r="P611" s="48">
        <f t="shared" si="135"/>
        <v>11.643101987762035</v>
      </c>
      <c r="Q611" t="s">
        <v>51</v>
      </c>
      <c r="R611" t="s">
        <v>95</v>
      </c>
      <c r="S611" s="38">
        <v>44379</v>
      </c>
      <c r="T611" s="50">
        <v>100</v>
      </c>
      <c r="U611" s="50">
        <f t="shared" si="136"/>
        <v>28.057553956834536</v>
      </c>
      <c r="V611" s="50">
        <f t="shared" si="137"/>
        <v>81.16760828625236</v>
      </c>
      <c r="W611" s="50">
        <f t="shared" si="138"/>
        <v>88.038277511961738</v>
      </c>
      <c r="X611" s="50">
        <f t="shared" si="139"/>
        <v>30.794114201785927</v>
      </c>
      <c r="Y611" s="50">
        <f t="shared" si="140"/>
        <v>83.904168531203752</v>
      </c>
      <c r="Z611" s="50">
        <f t="shared" si="141"/>
        <v>90.774837756913129</v>
      </c>
      <c r="AA611" s="50">
        <f t="shared" si="142"/>
        <v>-2.7365602449513915</v>
      </c>
      <c r="AB611" s="50">
        <f t="shared" si="143"/>
        <v>-2.7365602449513915</v>
      </c>
      <c r="AC611" s="50">
        <f t="shared" si="144"/>
        <v>-2.7365602449513915</v>
      </c>
      <c r="AF611">
        <v>1.6</v>
      </c>
      <c r="AG611">
        <v>2.4700000000000002</v>
      </c>
      <c r="AH611" s="57" t="s">
        <v>484</v>
      </c>
      <c r="AJ611" t="s">
        <v>474</v>
      </c>
    </row>
    <row r="612" spans="1:36" ht="15" x14ac:dyDescent="0.25">
      <c r="A612">
        <v>2.58</v>
      </c>
      <c r="B612">
        <v>2.87</v>
      </c>
      <c r="C612">
        <v>3.43</v>
      </c>
      <c r="D612" s="43">
        <f t="shared" si="132"/>
        <v>2.7574144478308193E-2</v>
      </c>
      <c r="E612" s="44">
        <f>IF(OR($A612="",$B612="",$C612=""),"",A612*'MPTO_working_3-way'!$I611)</f>
        <v>2.6511412927540352</v>
      </c>
      <c r="F612" s="45">
        <f>IF(OR($A612="",$B612="",$C612=""),"",B612*'MPTO_working_3-way'!$I611)</f>
        <v>2.9491377946527448</v>
      </c>
      <c r="G612" s="46">
        <f>IF(OR($A612="",$B612="",$C612=""),"",C612*'MPTO_working_3-way'!$I611)</f>
        <v>3.5245793155605973</v>
      </c>
      <c r="H612" s="44">
        <f>IF(OR($A612="",$B612="",$C612=""),"",'MPTO_working_3-way'!E611)</f>
        <v>2.6426675963751078</v>
      </c>
      <c r="I612" s="45">
        <f>IF(OR($A612="",$B612="",$C612=""),"",'MPTO_working_3-way'!F611)</f>
        <v>2.9477597348610201</v>
      </c>
      <c r="J612" s="46">
        <f>IF(OR($A612="",$B612="",$C612=""),"",'MPTO_working_3-way'!G611)</f>
        <v>3.5416557936378301</v>
      </c>
      <c r="K612" s="44">
        <f>IF(OR($A612="",$B612="",$C612=""),"",'OddsRatio_working_3-way'!H611)</f>
        <v>2.6467313510690391</v>
      </c>
      <c r="L612" s="45">
        <f>IF(OR($A612="",$B612="",$C612=""),"",'OddsRatio_working_3-way'!I611)</f>
        <v>2.9489795104424701</v>
      </c>
      <c r="M612" s="46">
        <f>IF(OR($A612="",$B612="",$C612=""),"",'OddsRatio_working_3-way'!J611)</f>
        <v>3.5326311285428891</v>
      </c>
      <c r="N612" s="47">
        <f t="shared" si="133"/>
        <v>37.719604109111394</v>
      </c>
      <c r="O612" s="48">
        <f t="shared" si="134"/>
        <v>33.908215540594909</v>
      </c>
      <c r="P612" s="48">
        <f t="shared" si="135"/>
        <v>28.372180350293704</v>
      </c>
      <c r="Q612" t="s">
        <v>379</v>
      </c>
      <c r="R612" t="s">
        <v>376</v>
      </c>
      <c r="S612" s="38">
        <v>44379</v>
      </c>
      <c r="T612" s="50">
        <v>100</v>
      </c>
      <c r="U612" s="50">
        <f t="shared" si="136"/>
        <v>61.240310077519375</v>
      </c>
      <c r="V612" s="50">
        <f t="shared" si="137"/>
        <v>65.156794425087099</v>
      </c>
      <c r="W612" s="50">
        <f t="shared" si="138"/>
        <v>70.845481049562679</v>
      </c>
      <c r="X612" s="50">
        <f t="shared" si="139"/>
        <v>63.997724525350193</v>
      </c>
      <c r="Y612" s="50">
        <f t="shared" si="140"/>
        <v>67.914208872917925</v>
      </c>
      <c r="Z612" s="50">
        <f t="shared" si="141"/>
        <v>73.602895497393504</v>
      </c>
      <c r="AA612" s="50">
        <f t="shared" si="142"/>
        <v>-2.7574144478308185</v>
      </c>
      <c r="AB612" s="50">
        <f t="shared" si="143"/>
        <v>-2.7574144478308256</v>
      </c>
      <c r="AC612" s="50">
        <f t="shared" si="144"/>
        <v>-2.7574144478308256</v>
      </c>
      <c r="AF612">
        <v>2.2200000000000002</v>
      </c>
      <c r="AG612">
        <v>1.71</v>
      </c>
      <c r="AH612" s="57" t="s">
        <v>492</v>
      </c>
      <c r="AJ612" t="s">
        <v>467</v>
      </c>
    </row>
    <row r="613" spans="1:36" ht="15" x14ac:dyDescent="0.25">
      <c r="A613">
        <v>1.35</v>
      </c>
      <c r="B613">
        <v>5.63</v>
      </c>
      <c r="C613">
        <v>8.69</v>
      </c>
      <c r="D613" s="43">
        <f t="shared" si="132"/>
        <v>3.3435432787907171E-2</v>
      </c>
      <c r="E613" s="44">
        <f>IF(OR($A613="",$B613="",$C613=""),"",A613*'MPTO_working_3-way'!$I612)</f>
        <v>1.3951378342636749</v>
      </c>
      <c r="F613" s="45">
        <f>IF(OR($A613="",$B613="",$C613=""),"",B613*'MPTO_working_3-way'!$I612)</f>
        <v>5.8182414865959169</v>
      </c>
      <c r="G613" s="46">
        <f>IF(OR($A613="",$B613="",$C613=""),"",C613*'MPTO_working_3-way'!$I612)</f>
        <v>8.980553910926913</v>
      </c>
      <c r="H613" s="44">
        <f>IF(OR($A613="",$B613="",$C613=""),"",'MPTO_working_3-way'!E612)</f>
        <v>1.3706223075182855</v>
      </c>
      <c r="I613" s="45">
        <f>IF(OR($A613="",$B613="",$C613=""),"",'MPTO_working_3-way'!F612)</f>
        <v>6.0069169949989618</v>
      </c>
      <c r="J613" s="46">
        <f>IF(OR($A613="",$B613="",$C613=""),"",'MPTO_working_3-way'!G612)</f>
        <v>9.6218928677479845</v>
      </c>
      <c r="K613" s="44">
        <f>IF(OR($A613="",$B613="",$C613=""),"",'OddsRatio_working_3-way'!H612)</f>
        <v>1.3778360341713503</v>
      </c>
      <c r="L613" s="45">
        <f>IF(OR($A613="",$B613="",$C613=""),"",'OddsRatio_working_3-way'!I612)</f>
        <v>5.9982309663238604</v>
      </c>
      <c r="M613" s="46">
        <f>IF(OR($A613="",$B613="",$C613=""),"",'OddsRatio_working_3-way'!J612)</f>
        <v>9.3015974365076648</v>
      </c>
      <c r="N613" s="47">
        <f t="shared" si="133"/>
        <v>71.677505651459839</v>
      </c>
      <c r="O613" s="48">
        <f t="shared" si="134"/>
        <v>17.187323735252363</v>
      </c>
      <c r="P613" s="48">
        <f t="shared" si="135"/>
        <v>11.13517061328778</v>
      </c>
      <c r="Q613" t="s">
        <v>457</v>
      </c>
      <c r="R613" t="s">
        <v>382</v>
      </c>
      <c r="S613" s="38">
        <v>44379</v>
      </c>
      <c r="T613" s="50">
        <v>100</v>
      </c>
      <c r="U613" s="50">
        <f t="shared" si="136"/>
        <v>25.925925925925924</v>
      </c>
      <c r="V613" s="50">
        <f t="shared" si="137"/>
        <v>82.238010657193612</v>
      </c>
      <c r="W613" s="50">
        <f t="shared" si="138"/>
        <v>88.492520138089773</v>
      </c>
      <c r="X613" s="50">
        <f t="shared" si="139"/>
        <v>29.269469204716636</v>
      </c>
      <c r="Y613" s="50">
        <f t="shared" si="140"/>
        <v>85.581553935984317</v>
      </c>
      <c r="Z613" s="50">
        <f t="shared" si="141"/>
        <v>91.836063416880464</v>
      </c>
      <c r="AA613" s="50">
        <f t="shared" si="142"/>
        <v>-3.3435432787907118</v>
      </c>
      <c r="AB613" s="50">
        <f t="shared" si="143"/>
        <v>-3.3435432787907047</v>
      </c>
      <c r="AC613" s="50">
        <f t="shared" si="144"/>
        <v>-3.3435432787906905</v>
      </c>
      <c r="AF613">
        <v>1.35</v>
      </c>
      <c r="AG613">
        <v>3.33</v>
      </c>
      <c r="AH613" s="57" t="s">
        <v>502</v>
      </c>
      <c r="AJ613" t="s">
        <v>481</v>
      </c>
    </row>
    <row r="614" spans="1:36" ht="15" x14ac:dyDescent="0.25">
      <c r="A614">
        <v>3.66</v>
      </c>
      <c r="B614">
        <v>3.8</v>
      </c>
      <c r="C614">
        <v>2.0299999999999998</v>
      </c>
      <c r="D614" s="43">
        <f t="shared" si="132"/>
        <v>2.8992775891112821E-2</v>
      </c>
      <c r="E614" s="44">
        <f>IF(OR($A614="",$B614="",$C614=""),"",A614*'MPTO_working_3-way'!$I613)</f>
        <v>3.766113559761473</v>
      </c>
      <c r="F614" s="45">
        <f>IF(OR($A614="",$B614="",$C614=""),"",B614*'MPTO_working_3-way'!$I613)</f>
        <v>3.9101725483862286</v>
      </c>
      <c r="G614" s="46">
        <f>IF(OR($A614="",$B614="",$C614=""),"",C614*'MPTO_working_3-way'!$I613)</f>
        <v>2.0888553350589589</v>
      </c>
      <c r="H614" s="44">
        <f>IF(OR($A614="",$B614="",$C614=""),"",'MPTO_working_3-way'!E613)</f>
        <v>3.7942055525492493</v>
      </c>
      <c r="I614" s="45">
        <f>IF(OR($A614="",$B614="",$C614=""),"",'MPTO_working_3-way'!F613)</f>
        <v>3.9448722080738343</v>
      </c>
      <c r="J614" s="46">
        <f>IF(OR($A614="",$B614="",$C614=""),"",'MPTO_working_3-way'!G613)</f>
        <v>2.0706223915449877</v>
      </c>
      <c r="K614" s="44">
        <f>IF(OR($A614="",$B614="",$C614=""),"",'OddsRatio_working_3-way'!H613)</f>
        <v>3.7836395523509094</v>
      </c>
      <c r="L614" s="45">
        <f>IF(OR($A614="",$B614="",$C614=""),"",'OddsRatio_working_3-way'!I613)</f>
        <v>3.9301468972114844</v>
      </c>
      <c r="M614" s="46">
        <f>IF(OR($A614="",$B614="",$C614=""),"",'OddsRatio_working_3-way'!J613)</f>
        <v>2.0778754657599388</v>
      </c>
      <c r="N614" s="47">
        <f t="shared" si="133"/>
        <v>26.552571613462845</v>
      </c>
      <c r="O614" s="48">
        <f t="shared" si="134"/>
        <v>25.574318975072114</v>
      </c>
      <c r="P614" s="48">
        <f t="shared" si="135"/>
        <v>47.873109411465038</v>
      </c>
      <c r="Q614" t="s">
        <v>381</v>
      </c>
      <c r="R614" t="s">
        <v>452</v>
      </c>
      <c r="S614" s="38">
        <v>44379</v>
      </c>
      <c r="T614" s="50">
        <v>100</v>
      </c>
      <c r="U614" s="50">
        <f t="shared" si="136"/>
        <v>72.67759562841529</v>
      </c>
      <c r="V614" s="50">
        <f t="shared" si="137"/>
        <v>73.68421052631578</v>
      </c>
      <c r="W614" s="50">
        <f t="shared" si="138"/>
        <v>50.73891625615763</v>
      </c>
      <c r="X614" s="50">
        <f t="shared" si="139"/>
        <v>75.576873217526568</v>
      </c>
      <c r="Y614" s="50">
        <f t="shared" si="140"/>
        <v>76.583488115427073</v>
      </c>
      <c r="Z614" s="50">
        <f t="shared" si="141"/>
        <v>53.638193845268908</v>
      </c>
      <c r="AA614" s="50">
        <f t="shared" si="142"/>
        <v>-2.8992775891112785</v>
      </c>
      <c r="AB614" s="50">
        <f t="shared" si="143"/>
        <v>-2.8992775891112927</v>
      </c>
      <c r="AC614" s="50">
        <f t="shared" si="144"/>
        <v>-2.8992775891112785</v>
      </c>
      <c r="AF614">
        <v>1.74</v>
      </c>
      <c r="AG614">
        <v>2.16</v>
      </c>
      <c r="AH614" s="57" t="s">
        <v>502</v>
      </c>
      <c r="AJ614" t="s">
        <v>481</v>
      </c>
    </row>
    <row r="615" spans="1:36" ht="15" x14ac:dyDescent="0.25">
      <c r="A615">
        <v>1.7</v>
      </c>
      <c r="B615">
        <v>4.1100000000000003</v>
      </c>
      <c r="C615">
        <v>5.03</v>
      </c>
      <c r="D615" s="43">
        <f t="shared" si="132"/>
        <v>3.035145360839131E-2</v>
      </c>
      <c r="E615" s="44">
        <f>IF(OR($A615="",$B615="",$C615=""),"",A615*'MPTO_working_3-way'!$I614)</f>
        <v>1.7515974711342652</v>
      </c>
      <c r="F615" s="45">
        <f>IF(OR($A615="",$B615="",$C615=""),"",B615*'MPTO_working_3-way'!$I614)</f>
        <v>4.2347444743304887</v>
      </c>
      <c r="G615" s="46">
        <f>IF(OR($A615="",$B615="",$C615=""),"",C615*'MPTO_working_3-way'!$I614)</f>
        <v>5.1826678116502087</v>
      </c>
      <c r="H615" s="44">
        <f>IF(OR($A615="",$B615="",$C615=""),"",'MPTO_working_3-way'!E614)</f>
        <v>1.7297502461314178</v>
      </c>
      <c r="I615" s="45">
        <f>IF(OR($A615="",$B615="",$C615=""),"",'MPTO_working_3-way'!F614)</f>
        <v>4.2883145132392801</v>
      </c>
      <c r="J615" s="46">
        <f>IF(OR($A615="",$B615="",$C615=""),"",'MPTO_working_3-way'!G614)</f>
        <v>5.2996977527745388</v>
      </c>
      <c r="K615" s="44">
        <f>IF(OR($A615="",$B615="",$C615=""),"",'OddsRatio_working_3-way'!H614)</f>
        <v>1.7374937578022474</v>
      </c>
      <c r="L615" s="45">
        <f>IF(OR($A615="",$B615="",$C615=""),"",'OddsRatio_working_3-way'!I614)</f>
        <v>4.2765794096642713</v>
      </c>
      <c r="M615" s="46">
        <f>IF(OR($A615="",$B615="",$C615=""),"",'OddsRatio_working_3-way'!J614)</f>
        <v>5.245856919918654</v>
      </c>
      <c r="N615" s="47">
        <f t="shared" si="133"/>
        <v>57.09074239256806</v>
      </c>
      <c r="O615" s="48">
        <f t="shared" si="134"/>
        <v>23.614175685490434</v>
      </c>
      <c r="P615" s="48">
        <f t="shared" si="135"/>
        <v>19.295081921941488</v>
      </c>
      <c r="Q615" t="s">
        <v>454</v>
      </c>
      <c r="R615" t="s">
        <v>458</v>
      </c>
      <c r="S615" s="38">
        <v>44379</v>
      </c>
      <c r="T615" s="50">
        <v>100</v>
      </c>
      <c r="U615" s="50">
        <f t="shared" si="136"/>
        <v>41.176470588235297</v>
      </c>
      <c r="V615" s="50">
        <f t="shared" si="137"/>
        <v>75.669099756691011</v>
      </c>
      <c r="W615" s="50">
        <f t="shared" si="138"/>
        <v>80.119284294234589</v>
      </c>
      <c r="X615" s="50">
        <f t="shared" si="139"/>
        <v>44.211615949074407</v>
      </c>
      <c r="Y615" s="50">
        <f t="shared" si="140"/>
        <v>78.704245117530121</v>
      </c>
      <c r="Z615" s="50">
        <f t="shared" si="141"/>
        <v>83.154429655073713</v>
      </c>
      <c r="AA615" s="50">
        <f t="shared" si="142"/>
        <v>-3.0351453608391097</v>
      </c>
      <c r="AB615" s="50">
        <f t="shared" si="143"/>
        <v>-3.0351453608391097</v>
      </c>
      <c r="AC615" s="50">
        <f t="shared" si="144"/>
        <v>-3.0351453608391239</v>
      </c>
      <c r="AF615">
        <v>1.75</v>
      </c>
      <c r="AG615">
        <v>2.17</v>
      </c>
      <c r="AH615" s="57" t="s">
        <v>502</v>
      </c>
      <c r="AJ615" t="s">
        <v>481</v>
      </c>
    </row>
    <row r="616" spans="1:36" ht="15" x14ac:dyDescent="0.25">
      <c r="A616">
        <v>3.24</v>
      </c>
      <c r="B616">
        <v>3.9</v>
      </c>
      <c r="C616">
        <v>2.16</v>
      </c>
      <c r="D616" s="43">
        <f t="shared" si="132"/>
        <v>2.80151946818612E-2</v>
      </c>
      <c r="E616" s="44">
        <f>IF(OR($A616="",$B616="",$C616=""),"",A616*'MPTO_working_3-way'!$I615)</f>
        <v>3.3307692307692305</v>
      </c>
      <c r="F616" s="45">
        <f>IF(OR($A616="",$B616="",$C616=""),"",B616*'MPTO_working_3-way'!$I615)</f>
        <v>4.0092592592592586</v>
      </c>
      <c r="G616" s="46">
        <f>IF(OR($A616="",$B616="",$C616=""),"",C616*'MPTO_working_3-way'!$I615)</f>
        <v>2.2205128205128202</v>
      </c>
      <c r="H616" s="44">
        <f>IF(OR($A616="",$B616="",$C616=""),"",'MPTO_working_3-way'!E615)</f>
        <v>3.3410893707033313</v>
      </c>
      <c r="I616" s="45">
        <f>IF(OR($A616="",$B616="",$C616=""),"",'MPTO_working_3-way'!F615)</f>
        <v>4.0474055092889163</v>
      </c>
      <c r="J616" s="46">
        <f>IF(OR($A616="",$B616="",$C616=""),"",'MPTO_working_3-way'!G615)</f>
        <v>2.2044661549197486</v>
      </c>
      <c r="K616" s="44">
        <f>IF(OR($A616="",$B616="",$C616=""),"",'OddsRatio_working_3-way'!H615)</f>
        <v>3.3388976860071882</v>
      </c>
      <c r="L616" s="45">
        <f>IF(OR($A616="",$B616="",$C616=""),"",'OddsRatio_working_3-way'!I615)</f>
        <v>4.0280371827771626</v>
      </c>
      <c r="M616" s="46">
        <f>IF(OR($A616="",$B616="",$C616=""),"",'OddsRatio_working_3-way'!J615)</f>
        <v>2.2112148731108654</v>
      </c>
      <c r="N616" s="47">
        <f t="shared" si="133"/>
        <v>30.023094688221715</v>
      </c>
      <c r="O616" s="48">
        <f t="shared" si="134"/>
        <v>24.942263279445733</v>
      </c>
      <c r="P616" s="48">
        <f t="shared" si="135"/>
        <v>45.03464203233257</v>
      </c>
      <c r="Q616" t="s">
        <v>385</v>
      </c>
      <c r="R616" t="s">
        <v>459</v>
      </c>
      <c r="S616" s="38">
        <v>44379</v>
      </c>
      <c r="T616" s="50">
        <v>100</v>
      </c>
      <c r="U616" s="50">
        <f t="shared" si="136"/>
        <v>69.135802469135797</v>
      </c>
      <c r="V616" s="50">
        <f t="shared" si="137"/>
        <v>74.358974358974365</v>
      </c>
      <c r="W616" s="50">
        <f t="shared" si="138"/>
        <v>53.703703703703695</v>
      </c>
      <c r="X616" s="50">
        <f t="shared" si="139"/>
        <v>71.93732193732194</v>
      </c>
      <c r="Y616" s="50">
        <f t="shared" si="140"/>
        <v>77.160493827160479</v>
      </c>
      <c r="Z616" s="50">
        <f t="shared" si="141"/>
        <v>56.505223171889838</v>
      </c>
      <c r="AA616" s="50">
        <f t="shared" si="142"/>
        <v>-2.8015194681861431</v>
      </c>
      <c r="AB616" s="50">
        <f t="shared" si="143"/>
        <v>-2.8015194681861146</v>
      </c>
      <c r="AC616" s="50">
        <f t="shared" si="144"/>
        <v>-2.8015194681861431</v>
      </c>
      <c r="AF616">
        <v>1.75</v>
      </c>
      <c r="AG616">
        <v>2.17</v>
      </c>
      <c r="AH616" s="57" t="s">
        <v>502</v>
      </c>
      <c r="AJ616" t="s">
        <v>481</v>
      </c>
    </row>
    <row r="617" spans="1:36" ht="15" x14ac:dyDescent="0.25">
      <c r="A617">
        <v>3</v>
      </c>
      <c r="B617">
        <v>3.56</v>
      </c>
      <c r="C617">
        <v>2.39</v>
      </c>
      <c r="D617" s="43">
        <f t="shared" si="132"/>
        <v>3.2642251578831827E-2</v>
      </c>
      <c r="E617" s="44">
        <f>IF(OR($A617="",$B617="",$C617=""),"",A617*'MPTO_working_3-way'!$I616)</f>
        <v>3.0979267547364957</v>
      </c>
      <c r="F617" s="45">
        <f>IF(OR($A617="",$B617="",$C617=""),"",B617*'MPTO_working_3-way'!$I616)</f>
        <v>3.6762064156206415</v>
      </c>
      <c r="G617" s="46">
        <f>IF(OR($A617="",$B617="",$C617=""),"",C617*'MPTO_working_3-way'!$I616)</f>
        <v>2.468014981273408</v>
      </c>
      <c r="H617" s="44">
        <f>IF(OR($A617="",$B617="",$C617=""),"",'MPTO_working_3-way'!E616)</f>
        <v>3.1012311679896323</v>
      </c>
      <c r="I617" s="45">
        <f>IF(OR($A617="",$B617="",$C617=""),"",'MPTO_working_3-way'!F616)</f>
        <v>3.7034550800897623</v>
      </c>
      <c r="J617" s="46">
        <f>IF(OR($A617="",$B617="",$C617=""),"",'MPTO_working_3-way'!G616)</f>
        <v>2.4538113488085926</v>
      </c>
      <c r="K617" s="44">
        <f>IF(OR($A617="",$B617="",$C617=""),"",'OddsRatio_working_3-way'!H616)</f>
        <v>3.1010129900778205</v>
      </c>
      <c r="L617" s="45">
        <f>IF(OR($A617="",$B617="",$C617=""),"",'OddsRatio_working_3-way'!I616)</f>
        <v>3.6892966272996102</v>
      </c>
      <c r="M617" s="46">
        <f>IF(OR($A617="",$B617="",$C617=""),"",'OddsRatio_working_3-way'!J616)</f>
        <v>2.4602040281040853</v>
      </c>
      <c r="N617" s="47">
        <f t="shared" si="133"/>
        <v>32.279652786208572</v>
      </c>
      <c r="O617" s="48">
        <f t="shared" si="134"/>
        <v>27.201954595119581</v>
      </c>
      <c r="P617" s="48">
        <f t="shared" si="135"/>
        <v>40.518392618671854</v>
      </c>
      <c r="Q617" t="s">
        <v>175</v>
      </c>
      <c r="R617" t="s">
        <v>147</v>
      </c>
      <c r="S617" s="38">
        <v>44379</v>
      </c>
      <c r="T617" s="50">
        <v>100</v>
      </c>
      <c r="U617" s="50">
        <f t="shared" si="136"/>
        <v>66.666666666666657</v>
      </c>
      <c r="V617" s="50">
        <f t="shared" si="137"/>
        <v>71.910112359550567</v>
      </c>
      <c r="W617" s="50">
        <f t="shared" si="138"/>
        <v>58.15899581589958</v>
      </c>
      <c r="X617" s="50">
        <f t="shared" si="139"/>
        <v>69.93089182454986</v>
      </c>
      <c r="Y617" s="50">
        <f t="shared" si="140"/>
        <v>75.174337517433742</v>
      </c>
      <c r="Z617" s="50">
        <f t="shared" si="141"/>
        <v>61.423220973782769</v>
      </c>
      <c r="AA617" s="50">
        <f t="shared" si="142"/>
        <v>-3.2642251578832031</v>
      </c>
      <c r="AB617" s="50">
        <f t="shared" si="143"/>
        <v>-3.2642251578831747</v>
      </c>
      <c r="AC617" s="50">
        <f t="shared" si="144"/>
        <v>-3.2642251578831889</v>
      </c>
      <c r="AF617">
        <v>1.85</v>
      </c>
      <c r="AG617">
        <v>2.0299999999999998</v>
      </c>
      <c r="AH617" s="57" t="s">
        <v>499</v>
      </c>
      <c r="AJ617" t="s">
        <v>468</v>
      </c>
    </row>
    <row r="618" spans="1:36" ht="15" x14ac:dyDescent="0.25">
      <c r="A618">
        <v>23.36</v>
      </c>
      <c r="B618">
        <v>9.34</v>
      </c>
      <c r="C618">
        <v>1.1299999999999999</v>
      </c>
      <c r="D618" s="43">
        <f t="shared" si="132"/>
        <v>3.4830352546788568E-2</v>
      </c>
      <c r="E618" s="44">
        <f>IF(OR($A618="",$B618="",$C618=""),"",A618*'MPTO_working_3-way'!$I617)</f>
        <v>24.17363703549298</v>
      </c>
      <c r="F618" s="45">
        <f>IF(OR($A618="",$B618="",$C618=""),"",B618*'MPTO_working_3-way'!$I617)</f>
        <v>9.6653154927870055</v>
      </c>
      <c r="G618" s="46">
        <f>IF(OR($A618="",$B618="",$C618=""),"",C618*'MPTO_working_3-way'!$I617)</f>
        <v>1.169358298377871</v>
      </c>
      <c r="H618" s="44">
        <f>IF(OR($A618="",$B618="",$C618=""),"",'MPTO_working_3-way'!E617)</f>
        <v>32.053232302991205</v>
      </c>
      <c r="I618" s="45">
        <f>IF(OR($A618="",$B618="",$C618=""),"",'MPTO_working_3-way'!F617)</f>
        <v>10.476001907677952</v>
      </c>
      <c r="J618" s="46">
        <f>IF(OR($A618="",$B618="",$C618=""),"",'MPTO_working_3-way'!G617)</f>
        <v>1.1450220396958626</v>
      </c>
      <c r="K618" s="44">
        <f>IF(OR($A618="",$B618="",$C618=""),"",'OddsRatio_working_3-way'!H617)</f>
        <v>26.911693373118961</v>
      </c>
      <c r="L618" s="45">
        <f>IF(OR($A618="",$B618="",$C618=""),"",'OddsRatio_working_3-way'!I617)</f>
        <v>10.664737152585516</v>
      </c>
      <c r="M618" s="46">
        <f>IF(OR($A618="",$B618="",$C618=""),"",'OddsRatio_working_3-way'!J617)</f>
        <v>1.1506493800762732</v>
      </c>
      <c r="N618" s="47">
        <f t="shared" si="133"/>
        <v>4.1367378790859988</v>
      </c>
      <c r="O618" s="48">
        <f t="shared" si="134"/>
        <v>10.346273753260059</v>
      </c>
      <c r="P618" s="48">
        <f t="shared" si="135"/>
        <v>85.516988367653951</v>
      </c>
      <c r="Q618" t="s">
        <v>516</v>
      </c>
      <c r="R618" t="s">
        <v>519</v>
      </c>
      <c r="S618" s="38">
        <v>44379</v>
      </c>
      <c r="T618" s="50">
        <v>100</v>
      </c>
      <c r="U618" s="50">
        <f t="shared" si="136"/>
        <v>95.719178082191775</v>
      </c>
      <c r="V618" s="50">
        <f t="shared" si="137"/>
        <v>89.293361884368309</v>
      </c>
      <c r="W618" s="50">
        <f t="shared" si="138"/>
        <v>11.504424778761051</v>
      </c>
      <c r="X618" s="50">
        <f t="shared" si="139"/>
        <v>99.202213336870642</v>
      </c>
      <c r="Y618" s="50">
        <f t="shared" si="140"/>
        <v>92.776397139047162</v>
      </c>
      <c r="Z618" s="50">
        <f t="shared" si="141"/>
        <v>14.987460033439911</v>
      </c>
      <c r="AA618" s="50">
        <f t="shared" si="142"/>
        <v>-3.4830352546788674</v>
      </c>
      <c r="AB618" s="50">
        <f t="shared" si="143"/>
        <v>-3.4830352546788532</v>
      </c>
      <c r="AC618" s="50">
        <f t="shared" si="144"/>
        <v>-3.4830352546788603</v>
      </c>
      <c r="AF618">
        <v>1.4</v>
      </c>
      <c r="AG618">
        <v>3</v>
      </c>
      <c r="AH618" s="57" t="s">
        <v>495</v>
      </c>
      <c r="AJ618" t="s">
        <v>482</v>
      </c>
    </row>
    <row r="619" spans="1:36" ht="15" x14ac:dyDescent="0.25">
      <c r="A619">
        <v>1.51</v>
      </c>
      <c r="B619">
        <v>4.33</v>
      </c>
      <c r="C619">
        <v>7.65</v>
      </c>
      <c r="D619" s="43">
        <f t="shared" si="132"/>
        <v>2.3917492094595261E-2</v>
      </c>
      <c r="E619" s="44">
        <f>IF(OR($A619="",$B619="",$C619=""),"",A619*'MPTO_working_3-way'!$I618)</f>
        <v>1.546115413062839</v>
      </c>
      <c r="F619" s="45">
        <f>IF(OR($A619="",$B619="",$C619=""),"",B619*'MPTO_working_3-way'!$I618)</f>
        <v>4.4335627407695979</v>
      </c>
      <c r="G619" s="46">
        <f>IF(OR($A619="",$B619="",$C619=""),"",C619*'MPTO_working_3-way'!$I618)</f>
        <v>7.832968814523654</v>
      </c>
      <c r="H619" s="44">
        <f>IF(OR($A619="",$B619="",$C619=""),"",'MPTO_working_3-way'!E618)</f>
        <v>1.5283995942234856</v>
      </c>
      <c r="I619" s="45">
        <f>IF(OR($A619="",$B619="",$C619=""),"",'MPTO_working_3-way'!F618)</f>
        <v>4.484820086678317</v>
      </c>
      <c r="J619" s="46">
        <f>IF(OR($A619="",$B619="",$C619=""),"",'MPTO_working_3-way'!G618)</f>
        <v>8.1468746666073102</v>
      </c>
      <c r="K619" s="44">
        <f>IF(OR($A619="",$B619="",$C619=""),"",'OddsRatio_working_3-way'!H618)</f>
        <v>1.5343696900014818</v>
      </c>
      <c r="L619" s="45">
        <f>IF(OR($A619="",$B619="",$C619=""),"",'OddsRatio_working_3-way'!I618)</f>
        <v>4.4891197405979133</v>
      </c>
      <c r="M619" s="46">
        <f>IF(OR($A619="",$B619="",$C619=""),"",'OddsRatio_working_3-way'!J618)</f>
        <v>7.9677616441369734</v>
      </c>
      <c r="N619" s="47">
        <f t="shared" si="133"/>
        <v>64.678224636478475</v>
      </c>
      <c r="O619" s="48">
        <f t="shared" si="134"/>
        <v>22.555223833968245</v>
      </c>
      <c r="P619" s="48">
        <f t="shared" si="135"/>
        <v>12.766551529553269</v>
      </c>
      <c r="Q619" t="s">
        <v>176</v>
      </c>
      <c r="R619" t="s">
        <v>63</v>
      </c>
      <c r="S619" s="38">
        <v>44379</v>
      </c>
      <c r="T619" s="50">
        <v>100</v>
      </c>
      <c r="U619" s="50">
        <f t="shared" si="136"/>
        <v>33.774834437086092</v>
      </c>
      <c r="V619" s="50">
        <f t="shared" si="137"/>
        <v>76.905311778290994</v>
      </c>
      <c r="W619" s="50">
        <f t="shared" si="138"/>
        <v>86.928104575163403</v>
      </c>
      <c r="X619" s="50">
        <f t="shared" si="139"/>
        <v>36.166583646545611</v>
      </c>
      <c r="Y619" s="50">
        <f t="shared" si="140"/>
        <v>79.297060987750513</v>
      </c>
      <c r="Z619" s="50">
        <f t="shared" si="141"/>
        <v>89.319853784622921</v>
      </c>
      <c r="AA619" s="50">
        <f t="shared" si="142"/>
        <v>-2.391749209459519</v>
      </c>
      <c r="AB619" s="50">
        <f t="shared" si="143"/>
        <v>-2.391749209459519</v>
      </c>
      <c r="AC619" s="50">
        <f t="shared" si="144"/>
        <v>-2.391749209459519</v>
      </c>
      <c r="AF619">
        <v>2.14</v>
      </c>
      <c r="AG619">
        <v>1.78</v>
      </c>
      <c r="AH619" s="57" t="s">
        <v>497</v>
      </c>
      <c r="AJ619" t="s">
        <v>469</v>
      </c>
    </row>
    <row r="620" spans="1:36" ht="15" x14ac:dyDescent="0.25">
      <c r="A620">
        <v>2.2999999999999998</v>
      </c>
      <c r="B620">
        <v>3.4</v>
      </c>
      <c r="C620">
        <v>3.42</v>
      </c>
      <c r="D620" s="43">
        <f t="shared" si="132"/>
        <v>2.1297916573189024E-2</v>
      </c>
      <c r="E620" s="44">
        <f>IF(OR($A620="",$B620="",$C620=""),"",A620*'MPTO_working_3-way'!$I619)</f>
        <v>2.3489852081183344</v>
      </c>
      <c r="F620" s="45">
        <f>IF(OR($A620="",$B620="",$C620=""),"",B620*'MPTO_working_3-way'!$I619)</f>
        <v>3.4724129163488424</v>
      </c>
      <c r="G620" s="46">
        <f>IF(OR($A620="",$B620="",$C620=""),"",C620*'MPTO_working_3-way'!$I619)</f>
        <v>3.4928388746803063</v>
      </c>
      <c r="H620" s="44">
        <f>IF(OR($A620="",$B620="",$C620=""),"",'MPTO_working_3-way'!E619)</f>
        <v>2.3381787238010858</v>
      </c>
      <c r="I620" s="45">
        <f>IF(OR($A620="",$B620="",$C620=""),"",'MPTO_working_3-way'!F619)</f>
        <v>3.484097896510395</v>
      </c>
      <c r="J620" s="46">
        <f>IF(OR($A620="",$B620="",$C620=""),"",'MPTO_working_3-way'!G619)</f>
        <v>3.5051025757522796</v>
      </c>
      <c r="K620" s="44">
        <f>IF(OR($A620="",$B620="",$C620=""),"",'OddsRatio_working_3-way'!H619)</f>
        <v>2.3428374769182931</v>
      </c>
      <c r="L620" s="45">
        <f>IF(OR($A620="",$B620="",$C620=""),"",'OddsRatio_working_3-way'!I619)</f>
        <v>3.4790845727722326</v>
      </c>
      <c r="M620" s="46">
        <f>IF(OR($A620="",$B620="",$C620=""),"",'OddsRatio_working_3-way'!J619)</f>
        <v>3.4997436108786677</v>
      </c>
      <c r="N620" s="47">
        <f t="shared" si="133"/>
        <v>42.57157501647508</v>
      </c>
      <c r="O620" s="48">
        <f t="shared" si="134"/>
        <v>28.798418393497844</v>
      </c>
      <c r="P620" s="48">
        <f t="shared" si="135"/>
        <v>28.630006590027097</v>
      </c>
      <c r="Q620" t="s">
        <v>154</v>
      </c>
      <c r="R620" t="s">
        <v>54</v>
      </c>
      <c r="S620" s="38">
        <v>44379</v>
      </c>
      <c r="T620" s="50">
        <v>100</v>
      </c>
      <c r="U620" s="50">
        <f t="shared" si="136"/>
        <v>56.521739130434774</v>
      </c>
      <c r="V620" s="50">
        <f t="shared" si="137"/>
        <v>70.588235294117652</v>
      </c>
      <c r="W620" s="50">
        <f t="shared" si="138"/>
        <v>70.760233918128648</v>
      </c>
      <c r="X620" s="50">
        <f t="shared" si="139"/>
        <v>58.651530787753693</v>
      </c>
      <c r="Y620" s="50">
        <f t="shared" si="140"/>
        <v>72.71802695143657</v>
      </c>
      <c r="Z620" s="50">
        <f t="shared" si="141"/>
        <v>72.890025575447567</v>
      </c>
      <c r="AA620" s="50">
        <f t="shared" si="142"/>
        <v>-2.1297916573189184</v>
      </c>
      <c r="AB620" s="50">
        <f t="shared" si="143"/>
        <v>-2.1297916573189184</v>
      </c>
      <c r="AC620" s="50">
        <f t="shared" si="144"/>
        <v>-2.1297916573189184</v>
      </c>
      <c r="AF620">
        <v>2.2400000000000002</v>
      </c>
      <c r="AG620">
        <v>1.72</v>
      </c>
      <c r="AH620" s="57" t="s">
        <v>495</v>
      </c>
      <c r="AJ620" t="s">
        <v>469</v>
      </c>
    </row>
    <row r="621" spans="1:36" ht="15" x14ac:dyDescent="0.25">
      <c r="A621">
        <v>2.67</v>
      </c>
      <c r="B621">
        <v>3.02</v>
      </c>
      <c r="C621">
        <v>3.16</v>
      </c>
      <c r="D621" s="43">
        <f t="shared" si="132"/>
        <v>2.2113359223093765E-2</v>
      </c>
      <c r="E621" s="44">
        <f>IF(OR($A621="",$B621="",$C621=""),"",A621*'MPTO_working_3-way'!$I620)</f>
        <v>2.7290426691256604</v>
      </c>
      <c r="F621" s="45">
        <f>IF(OR($A621="",$B621="",$C621=""),"",B621*'MPTO_working_3-way'!$I620)</f>
        <v>3.0867823448537433</v>
      </c>
      <c r="G621" s="46">
        <f>IF(OR($A621="",$B621="",$C621=""),"",C621*'MPTO_working_3-way'!$I620)</f>
        <v>3.2298782151449763</v>
      </c>
      <c r="H621" s="44">
        <f>IF(OR($A621="",$B621="",$C621=""),"",'MPTO_working_3-way'!E620)</f>
        <v>2.723602928852642</v>
      </c>
      <c r="I621" s="45">
        <f>IF(OR($A621="",$B621="",$C621=""),"",'MPTO_working_3-way'!F620)</f>
        <v>3.0887581711178025</v>
      </c>
      <c r="J621" s="46">
        <f>IF(OR($A621="",$B621="",$C621=""),"",'MPTO_working_3-way'!G620)</f>
        <v>3.2353604034478898</v>
      </c>
      <c r="K621" s="44">
        <f>IF(OR($A621="",$B621="",$C621=""),"",'OddsRatio_working_3-way'!H620)</f>
        <v>2.7261670795664878</v>
      </c>
      <c r="L621" s="45">
        <f>IF(OR($A621="",$B621="",$C621=""),"",'OddsRatio_working_3-way'!I620)</f>
        <v>3.0879386231882062</v>
      </c>
      <c r="M621" s="46">
        <f>IF(OR($A621="",$B621="",$C621=""),"",'OddsRatio_working_3-way'!J620)</f>
        <v>3.2326472406368949</v>
      </c>
      <c r="N621" s="47">
        <f t="shared" si="133"/>
        <v>36.642886214761283</v>
      </c>
      <c r="O621" s="48">
        <f t="shared" si="134"/>
        <v>32.396194103779017</v>
      </c>
      <c r="P621" s="48">
        <f t="shared" si="135"/>
        <v>30.960919681459693</v>
      </c>
      <c r="Q621" t="s">
        <v>111</v>
      </c>
      <c r="R621" t="s">
        <v>150</v>
      </c>
      <c r="S621" s="38">
        <v>44379</v>
      </c>
      <c r="T621" s="50">
        <v>100</v>
      </c>
      <c r="U621" s="50">
        <f t="shared" si="136"/>
        <v>62.546816479400754</v>
      </c>
      <c r="V621" s="50">
        <f t="shared" si="137"/>
        <v>66.88741721854305</v>
      </c>
      <c r="W621" s="50">
        <f t="shared" si="138"/>
        <v>68.35443037974683</v>
      </c>
      <c r="X621" s="50">
        <f t="shared" si="139"/>
        <v>64.75815240171012</v>
      </c>
      <c r="Y621" s="50">
        <f t="shared" si="140"/>
        <v>69.098753140852409</v>
      </c>
      <c r="Z621" s="50">
        <f t="shared" si="141"/>
        <v>70.565766302056204</v>
      </c>
      <c r="AA621" s="50">
        <f t="shared" si="142"/>
        <v>-2.2113359223093667</v>
      </c>
      <c r="AB621" s="50">
        <f t="shared" si="143"/>
        <v>-2.2113359223093596</v>
      </c>
      <c r="AC621" s="50">
        <f t="shared" si="144"/>
        <v>-2.2113359223093738</v>
      </c>
      <c r="AF621">
        <v>2.5</v>
      </c>
      <c r="AG621">
        <v>1.59</v>
      </c>
      <c r="AH621" s="57" t="s">
        <v>492</v>
      </c>
      <c r="AJ621" t="s">
        <v>469</v>
      </c>
    </row>
    <row r="622" spans="1:36" ht="15" x14ac:dyDescent="0.25">
      <c r="A622">
        <v>6.05</v>
      </c>
      <c r="B622">
        <v>4.63</v>
      </c>
      <c r="C622">
        <v>1.55</v>
      </c>
      <c r="D622" s="43">
        <f t="shared" si="132"/>
        <v>2.6433267903217095E-2</v>
      </c>
      <c r="E622" s="44">
        <f>IF(OR($A622="",$B622="",$C622=""),"",A622*'MPTO_working_3-way'!$I621)</f>
        <v>6.2099212708144629</v>
      </c>
      <c r="F622" s="45">
        <f>IF(OR($A622="",$B622="",$C622=""),"",B622*'MPTO_working_3-way'!$I621)</f>
        <v>4.7523860303918948</v>
      </c>
      <c r="G622" s="46">
        <f>IF(OR($A622="",$B622="",$C622=""),"",C622*'MPTO_working_3-way'!$I621)</f>
        <v>1.5909715652499865</v>
      </c>
      <c r="H622" s="44">
        <f>IF(OR($A622="",$B622="",$C622=""),"",'MPTO_working_3-way'!E621)</f>
        <v>6.3906679112395466</v>
      </c>
      <c r="I622" s="45">
        <f>IF(OR($A622="",$B622="",$C622=""),"",'MPTO_working_3-way'!F621)</f>
        <v>4.826915683166372</v>
      </c>
      <c r="J622" s="46">
        <f>IF(OR($A622="",$B622="",$C622=""),"",'MPTO_working_3-way'!G621)</f>
        <v>1.57146174919838</v>
      </c>
      <c r="K622" s="44">
        <f>IF(OR($A622="",$B622="",$C622=""),"",'OddsRatio_working_3-way'!H621)</f>
        <v>6.3066725465442097</v>
      </c>
      <c r="L622" s="45">
        <f>IF(OR($A622="",$B622="",$C622=""),"",'OddsRatio_working_3-way'!I621)</f>
        <v>4.8144992760307881</v>
      </c>
      <c r="M622" s="46">
        <f>IF(OR($A622="",$B622="",$C622=""),"",'OddsRatio_working_3-way'!J621)</f>
        <v>1.577954435762241</v>
      </c>
      <c r="N622" s="47">
        <f t="shared" si="133"/>
        <v>16.103263735400706</v>
      </c>
      <c r="O622" s="48">
        <f t="shared" si="134"/>
        <v>21.042061684486882</v>
      </c>
      <c r="P622" s="48">
        <f t="shared" si="135"/>
        <v>62.854674580112423</v>
      </c>
      <c r="Q622" t="s">
        <v>110</v>
      </c>
      <c r="R622" t="s">
        <v>114</v>
      </c>
      <c r="S622" s="38">
        <v>44379</v>
      </c>
      <c r="T622" s="50">
        <v>100</v>
      </c>
      <c r="U622" s="50">
        <f t="shared" si="136"/>
        <v>83.471074380165291</v>
      </c>
      <c r="V622" s="50">
        <f t="shared" si="137"/>
        <v>78.40172786177105</v>
      </c>
      <c r="W622" s="50">
        <f t="shared" si="138"/>
        <v>35.483870967741936</v>
      </c>
      <c r="X622" s="50">
        <f t="shared" si="139"/>
        <v>86.114401170487014</v>
      </c>
      <c r="Y622" s="50">
        <f t="shared" si="140"/>
        <v>81.045054652092773</v>
      </c>
      <c r="Z622" s="50">
        <f t="shared" si="141"/>
        <v>38.127197758063652</v>
      </c>
      <c r="AA622" s="50">
        <f t="shared" si="142"/>
        <v>-2.6433267903217228</v>
      </c>
      <c r="AB622" s="50">
        <f t="shared" si="143"/>
        <v>-2.6433267903217228</v>
      </c>
      <c r="AC622" s="50">
        <f t="shared" si="144"/>
        <v>-2.6433267903217157</v>
      </c>
      <c r="AF622">
        <v>1.43</v>
      </c>
      <c r="AG622">
        <v>2.97</v>
      </c>
      <c r="AH622" s="57" t="s">
        <v>504</v>
      </c>
      <c r="AJ622" t="s">
        <v>469</v>
      </c>
    </row>
    <row r="623" spans="1:36" ht="15" x14ac:dyDescent="0.25">
      <c r="A623">
        <v>2.77</v>
      </c>
      <c r="B623">
        <v>3.09</v>
      </c>
      <c r="C623">
        <v>2.87</v>
      </c>
      <c r="D623" s="43">
        <f t="shared" si="132"/>
        <v>3.3067481543294308E-2</v>
      </c>
      <c r="E623" s="44">
        <f>IF(OR($A623="",$B623="",$C623=""),"",A623*'MPTO_working_3-way'!$I622)</f>
        <v>2.861596923874925</v>
      </c>
      <c r="F623" s="45">
        <f>IF(OR($A623="",$B623="",$C623=""),"",B623*'MPTO_working_3-way'!$I622)</f>
        <v>3.1921785179687792</v>
      </c>
      <c r="G623" s="46">
        <f>IF(OR($A623="",$B623="",$C623=""),"",C623*'MPTO_working_3-way'!$I622)</f>
        <v>2.964903672029255</v>
      </c>
      <c r="H623" s="44">
        <f>IF(OR($A623="",$B623="",$C623=""),"",'MPTO_working_3-way'!E622)</f>
        <v>2.8572380727473248</v>
      </c>
      <c r="I623" s="45">
        <f>IF(OR($A623="",$B623="",$C623=""),"",'MPTO_working_3-way'!F622)</f>
        <v>3.1989548208822773</v>
      </c>
      <c r="J623" s="46">
        <f>IF(OR($A623="",$B623="",$C623=""),"",'MPTO_working_3-way'!G622)</f>
        <v>2.9637571453660603</v>
      </c>
      <c r="K623" s="44">
        <f>IF(OR($A623="",$B623="",$C623=""),"",'OddsRatio_working_3-way'!H622)</f>
        <v>2.8593672066633493</v>
      </c>
      <c r="L623" s="45">
        <f>IF(OR($A623="",$B623="",$C623=""),"",'OddsRatio_working_3-way'!I622)</f>
        <v>3.1955239897889265</v>
      </c>
      <c r="M623" s="46">
        <f>IF(OR($A623="",$B623="",$C623=""),"",'OddsRatio_working_3-way'!J622)</f>
        <v>2.9644162013900939</v>
      </c>
      <c r="N623" s="47">
        <f t="shared" si="133"/>
        <v>34.945522608609991</v>
      </c>
      <c r="O623" s="48">
        <f t="shared" si="134"/>
        <v>31.326568810954591</v>
      </c>
      <c r="P623" s="48">
        <f t="shared" si="135"/>
        <v>33.727908580435425</v>
      </c>
      <c r="Q623" t="s">
        <v>160</v>
      </c>
      <c r="R623" t="s">
        <v>151</v>
      </c>
      <c r="S623" s="38">
        <v>44379</v>
      </c>
      <c r="T623" s="50">
        <v>100</v>
      </c>
      <c r="U623" s="50">
        <f t="shared" si="136"/>
        <v>63.898916967509031</v>
      </c>
      <c r="V623" s="50">
        <f t="shared" si="137"/>
        <v>67.637540453074436</v>
      </c>
      <c r="W623" s="50">
        <f t="shared" si="138"/>
        <v>65.156794425087099</v>
      </c>
      <c r="X623" s="50">
        <f t="shared" si="139"/>
        <v>67.20566512183845</v>
      </c>
      <c r="Y623" s="50">
        <f t="shared" si="140"/>
        <v>70.944288607403877</v>
      </c>
      <c r="Z623" s="50">
        <f t="shared" si="141"/>
        <v>68.463542579416554</v>
      </c>
      <c r="AA623" s="50">
        <f t="shared" si="142"/>
        <v>-3.3067481543294193</v>
      </c>
      <c r="AB623" s="50">
        <f t="shared" si="143"/>
        <v>-3.3067481543294406</v>
      </c>
      <c r="AC623" s="50">
        <f t="shared" si="144"/>
        <v>-3.3067481543294548</v>
      </c>
      <c r="AF623">
        <v>2.85</v>
      </c>
      <c r="AG623">
        <v>1.44</v>
      </c>
      <c r="AH623" s="57" t="s">
        <v>498</v>
      </c>
      <c r="AJ623" t="s">
        <v>470</v>
      </c>
    </row>
    <row r="624" spans="1:36" ht="15" x14ac:dyDescent="0.25">
      <c r="A624">
        <v>2.95</v>
      </c>
      <c r="B624">
        <v>2.77</v>
      </c>
      <c r="C624">
        <v>3.01</v>
      </c>
      <c r="D624" s="43">
        <f t="shared" si="132"/>
        <v>3.2219794793629797E-2</v>
      </c>
      <c r="E624" s="44">
        <f>IF(OR($A624="",$B624="",$C624=""),"",A624*'MPTO_working_3-way'!$I623)</f>
        <v>3.0450483946412081</v>
      </c>
      <c r="F624" s="45">
        <f>IF(OR($A624="",$B624="",$C624=""),"",B624*'MPTO_working_3-way'!$I623)</f>
        <v>2.8592488315783546</v>
      </c>
      <c r="G624" s="46">
        <f>IF(OR($A624="",$B624="",$C624=""),"",C624*'MPTO_working_3-way'!$I623)</f>
        <v>3.1069815823288254</v>
      </c>
      <c r="H624" s="44">
        <f>IF(OR($A624="",$B624="",$C624=""),"",'MPTO_working_3-way'!E623)</f>
        <v>3.0465223529625489</v>
      </c>
      <c r="I624" s="45">
        <f>IF(OR($A624="",$B624="",$C624=""),"",'MPTO_working_3-way'!F623)</f>
        <v>2.8549331492688528</v>
      </c>
      <c r="J624" s="46">
        <f>IF(OR($A624="",$B624="",$C624=""),"",'MPTO_working_3-way'!G623)</f>
        <v>3.1105555324874379</v>
      </c>
      <c r="K624" s="44">
        <f>IF(OR($A624="",$B624="",$C624=""),"",'OddsRatio_working_3-way'!H623)</f>
        <v>3.0458512256372674</v>
      </c>
      <c r="L624" s="45">
        <f>IF(OR($A624="",$B624="",$C624=""),"",'OddsRatio_working_3-way'!I623)</f>
        <v>2.8570034201938266</v>
      </c>
      <c r="M624" s="46">
        <f>IF(OR($A624="",$B624="",$C624=""),"",'OddsRatio_working_3-way'!J623)</f>
        <v>3.1088004941184133</v>
      </c>
      <c r="N624" s="47">
        <f t="shared" si="133"/>
        <v>32.840200561667196</v>
      </c>
      <c r="O624" s="48">
        <f t="shared" si="134"/>
        <v>34.974220814771925</v>
      </c>
      <c r="P624" s="48">
        <f t="shared" si="135"/>
        <v>32.185578623560879</v>
      </c>
      <c r="Q624" t="s">
        <v>116</v>
      </c>
      <c r="R624" t="s">
        <v>163</v>
      </c>
      <c r="S624" s="38">
        <v>44379</v>
      </c>
      <c r="T624" s="50">
        <v>100</v>
      </c>
      <c r="U624" s="50">
        <f t="shared" si="136"/>
        <v>66.101694915254228</v>
      </c>
      <c r="V624" s="50">
        <f t="shared" si="137"/>
        <v>63.898916967509031</v>
      </c>
      <c r="W624" s="50">
        <f t="shared" si="138"/>
        <v>66.777408637873762</v>
      </c>
      <c r="X624" s="50">
        <f t="shared" si="139"/>
        <v>69.323674394617214</v>
      </c>
      <c r="Y624" s="50">
        <f t="shared" si="140"/>
        <v>67.120896446871996</v>
      </c>
      <c r="Z624" s="50">
        <f t="shared" si="141"/>
        <v>69.999388117236734</v>
      </c>
      <c r="AA624" s="50">
        <f t="shared" si="142"/>
        <v>-3.2219794793629859</v>
      </c>
      <c r="AB624" s="50">
        <f t="shared" si="143"/>
        <v>-3.2219794793629646</v>
      </c>
      <c r="AC624" s="50">
        <f t="shared" si="144"/>
        <v>-3.2219794793629717</v>
      </c>
      <c r="AF624">
        <v>3.01</v>
      </c>
      <c r="AG624">
        <v>1.41</v>
      </c>
      <c r="AH624" s="57" t="s">
        <v>485</v>
      </c>
      <c r="AJ624" t="s">
        <v>470</v>
      </c>
    </row>
    <row r="625" spans="1:36" ht="15" x14ac:dyDescent="0.25">
      <c r="A625">
        <v>3.32</v>
      </c>
      <c r="B625">
        <v>2.98</v>
      </c>
      <c r="C625">
        <v>2.52</v>
      </c>
      <c r="D625" s="43">
        <f t="shared" si="132"/>
        <v>3.3600685901163052E-2</v>
      </c>
      <c r="E625" s="44">
        <f>IF(OR($A625="",$B625="",$C625=""),"",A625*'MPTO_working_3-way'!$I624)</f>
        <v>3.4315542771918612</v>
      </c>
      <c r="F625" s="45">
        <f>IF(OR($A625="",$B625="",$C625=""),"",B625*'MPTO_working_3-way'!$I624)</f>
        <v>3.080130043985466</v>
      </c>
      <c r="G625" s="46">
        <f>IF(OR($A625="",$B625="",$C625=""),"",C625*'MPTO_working_3-way'!$I624)</f>
        <v>2.6046737284709307</v>
      </c>
      <c r="H625" s="44">
        <f>IF(OR($A625="",$B625="",$C625=""),"",'MPTO_working_3-way'!E624)</f>
        <v>3.4482212773992913</v>
      </c>
      <c r="I625" s="45">
        <f>IF(OR($A625="",$B625="",$C625=""),"",'MPTO_working_3-way'!F624)</f>
        <v>3.0828968662742313</v>
      </c>
      <c r="J625" s="46">
        <f>IF(OR($A625="",$B625="",$C625=""),"",'MPTO_working_3-way'!G624)</f>
        <v>2.593191737690077</v>
      </c>
      <c r="K625" s="44">
        <f>IF(OR($A625="",$B625="",$C625=""),"",'OddsRatio_working_3-way'!H624)</f>
        <v>3.4397725730942579</v>
      </c>
      <c r="L625" s="45">
        <f>IF(OR($A625="",$B625="",$C625=""),"",'OddsRatio_working_3-way'!I624)</f>
        <v>3.0822196960028583</v>
      </c>
      <c r="M625" s="46">
        <f>IF(OR($A625="",$B625="",$C625=""),"",'OddsRatio_working_3-way'!J624)</f>
        <v>2.5984716858203765</v>
      </c>
      <c r="N625" s="47">
        <f t="shared" si="133"/>
        <v>29.141313796100832</v>
      </c>
      <c r="O625" s="48">
        <f t="shared" si="134"/>
        <v>32.466161678877434</v>
      </c>
      <c r="P625" s="48">
        <f t="shared" si="135"/>
        <v>38.392524525021734</v>
      </c>
      <c r="Q625" t="s">
        <v>408</v>
      </c>
      <c r="R625" t="s">
        <v>58</v>
      </c>
      <c r="S625" s="38">
        <v>44379</v>
      </c>
      <c r="T625" s="50">
        <v>100</v>
      </c>
      <c r="U625" s="50">
        <f t="shared" si="136"/>
        <v>69.879518072289159</v>
      </c>
      <c r="V625" s="50">
        <f t="shared" si="137"/>
        <v>66.442953020134226</v>
      </c>
      <c r="W625" s="50">
        <f t="shared" si="138"/>
        <v>60.317460317460316</v>
      </c>
      <c r="X625" s="50">
        <f t="shared" si="139"/>
        <v>73.239586662405458</v>
      </c>
      <c r="Y625" s="50">
        <f t="shared" si="140"/>
        <v>69.803021610250525</v>
      </c>
      <c r="Z625" s="50">
        <f t="shared" si="141"/>
        <v>63.677528907576622</v>
      </c>
      <c r="AA625" s="50">
        <f t="shared" si="142"/>
        <v>-3.360068590116299</v>
      </c>
      <c r="AB625" s="50">
        <f t="shared" si="143"/>
        <v>-3.360068590116299</v>
      </c>
      <c r="AC625" s="50">
        <f t="shared" si="144"/>
        <v>-3.3600685901163061</v>
      </c>
      <c r="AF625">
        <v>2.65</v>
      </c>
      <c r="AG625">
        <v>1.51</v>
      </c>
      <c r="AH625" s="57" t="s">
        <v>494</v>
      </c>
      <c r="AJ625" t="s">
        <v>470</v>
      </c>
    </row>
    <row r="626" spans="1:36" ht="15" x14ac:dyDescent="0.25">
      <c r="A626">
        <v>1.81</v>
      </c>
      <c r="B626">
        <v>3.27</v>
      </c>
      <c r="C626">
        <v>5.66</v>
      </c>
      <c r="D626" s="43">
        <f t="shared" si="132"/>
        <v>3.4975030628502601E-2</v>
      </c>
      <c r="E626" s="44">
        <f>IF(OR($A626="",$B626="",$C626=""),"",A626*'MPTO_working_3-way'!$I625)</f>
        <v>1.8733048054375898</v>
      </c>
      <c r="F626" s="45">
        <f>IF(OR($A626="",$B626="",$C626=""),"",B626*'MPTO_working_3-way'!$I625)</f>
        <v>3.3843683501552033</v>
      </c>
      <c r="G626" s="46">
        <f>IF(OR($A626="",$B626="",$C626=""),"",C626*'MPTO_working_3-way'!$I625)</f>
        <v>5.8579586733573246</v>
      </c>
      <c r="H626" s="44">
        <f>IF(OR($A626="",$B626="",$C626=""),"",'MPTO_working_3-way'!E625)</f>
        <v>1.8490172252313404</v>
      </c>
      <c r="I626" s="45">
        <f>IF(OR($A626="",$B626="",$C626=""),"",'MPTO_working_3-way'!F625)</f>
        <v>3.3996023021606483</v>
      </c>
      <c r="J626" s="46">
        <f>IF(OR($A626="",$B626="",$C626=""),"",'MPTO_working_3-way'!G625)</f>
        <v>6.0598677965770564</v>
      </c>
      <c r="K626" s="44">
        <f>IF(OR($A626="",$B626="",$C626=""),"",'OddsRatio_working_3-way'!H625)</f>
        <v>1.8585757699257544</v>
      </c>
      <c r="L626" s="45">
        <f>IF(OR($A626="",$B626="",$C626=""),"",'OddsRatio_working_3-way'!I625)</f>
        <v>3.4061320959647703</v>
      </c>
      <c r="M626" s="46">
        <f>IF(OR($A626="",$B626="",$C626=""),"",'OddsRatio_working_3-way'!J625)</f>
        <v>5.9394606022889098</v>
      </c>
      <c r="N626" s="47">
        <f t="shared" si="133"/>
        <v>53.381595835196052</v>
      </c>
      <c r="O626" s="48">
        <f t="shared" si="134"/>
        <v>29.547611150368464</v>
      </c>
      <c r="P626" s="48">
        <f t="shared" si="135"/>
        <v>17.070793014435491</v>
      </c>
      <c r="Q626" t="s">
        <v>158</v>
      </c>
      <c r="R626" t="s">
        <v>162</v>
      </c>
      <c r="S626" s="38">
        <v>44379</v>
      </c>
      <c r="T626" s="50">
        <v>100</v>
      </c>
      <c r="U626" s="50">
        <f t="shared" si="136"/>
        <v>44.751381215469614</v>
      </c>
      <c r="V626" s="50">
        <f t="shared" si="137"/>
        <v>69.418960244648318</v>
      </c>
      <c r="W626" s="50">
        <f t="shared" si="138"/>
        <v>82.332155477031804</v>
      </c>
      <c r="X626" s="50">
        <f t="shared" si="139"/>
        <v>48.248884278319878</v>
      </c>
      <c r="Y626" s="50">
        <f t="shared" si="140"/>
        <v>72.916463307498589</v>
      </c>
      <c r="Z626" s="50">
        <f t="shared" si="141"/>
        <v>85.829658539882075</v>
      </c>
      <c r="AA626" s="50">
        <f t="shared" si="142"/>
        <v>-3.4975030628502637</v>
      </c>
      <c r="AB626" s="50">
        <f t="shared" si="143"/>
        <v>-3.4975030628502708</v>
      </c>
      <c r="AC626" s="50">
        <f t="shared" si="144"/>
        <v>-3.4975030628502708</v>
      </c>
      <c r="AF626">
        <v>2.4500000000000002</v>
      </c>
      <c r="AG626">
        <v>1.58</v>
      </c>
      <c r="AH626" s="57" t="s">
        <v>494</v>
      </c>
      <c r="AJ626" t="s">
        <v>470</v>
      </c>
    </row>
    <row r="627" spans="1:36" ht="15" x14ac:dyDescent="0.25">
      <c r="A627">
        <v>2.1</v>
      </c>
      <c r="B627">
        <v>3.07</v>
      </c>
      <c r="C627">
        <v>4.3099999999999996</v>
      </c>
      <c r="D627" s="43">
        <f t="shared" si="132"/>
        <v>3.394193669819634E-2</v>
      </c>
      <c r="E627" s="44">
        <f>IF(OR($A627="",$B627="",$C627=""),"",A627*'MPTO_working_3-way'!$I626)</f>
        <v>2.1712780670662126</v>
      </c>
      <c r="F627" s="45">
        <f>IF(OR($A627="",$B627="",$C627=""),"",B627*'MPTO_working_3-way'!$I626)</f>
        <v>3.1742017456634626</v>
      </c>
      <c r="G627" s="46">
        <f>IF(OR($A627="",$B627="",$C627=""),"",C627*'MPTO_working_3-way'!$I626)</f>
        <v>4.456289747169226</v>
      </c>
      <c r="H627" s="44">
        <f>IF(OR($A627="",$B627="",$C627=""),"",'MPTO_working_3-way'!E626)</f>
        <v>2.1511089629765925</v>
      </c>
      <c r="I627" s="45">
        <f>IF(OR($A627="",$B627="",$C627=""),"",'MPTO_working_3-way'!F626)</f>
        <v>3.1804701816529422</v>
      </c>
      <c r="J627" s="46">
        <f>IF(OR($A627="",$B627="",$C627=""),"",'MPTO_working_3-way'!G626)</f>
        <v>4.5309435277018482</v>
      </c>
      <c r="K627" s="44">
        <f>IF(OR($A627="",$B627="",$C627=""),"",'OddsRatio_working_3-way'!H626)</f>
        <v>2.1596924945041276</v>
      </c>
      <c r="L627" s="45">
        <f>IF(OR($A627="",$B627="",$C627=""),"",'OddsRatio_working_3-way'!I626)</f>
        <v>3.1823304214759487</v>
      </c>
      <c r="M627" s="46">
        <f>IF(OR($A627="",$B627="",$C627=""),"",'OddsRatio_working_3-way'!J626)</f>
        <v>4.4896201425533295</v>
      </c>
      <c r="N627" s="47">
        <f t="shared" si="133"/>
        <v>46.055823764257887</v>
      </c>
      <c r="O627" s="48">
        <f t="shared" si="134"/>
        <v>31.503983682391397</v>
      </c>
      <c r="P627" s="48">
        <f t="shared" si="135"/>
        <v>22.440192553350713</v>
      </c>
      <c r="Q627" t="s">
        <v>119</v>
      </c>
      <c r="R627" t="s">
        <v>236</v>
      </c>
      <c r="S627" s="38">
        <v>44379</v>
      </c>
      <c r="T627" s="50">
        <v>100</v>
      </c>
      <c r="U627" s="50">
        <f t="shared" si="136"/>
        <v>52.38095238095238</v>
      </c>
      <c r="V627" s="50">
        <f t="shared" si="137"/>
        <v>67.426710097719877</v>
      </c>
      <c r="W627" s="50">
        <f t="shared" si="138"/>
        <v>76.798143851508115</v>
      </c>
      <c r="X627" s="50">
        <f t="shared" si="139"/>
        <v>55.775146050772015</v>
      </c>
      <c r="Y627" s="50">
        <f t="shared" si="140"/>
        <v>70.820903767539505</v>
      </c>
      <c r="Z627" s="50">
        <f t="shared" si="141"/>
        <v>80.192337521327744</v>
      </c>
      <c r="AA627" s="50">
        <f t="shared" si="142"/>
        <v>-3.3941936698196358</v>
      </c>
      <c r="AB627" s="50">
        <f t="shared" si="143"/>
        <v>-3.3941936698196287</v>
      </c>
      <c r="AC627" s="50">
        <f t="shared" si="144"/>
        <v>-3.3941936698196287</v>
      </c>
      <c r="AF627">
        <v>2.59</v>
      </c>
      <c r="AG627">
        <v>1.53</v>
      </c>
      <c r="AH627" s="57" t="s">
        <v>494</v>
      </c>
      <c r="AJ627" t="s">
        <v>470</v>
      </c>
    </row>
    <row r="628" spans="1:36" ht="15" x14ac:dyDescent="0.25">
      <c r="A628">
        <v>2.19</v>
      </c>
      <c r="B628">
        <v>3.35</v>
      </c>
      <c r="C628">
        <v>3.5</v>
      </c>
      <c r="D628" s="43">
        <f t="shared" si="132"/>
        <v>4.0842752967062967E-2</v>
      </c>
      <c r="E628" s="44">
        <f>IF(OR($A628="",$B628="",$C628=""),"",A628*'MPTO_working_3-way'!$I627)</f>
        <v>2.279445628997868</v>
      </c>
      <c r="F628" s="45">
        <f>IF(OR($A628="",$B628="",$C628=""),"",B628*'MPTO_working_3-way'!$I627)</f>
        <v>3.4868232224396611</v>
      </c>
      <c r="G628" s="46">
        <f>IF(OR($A628="",$B628="",$C628=""),"",C628*'MPTO_working_3-way'!$I627)</f>
        <v>3.6429496353847206</v>
      </c>
      <c r="H628" s="44">
        <f>IF(OR($A628="",$B628="",$C628=""),"",'MPTO_working_3-way'!E627)</f>
        <v>2.2573019303322224</v>
      </c>
      <c r="I628" s="45">
        <f>IF(OR($A628="",$B628="",$C628=""),"",'MPTO_working_3-way'!F627)</f>
        <v>3.5100871447285988</v>
      </c>
      <c r="J628" s="46">
        <f>IF(OR($A628="",$B628="",$C628=""),"",'MPTO_working_3-way'!G627)</f>
        <v>3.6751189723650159</v>
      </c>
      <c r="K628" s="44">
        <f>IF(OR($A628="",$B628="",$C628=""),"",'OddsRatio_working_3-way'!H627)</f>
        <v>2.2665126683782928</v>
      </c>
      <c r="L628" s="45">
        <f>IF(OR($A628="",$B628="",$C628=""),"",'OddsRatio_working_3-way'!I627)</f>
        <v>3.5010964459571339</v>
      </c>
      <c r="M628" s="46">
        <f>IF(OR($A628="",$B628="",$C628=""),"",'OddsRatio_working_3-way'!J627)</f>
        <v>3.6607408999543969</v>
      </c>
      <c r="N628" s="47">
        <f t="shared" si="133"/>
        <v>43.87031597852318</v>
      </c>
      <c r="O628" s="48">
        <f t="shared" si="134"/>
        <v>28.679400594915155</v>
      </c>
      <c r="P628" s="48">
        <f t="shared" si="135"/>
        <v>27.450283426561651</v>
      </c>
      <c r="Q628" t="s">
        <v>462</v>
      </c>
      <c r="R628" t="s">
        <v>165</v>
      </c>
      <c r="S628" s="38">
        <v>44379</v>
      </c>
      <c r="T628" s="50">
        <v>100</v>
      </c>
      <c r="U628" s="50">
        <f t="shared" si="136"/>
        <v>54.337899543379002</v>
      </c>
      <c r="V628" s="50">
        <f t="shared" si="137"/>
        <v>70.149253731343279</v>
      </c>
      <c r="W628" s="50">
        <f t="shared" si="138"/>
        <v>71.428571428571431</v>
      </c>
      <c r="X628" s="50">
        <f t="shared" si="139"/>
        <v>58.422174840085283</v>
      </c>
      <c r="Y628" s="50">
        <f t="shared" si="140"/>
        <v>74.233529028049588</v>
      </c>
      <c r="Z628" s="50">
        <f t="shared" si="141"/>
        <v>75.512846725277711</v>
      </c>
      <c r="AA628" s="50">
        <f t="shared" si="142"/>
        <v>-4.0842752967062808</v>
      </c>
      <c r="AB628" s="50">
        <f t="shared" si="143"/>
        <v>-4.0842752967063092</v>
      </c>
      <c r="AC628" s="50">
        <f t="shared" si="144"/>
        <v>-4.0842752967062808</v>
      </c>
      <c r="AF628">
        <v>2.21</v>
      </c>
      <c r="AG628">
        <v>1.69</v>
      </c>
      <c r="AH628" s="71" t="s">
        <v>495</v>
      </c>
      <c r="AJ628" t="s">
        <v>475</v>
      </c>
    </row>
    <row r="629" spans="1:36" ht="15" x14ac:dyDescent="0.25">
      <c r="A629">
        <v>3.05</v>
      </c>
      <c r="B629">
        <v>3.41</v>
      </c>
      <c r="C629">
        <v>2.4</v>
      </c>
      <c r="D629" s="43">
        <f t="shared" si="132"/>
        <v>3.77906510904924E-2</v>
      </c>
      <c r="E629" s="44">
        <f>IF(OR($A629="",$B629="",$C629=""),"",A629*'MPTO_working_3-way'!$I628)</f>
        <v>3.1652614858260018</v>
      </c>
      <c r="F629" s="45">
        <f>IF(OR($A629="",$B629="",$C629=""),"",B629*'MPTO_working_3-way'!$I628)</f>
        <v>3.5388661202185792</v>
      </c>
      <c r="G629" s="46">
        <f>IF(OR($A629="",$B629="",$C629=""),"",C629*'MPTO_working_3-way'!$I628)</f>
        <v>2.4906975626171817</v>
      </c>
      <c r="H629" s="44">
        <f>IF(OR($A629="",$B629="",$C629=""),"",'MPTO_working_3-way'!E628)</f>
        <v>3.1718646092330363</v>
      </c>
      <c r="I629" s="45">
        <f>IF(OR($A629="",$B629="",$C629=""),"",'MPTO_working_3-way'!F628)</f>
        <v>3.563052239409612</v>
      </c>
      <c r="J629" s="46">
        <f>IF(OR($A629="",$B629="",$C629=""),"",'MPTO_working_3-way'!G628)</f>
        <v>2.474820048780165</v>
      </c>
      <c r="K629" s="44">
        <f>IF(OR($A629="",$B629="",$C629=""),"",'OddsRatio_working_3-way'!H628)</f>
        <v>3.1699052394615381</v>
      </c>
      <c r="L629" s="45">
        <f>IF(OR($A629="",$B629="",$C629=""),"",'OddsRatio_working_3-way'!I628)</f>
        <v>3.5509617693181994</v>
      </c>
      <c r="M629" s="46">
        <f>IF(OR($A629="",$B629="",$C629=""),"",'OddsRatio_working_3-way'!J628)</f>
        <v>2.481886504998124</v>
      </c>
      <c r="N629" s="47">
        <f t="shared" si="133"/>
        <v>31.592966473006623</v>
      </c>
      <c r="O629" s="48">
        <f t="shared" si="134"/>
        <v>28.257638634214132</v>
      </c>
      <c r="P629" s="48">
        <f t="shared" si="135"/>
        <v>40.149394892779249</v>
      </c>
      <c r="Q629" t="s">
        <v>131</v>
      </c>
      <c r="R629" t="s">
        <v>124</v>
      </c>
      <c r="S629" s="38">
        <v>44379</v>
      </c>
      <c r="T629" s="50">
        <v>100</v>
      </c>
      <c r="U629" s="50">
        <f t="shared" si="136"/>
        <v>67.21311475409837</v>
      </c>
      <c r="V629" s="50">
        <f t="shared" si="137"/>
        <v>70.674486803519059</v>
      </c>
      <c r="W629" s="50">
        <f t="shared" si="138"/>
        <v>58.333333333333336</v>
      </c>
      <c r="X629" s="50">
        <f t="shared" si="139"/>
        <v>70.992179863147612</v>
      </c>
      <c r="Y629" s="50">
        <f t="shared" si="140"/>
        <v>74.453551912568301</v>
      </c>
      <c r="Z629" s="50">
        <f t="shared" si="141"/>
        <v>62.112398442382577</v>
      </c>
      <c r="AA629" s="50">
        <f t="shared" si="142"/>
        <v>-3.7790651090492418</v>
      </c>
      <c r="AB629" s="50">
        <f t="shared" si="143"/>
        <v>-3.7790651090492418</v>
      </c>
      <c r="AC629" s="50">
        <f t="shared" si="144"/>
        <v>-3.7790651090492418</v>
      </c>
      <c r="AF629">
        <v>2.08</v>
      </c>
      <c r="AG629">
        <v>1.78</v>
      </c>
      <c r="AH629" s="57" t="s">
        <v>505</v>
      </c>
      <c r="AJ629" t="s">
        <v>475</v>
      </c>
    </row>
    <row r="630" spans="1:36" ht="15" x14ac:dyDescent="0.25">
      <c r="A630">
        <v>2.73</v>
      </c>
      <c r="B630">
        <v>3.34</v>
      </c>
      <c r="C630">
        <v>2.68</v>
      </c>
      <c r="D630" s="43">
        <f t="shared" si="132"/>
        <v>3.883589226336559E-2</v>
      </c>
      <c r="E630" s="44">
        <f>IF(OR($A630="",$B630="",$C630=""),"",A630*'MPTO_working_3-way'!$I629)</f>
        <v>2.8360219858789879</v>
      </c>
      <c r="F630" s="45">
        <f>IF(OR($A630="",$B630="",$C630=""),"",B630*'MPTO_working_3-way'!$I629)</f>
        <v>3.4697118801596409</v>
      </c>
      <c r="G630" s="46">
        <f>IF(OR($A630="",$B630="",$C630=""),"",C630*'MPTO_working_3-way'!$I629)</f>
        <v>2.78408019126582</v>
      </c>
      <c r="H630" s="44">
        <f>IF(OR($A630="",$B630="",$C630=""),"",'MPTO_working_3-way'!E629)</f>
        <v>2.830014588928226</v>
      </c>
      <c r="I630" s="45">
        <f>IF(OR($A630="",$B630="",$C630=""),"",'MPTO_working_3-way'!F629)</f>
        <v>3.4909387426086327</v>
      </c>
      <c r="J630" s="46">
        <f>IF(OR($A630="",$B630="",$C630=""),"",'MPTO_working_3-way'!G629)</f>
        <v>2.7763199712060818</v>
      </c>
      <c r="K630" s="44">
        <f>IF(OR($A630="",$B630="",$C630=""),"",'OddsRatio_working_3-way'!H629)</f>
        <v>2.8332889878951333</v>
      </c>
      <c r="L630" s="45">
        <f>IF(OR($A630="",$B630="",$C630=""),"",'OddsRatio_working_3-way'!I629)</f>
        <v>3.4797088044361906</v>
      </c>
      <c r="M630" s="46">
        <f>IF(OR($A630="",$B630="",$C630=""),"",'OddsRatio_working_3-way'!J629)</f>
        <v>2.780303757031112</v>
      </c>
      <c r="N630" s="47">
        <f t="shared" si="133"/>
        <v>35.260657532951498</v>
      </c>
      <c r="O630" s="48">
        <f t="shared" si="134"/>
        <v>28.820836845795682</v>
      </c>
      <c r="P630" s="48">
        <f t="shared" si="135"/>
        <v>35.918505621252827</v>
      </c>
      <c r="Q630" t="s">
        <v>67</v>
      </c>
      <c r="R630" t="s">
        <v>127</v>
      </c>
      <c r="S630" s="38">
        <v>44379</v>
      </c>
      <c r="T630" s="50">
        <v>100</v>
      </c>
      <c r="U630" s="50">
        <f t="shared" si="136"/>
        <v>63.369963369963365</v>
      </c>
      <c r="V630" s="50">
        <f t="shared" si="137"/>
        <v>70.059880239520965</v>
      </c>
      <c r="W630" s="50">
        <f t="shared" si="138"/>
        <v>62.686567164179095</v>
      </c>
      <c r="X630" s="50">
        <f t="shared" si="139"/>
        <v>67.25355259629994</v>
      </c>
      <c r="Y630" s="50">
        <f t="shared" si="140"/>
        <v>73.943469465857532</v>
      </c>
      <c r="Z630" s="50">
        <f t="shared" si="141"/>
        <v>66.570156390515663</v>
      </c>
      <c r="AA630" s="50">
        <f t="shared" si="142"/>
        <v>-3.883589226336575</v>
      </c>
      <c r="AB630" s="50">
        <f t="shared" si="143"/>
        <v>-3.8835892263365679</v>
      </c>
      <c r="AC630" s="50">
        <f t="shared" si="144"/>
        <v>-3.8835892263365679</v>
      </c>
      <c r="AF630">
        <v>2.15</v>
      </c>
      <c r="AG630">
        <v>1.73</v>
      </c>
      <c r="AH630" s="57" t="s">
        <v>495</v>
      </c>
      <c r="AJ630" t="s">
        <v>475</v>
      </c>
    </row>
    <row r="631" spans="1:36" s="50" customFormat="1" ht="15" x14ac:dyDescent="0.25">
      <c r="A631">
        <v>1.56</v>
      </c>
      <c r="B631">
        <v>4.3</v>
      </c>
      <c r="C631">
        <v>5.87</v>
      </c>
      <c r="D631" s="43">
        <f t="shared" si="132"/>
        <v>4.3941531838207704E-2</v>
      </c>
      <c r="E631" s="44">
        <f>IF(OR($A631="",$B631="",$C631=""),"",A631*'MPTO_working_3-way'!$I630)</f>
        <v>1.6285487896676041</v>
      </c>
      <c r="F631" s="45">
        <f>IF(OR($A631="",$B631="",$C631=""),"",B631*'MPTO_working_3-way'!$I630)</f>
        <v>4.4889485869042929</v>
      </c>
      <c r="G631" s="46">
        <f>IF(OR($A631="",$B631="",$C631=""),"",C631*'MPTO_working_3-way'!$I630)</f>
        <v>6.1279367918902796</v>
      </c>
      <c r="H631" s="44">
        <f>IF(OR($A631="",$B631="",$C631=""),"",'MPTO_working_3-way'!E630)</f>
        <v>1.5964788987463094</v>
      </c>
      <c r="I631" s="45">
        <f>IF(OR($A631="",$B631="",$C631=""),"",'MPTO_working_3-way'!F630)</f>
        <v>4.5890302610273874</v>
      </c>
      <c r="J631" s="46">
        <f>IF(OR($A631="",$B631="",$C631=""),"",'MPTO_working_3-way'!G630)</f>
        <v>6.4221714320508667</v>
      </c>
      <c r="K631" s="44">
        <f>IF(OR($A631="",$B631="",$C631=""),"",'OddsRatio_working_3-way'!H630)</f>
        <v>1.6070346269775189</v>
      </c>
      <c r="L631" s="45">
        <f>IF(OR($A631="",$B631="",$C631=""),"",'OddsRatio_working_3-way'!I630)</f>
        <v>4.577168337546091</v>
      </c>
      <c r="M631" s="46">
        <f>IF(OR($A631="",$B631="",$C631=""),"",'OddsRatio_working_3-way'!J630)</f>
        <v>6.2790332738937762</v>
      </c>
      <c r="N631" s="47">
        <f t="shared" si="133"/>
        <v>61.404362358962892</v>
      </c>
      <c r="O631" s="48">
        <f t="shared" si="134"/>
        <v>22.276931460460958</v>
      </c>
      <c r="P631" s="48">
        <f t="shared" si="135"/>
        <v>16.318706180576168</v>
      </c>
      <c r="Q631" t="s">
        <v>166</v>
      </c>
      <c r="R631" t="s">
        <v>169</v>
      </c>
      <c r="S631" s="38">
        <v>44379</v>
      </c>
      <c r="T631" s="50">
        <v>100</v>
      </c>
      <c r="U631" s="50">
        <f t="shared" si="136"/>
        <v>35.897435897435898</v>
      </c>
      <c r="V631" s="50">
        <f t="shared" si="137"/>
        <v>76.744186046511629</v>
      </c>
      <c r="W631" s="50">
        <f t="shared" si="138"/>
        <v>82.964224872231682</v>
      </c>
      <c r="X631" s="50">
        <f t="shared" si="139"/>
        <v>40.291589081256681</v>
      </c>
      <c r="Y631" s="50">
        <f t="shared" si="140"/>
        <v>81.138339230332406</v>
      </c>
      <c r="Z631" s="50">
        <f t="shared" si="141"/>
        <v>87.358378056052459</v>
      </c>
      <c r="AA631" s="50">
        <f t="shared" si="142"/>
        <v>-4.3941531838207837</v>
      </c>
      <c r="AB631" s="50">
        <f t="shared" si="143"/>
        <v>-4.3941531838207766</v>
      </c>
      <c r="AC631" s="50">
        <f t="shared" si="144"/>
        <v>-4.3941531838207766</v>
      </c>
      <c r="AD631" s="51"/>
      <c r="AE631" s="51"/>
      <c r="AF631">
        <v>1.69</v>
      </c>
      <c r="AG631">
        <v>2.21</v>
      </c>
      <c r="AH631" s="57" t="s">
        <v>484</v>
      </c>
      <c r="AI631" s="51"/>
      <c r="AJ631" t="s">
        <v>475</v>
      </c>
    </row>
    <row r="632" spans="1:36" ht="15" x14ac:dyDescent="0.25">
      <c r="A632">
        <v>2.35</v>
      </c>
      <c r="B632">
        <v>3.41</v>
      </c>
      <c r="C632">
        <v>3.18</v>
      </c>
      <c r="D632" s="43">
        <f t="shared" si="132"/>
        <v>3.3252455663457692E-2</v>
      </c>
      <c r="E632" s="44">
        <f>IF(OR($A632="",$B632="",$C632=""),"",A632*'MPTO_working_3-way'!$I631)</f>
        <v>2.4281432708091257</v>
      </c>
      <c r="F632" s="45">
        <f>IF(OR($A632="",$B632="",$C632=""),"",B632*'MPTO_working_3-way'!$I631)</f>
        <v>3.5233908738123909</v>
      </c>
      <c r="G632" s="46">
        <f>IF(OR($A632="",$B632="",$C632=""),"",C632*'MPTO_working_3-way'!$I631)</f>
        <v>3.2857428090097955</v>
      </c>
      <c r="H632" s="44">
        <f>IF(OR($A632="",$B632="",$C632=""),"",'MPTO_working_3-way'!E631)</f>
        <v>2.4128493124138566</v>
      </c>
      <c r="I632" s="45">
        <f>IF(OR($A632="",$B632="",$C632=""),"",'MPTO_working_3-way'!F631)</f>
        <v>3.543950549865726</v>
      </c>
      <c r="J632" s="46">
        <f>IF(OR($A632="",$B632="",$C632=""),"",'MPTO_working_3-way'!G631)</f>
        <v>3.2961825333622494</v>
      </c>
      <c r="K632" s="44">
        <f>IF(OR($A632="",$B632="",$C632=""),"",'OddsRatio_working_3-way'!H631)</f>
        <v>2.4195300352556046</v>
      </c>
      <c r="L632" s="45">
        <f>IF(OR($A632="",$B632="",$C632=""),"",'OddsRatio_working_3-way'!I631)</f>
        <v>3.5341239888637102</v>
      </c>
      <c r="M632" s="46">
        <f>IF(OR($A632="",$B632="",$C632=""),"",'OddsRatio_working_3-way'!J631)</f>
        <v>3.2922781310053471</v>
      </c>
      <c r="N632" s="47">
        <f t="shared" si="133"/>
        <v>41.183731290566385</v>
      </c>
      <c r="O632" s="48">
        <f t="shared" si="134"/>
        <v>28.381750302882992</v>
      </c>
      <c r="P632" s="48">
        <f t="shared" si="135"/>
        <v>30.43451840655063</v>
      </c>
      <c r="Q632" t="s">
        <v>244</v>
      </c>
      <c r="R632" t="s">
        <v>273</v>
      </c>
      <c r="S632" s="38">
        <v>44410</v>
      </c>
      <c r="T632" s="50">
        <v>100</v>
      </c>
      <c r="U632" s="50">
        <f t="shared" si="136"/>
        <v>57.446808510638299</v>
      </c>
      <c r="V632" s="50">
        <f t="shared" si="137"/>
        <v>70.674486803519059</v>
      </c>
      <c r="W632" s="50">
        <f t="shared" si="138"/>
        <v>68.55345911949685</v>
      </c>
      <c r="X632" s="50">
        <f t="shared" si="139"/>
        <v>60.77205407698407</v>
      </c>
      <c r="Y632" s="50">
        <f t="shared" si="140"/>
        <v>73.999732369864844</v>
      </c>
      <c r="Z632" s="50">
        <f t="shared" si="141"/>
        <v>71.878704685842635</v>
      </c>
      <c r="AA632" s="50">
        <f t="shared" si="142"/>
        <v>-3.325245566345771</v>
      </c>
      <c r="AB632" s="50">
        <f t="shared" si="143"/>
        <v>-3.3252455663457852</v>
      </c>
      <c r="AC632" s="50">
        <f t="shared" si="144"/>
        <v>-3.3252455663457852</v>
      </c>
      <c r="AF632">
        <v>1.89</v>
      </c>
      <c r="AG632">
        <v>1.98</v>
      </c>
      <c r="AH632" s="57" t="s">
        <v>498</v>
      </c>
      <c r="AJ632" t="s">
        <v>231</v>
      </c>
    </row>
    <row r="633" spans="1:36" ht="15" x14ac:dyDescent="0.25">
      <c r="A633">
        <v>1.88</v>
      </c>
      <c r="B633">
        <v>3.93</v>
      </c>
      <c r="C633">
        <v>4.24</v>
      </c>
      <c r="D633" s="43">
        <f t="shared" si="132"/>
        <v>2.2216876429446364E-2</v>
      </c>
      <c r="E633" s="44">
        <f>IF(OR($A633="",$B633="",$C633=""),"",A633*'MPTO_working_3-way'!$I632)</f>
        <v>1.921767727687359</v>
      </c>
      <c r="F633" s="45">
        <f>IF(OR($A633="",$B633="",$C633=""),"",B633*'MPTO_working_3-way'!$I632)</f>
        <v>4.0173123243677242</v>
      </c>
      <c r="G633" s="46">
        <f>IF(OR($A633="",$B633="",$C633=""),"",C633*'MPTO_working_3-way'!$I632)</f>
        <v>4.3341995560608524</v>
      </c>
      <c r="H633" s="44">
        <f>IF(OR($A633="",$B633="",$C633=""),"",'MPTO_working_3-way'!E632)</f>
        <v>1.906544003588619</v>
      </c>
      <c r="I633" s="45">
        <f>IF(OR($A633="",$B633="",$C633=""),"",'MPTO_working_3-way'!F632)</f>
        <v>4.0478078369458785</v>
      </c>
      <c r="J633" s="46">
        <f>IF(OR($A633="",$B633="",$C633=""),"",'MPTO_working_3-way'!G632)</f>
        <v>4.3774513237931005</v>
      </c>
      <c r="K633" s="44">
        <f>IF(OR($A633="",$B633="",$C633=""),"",'OddsRatio_working_3-way'!H632)</f>
        <v>1.9123302094594996</v>
      </c>
      <c r="L633" s="45">
        <f>IF(OR($A633="",$B633="",$C633=""),"",'OddsRatio_working_3-way'!I632)</f>
        <v>4.0376449019503804</v>
      </c>
      <c r="M633" s="46">
        <f>IF(OR($A633="",$B633="",$C633=""),"",'OddsRatio_working_3-way'!J632)</f>
        <v>4.359033953009976</v>
      </c>
      <c r="N633" s="47">
        <f t="shared" si="133"/>
        <v>52.035424759858593</v>
      </c>
      <c r="O633" s="48">
        <f t="shared" si="134"/>
        <v>24.892264261713525</v>
      </c>
      <c r="P633" s="48">
        <f t="shared" si="135"/>
        <v>23.072310978427868</v>
      </c>
      <c r="Q633" t="s">
        <v>138</v>
      </c>
      <c r="R633" t="s">
        <v>34</v>
      </c>
      <c r="S633" s="38">
        <v>44410</v>
      </c>
      <c r="T633" s="50">
        <v>100</v>
      </c>
      <c r="U633" s="50">
        <f t="shared" si="136"/>
        <v>46.808510638297875</v>
      </c>
      <c r="V633" s="50">
        <f t="shared" si="137"/>
        <v>74.554707379134854</v>
      </c>
      <c r="W633" s="50">
        <f t="shared" si="138"/>
        <v>76.415094339622627</v>
      </c>
      <c r="X633" s="50">
        <f t="shared" si="139"/>
        <v>49.030198281242498</v>
      </c>
      <c r="Y633" s="50">
        <f t="shared" si="140"/>
        <v>76.776395022079484</v>
      </c>
      <c r="Z633" s="50">
        <f t="shared" si="141"/>
        <v>78.636781982567271</v>
      </c>
      <c r="AA633" s="50">
        <f t="shared" si="142"/>
        <v>-2.2216876429446231</v>
      </c>
      <c r="AB633" s="50">
        <f t="shared" si="143"/>
        <v>-2.2216876429446302</v>
      </c>
      <c r="AC633" s="50">
        <f t="shared" si="144"/>
        <v>-2.2216876429446444</v>
      </c>
      <c r="AF633">
        <v>1.67</v>
      </c>
      <c r="AG633">
        <v>2.33</v>
      </c>
      <c r="AH633" s="57" t="s">
        <v>487</v>
      </c>
      <c r="AJ633" t="s">
        <v>476</v>
      </c>
    </row>
    <row r="634" spans="1:36" ht="15" x14ac:dyDescent="0.25">
      <c r="A634">
        <v>2.75</v>
      </c>
      <c r="B634">
        <v>3.52</v>
      </c>
      <c r="C634">
        <v>2.48</v>
      </c>
      <c r="D634" s="43">
        <f t="shared" si="132"/>
        <v>5.0953079178885696E-2</v>
      </c>
      <c r="E634" s="44">
        <f>IF(OR($A634="",$B634="",$C634=""),"",A634*'MPTO_working_3-way'!$I633)</f>
        <v>2.8901209677419355</v>
      </c>
      <c r="F634" s="45">
        <f>IF(OR($A634="",$B634="",$C634=""),"",B634*'MPTO_working_3-way'!$I633)</f>
        <v>3.6993548387096777</v>
      </c>
      <c r="G634" s="46">
        <f>IF(OR($A634="",$B634="",$C634=""),"",C634*'MPTO_working_3-way'!$I633)</f>
        <v>2.6063636363636364</v>
      </c>
      <c r="H634" s="44">
        <f>IF(OR($A634="",$B634="",$C634=""),"",'MPTO_working_3-way'!E633)</f>
        <v>2.8847373986605569</v>
      </c>
      <c r="I634" s="45">
        <f>IF(OR($A634="",$B634="",$C634=""),"",'MPTO_working_3-way'!F633)</f>
        <v>3.7438243366880153</v>
      </c>
      <c r="J634" s="46">
        <f>IF(OR($A634="",$B634="",$C634=""),"",'MPTO_working_3-way'!G633)</f>
        <v>2.5890540968048086</v>
      </c>
      <c r="K634" s="44">
        <f>IF(OR($A634="",$B634="",$C634=""),"",'OddsRatio_working_3-way'!H633)</f>
        <v>2.888781500149376</v>
      </c>
      <c r="L634" s="45">
        <f>IF(OR($A634="",$B634="",$C634=""),"",'OddsRatio_working_3-way'!I633)</f>
        <v>3.719845360215102</v>
      </c>
      <c r="M634" s="46">
        <f>IF(OR($A634="",$B634="",$C634=""),"",'OddsRatio_working_3-way'!J633)</f>
        <v>2.5973694972691868</v>
      </c>
      <c r="N634" s="47">
        <f t="shared" si="133"/>
        <v>34.600627833972794</v>
      </c>
      <c r="O634" s="48">
        <f t="shared" si="134"/>
        <v>27.031740495291245</v>
      </c>
      <c r="P634" s="48">
        <f t="shared" si="135"/>
        <v>38.36763167073596</v>
      </c>
      <c r="Q634" t="s">
        <v>441</v>
      </c>
      <c r="R634" t="s">
        <v>439</v>
      </c>
      <c r="S634" s="38">
        <v>44410</v>
      </c>
      <c r="T634" s="50">
        <v>100</v>
      </c>
      <c r="U634" s="50">
        <f t="shared" si="136"/>
        <v>63.63636363636364</v>
      </c>
      <c r="V634" s="50">
        <f t="shared" si="137"/>
        <v>71.590909090909093</v>
      </c>
      <c r="W634" s="50">
        <f t="shared" si="138"/>
        <v>59.677419354838712</v>
      </c>
      <c r="X634" s="50">
        <f t="shared" si="139"/>
        <v>68.731671554252202</v>
      </c>
      <c r="Y634" s="50">
        <f t="shared" si="140"/>
        <v>76.686217008797655</v>
      </c>
      <c r="Z634" s="50">
        <f t="shared" si="141"/>
        <v>64.772727272727266</v>
      </c>
      <c r="AA634" s="50">
        <f t="shared" si="142"/>
        <v>-5.0953079178885616</v>
      </c>
      <c r="AB634" s="50">
        <f t="shared" si="143"/>
        <v>-5.0953079178885616</v>
      </c>
      <c r="AC634" s="50">
        <f t="shared" si="144"/>
        <v>-5.0953079178885545</v>
      </c>
      <c r="AF634">
        <v>2.33</v>
      </c>
      <c r="AG634">
        <v>1.6</v>
      </c>
      <c r="AH634" s="57" t="s">
        <v>485</v>
      </c>
      <c r="AJ634" t="s">
        <v>480</v>
      </c>
    </row>
    <row r="635" spans="1:36" ht="15" x14ac:dyDescent="0.25">
      <c r="A635">
        <v>1.6</v>
      </c>
      <c r="B635">
        <v>3.61</v>
      </c>
      <c r="C635">
        <v>6.48</v>
      </c>
      <c r="D635" s="43">
        <f t="shared" si="132"/>
        <v>5.6329297903628506E-2</v>
      </c>
      <c r="E635" s="44">
        <f>IF(OR($A635="",$B635="",$C635=""),"",A635*'MPTO_working_3-way'!$I634)</f>
        <v>1.6901268766458057</v>
      </c>
      <c r="F635" s="45">
        <f>IF(OR($A635="",$B635="",$C635=""),"",B635*'MPTO_working_3-way'!$I634)</f>
        <v>3.8133487654320986</v>
      </c>
      <c r="G635" s="46">
        <f>IF(OR($A635="",$B635="",$C635=""),"",C635*'MPTO_working_3-way'!$I634)</f>
        <v>6.8450138504155129</v>
      </c>
      <c r="H635" s="44">
        <f>IF(OR($A635="",$B635="",$C635=""),"",'MPTO_working_3-way'!E634)</f>
        <v>1.6495564571100845</v>
      </c>
      <c r="I635" s="45">
        <f>IF(OR($A635="",$B635="",$C635=""),"",'MPTO_working_3-way'!F634)</f>
        <v>3.8724885914039615</v>
      </c>
      <c r="J635" s="46">
        <f>IF(OR($A635="",$B635="",$C635=""),"",'MPTO_working_3-way'!G634)</f>
        <v>7.3776478874720119</v>
      </c>
      <c r="K635" s="44">
        <f>IF(OR($A635="",$B635="",$C635=""),"",'OddsRatio_working_3-way'!H634)</f>
        <v>1.6636261426278072</v>
      </c>
      <c r="L635" s="45">
        <f>IF(OR($A635="",$B635="",$C635=""),"",'OddsRatio_working_3-way'!I634)</f>
        <v>3.8867737204309605</v>
      </c>
      <c r="M635" s="46">
        <f>IF(OR($A635="",$B635="",$C635=""),"",'OddsRatio_working_3-way'!J634)</f>
        <v>7.0611187693339721</v>
      </c>
      <c r="N635" s="47">
        <f t="shared" si="133"/>
        <v>59.167155662572583</v>
      </c>
      <c r="O635" s="48">
        <f t="shared" si="134"/>
        <v>26.223670099755164</v>
      </c>
      <c r="P635" s="48">
        <f t="shared" si="135"/>
        <v>14.609174237672242</v>
      </c>
      <c r="Q635" t="s">
        <v>57</v>
      </c>
      <c r="R635" t="s">
        <v>56</v>
      </c>
      <c r="S635" s="38">
        <v>44410</v>
      </c>
      <c r="T635" s="50">
        <v>100</v>
      </c>
      <c r="U635" s="50">
        <f t="shared" si="136"/>
        <v>37.5</v>
      </c>
      <c r="V635" s="50">
        <f t="shared" si="137"/>
        <v>72.29916897506925</v>
      </c>
      <c r="W635" s="50">
        <f t="shared" si="138"/>
        <v>84.567901234567898</v>
      </c>
      <c r="X635" s="50">
        <f t="shared" si="139"/>
        <v>43.132929790362851</v>
      </c>
      <c r="Y635" s="50">
        <f t="shared" si="140"/>
        <v>77.932098765432102</v>
      </c>
      <c r="Z635" s="50">
        <f t="shared" si="141"/>
        <v>90.20083102493075</v>
      </c>
      <c r="AA635" s="50">
        <f t="shared" si="142"/>
        <v>-5.6329297903628515</v>
      </c>
      <c r="AB635" s="50">
        <f t="shared" si="143"/>
        <v>-5.6329297903628515</v>
      </c>
      <c r="AC635" s="50">
        <f t="shared" si="144"/>
        <v>-5.6329297903628515</v>
      </c>
      <c r="AF635">
        <v>2.17</v>
      </c>
      <c r="AG635">
        <v>1.69</v>
      </c>
      <c r="AH635" s="57" t="s">
        <v>499</v>
      </c>
      <c r="AJ635" t="s">
        <v>469</v>
      </c>
    </row>
    <row r="636" spans="1:36" ht="15" x14ac:dyDescent="0.25">
      <c r="A636">
        <v>2.68</v>
      </c>
      <c r="B636">
        <v>2.88</v>
      </c>
      <c r="C636">
        <v>3.2</v>
      </c>
      <c r="D636" s="43">
        <f t="shared" si="132"/>
        <v>3.2856550580431243E-2</v>
      </c>
      <c r="E636" s="44">
        <f>IF(OR($A636="",$B636="",$C636=""),"",A636*'MPTO_working_3-way'!$I635)</f>
        <v>2.7680555555555557</v>
      </c>
      <c r="F636" s="45">
        <f>IF(OR($A636="",$B636="",$C636=""),"",B636*'MPTO_working_3-way'!$I635)</f>
        <v>2.9746268656716417</v>
      </c>
      <c r="G636" s="46">
        <f>IF(OR($A636="",$B636="",$C636=""),"",C636*'MPTO_working_3-way'!$I635)</f>
        <v>3.3051409618573802</v>
      </c>
      <c r="H636" s="44">
        <f>IF(OR($A636="",$B636="",$C636=""),"",'MPTO_working_3-way'!E635)</f>
        <v>2.7610416865401128</v>
      </c>
      <c r="I636" s="45">
        <f>IF(OR($A636="",$B636="",$C636=""),"",'MPTO_working_3-way'!F635)</f>
        <v>2.9738004726189255</v>
      </c>
      <c r="J636" s="46">
        <f>IF(OR($A636="",$B636="",$C636=""),"",'MPTO_working_3-way'!G635)</f>
        <v>3.3162236480293315</v>
      </c>
      <c r="K636" s="44">
        <f>IF(OR($A636="",$B636="",$C636=""),"",'OddsRatio_working_3-way'!H635)</f>
        <v>2.7644159978981175</v>
      </c>
      <c r="L636" s="45">
        <f>IF(OR($A636="",$B636="",$C636=""),"",'OddsRatio_working_3-way'!I635)</f>
        <v>2.9744655214574163</v>
      </c>
      <c r="M636" s="46">
        <f>IF(OR($A636="",$B636="",$C636=""),"",'OddsRatio_working_3-way'!J635)</f>
        <v>3.3105447591522963</v>
      </c>
      <c r="N636" s="47">
        <f t="shared" si="133"/>
        <v>36.126442548921226</v>
      </c>
      <c r="O636" s="48">
        <f t="shared" si="134"/>
        <v>33.617661816357256</v>
      </c>
      <c r="P636" s="48">
        <f t="shared" si="135"/>
        <v>30.255895634721519</v>
      </c>
      <c r="Q636" t="s">
        <v>122</v>
      </c>
      <c r="R636" t="s">
        <v>121</v>
      </c>
      <c r="S636" s="38">
        <v>44410</v>
      </c>
      <c r="T636" s="50">
        <v>100</v>
      </c>
      <c r="U636" s="50">
        <f t="shared" si="136"/>
        <v>62.686567164179095</v>
      </c>
      <c r="V636" s="50">
        <f t="shared" si="137"/>
        <v>65.277777777777771</v>
      </c>
      <c r="W636" s="50">
        <f t="shared" si="138"/>
        <v>68.75</v>
      </c>
      <c r="X636" s="50">
        <f t="shared" si="139"/>
        <v>65.972222222222214</v>
      </c>
      <c r="Y636" s="50">
        <f t="shared" si="140"/>
        <v>68.56343283582089</v>
      </c>
      <c r="Z636" s="50">
        <f t="shared" si="141"/>
        <v>72.035655058043119</v>
      </c>
      <c r="AA636" s="50">
        <f t="shared" si="142"/>
        <v>-3.285655058043119</v>
      </c>
      <c r="AB636" s="50">
        <f t="shared" si="143"/>
        <v>-3.285655058043119</v>
      </c>
      <c r="AC636" s="50">
        <f t="shared" si="144"/>
        <v>-3.285655058043119</v>
      </c>
      <c r="AF636">
        <v>2.9</v>
      </c>
      <c r="AG636">
        <v>1.43</v>
      </c>
      <c r="AH636" s="57" t="s">
        <v>487</v>
      </c>
      <c r="AJ636" t="s">
        <v>470</v>
      </c>
    </row>
    <row r="637" spans="1:36" ht="15" x14ac:dyDescent="0.25">
      <c r="A637">
        <v>5.12</v>
      </c>
      <c r="B637">
        <v>2.9</v>
      </c>
      <c r="C637">
        <v>2.02</v>
      </c>
      <c r="D637" s="43">
        <f t="shared" si="132"/>
        <v>3.518959115739162E-2</v>
      </c>
      <c r="E637" s="44">
        <f>IF(OR($A637="",$B637="",$C637=""),"",A637*'MPTO_working_3-way'!$I636)</f>
        <v>5.3001707067258454</v>
      </c>
      <c r="F637" s="45">
        <f>IF(OR($A637="",$B637="",$C637=""),"",B637*'MPTO_working_3-way'!$I636)</f>
        <v>3.0020498143564356</v>
      </c>
      <c r="G637" s="46">
        <f>IF(OR($A637="",$B637="",$C637=""),"",C637*'MPTO_working_3-way'!$I636)</f>
        <v>2.0910829741379309</v>
      </c>
      <c r="H637" s="44">
        <f>IF(OR($A637="",$B637="",$C637=""),"",'MPTO_working_3-way'!E636)</f>
        <v>5.4471382493389253</v>
      </c>
      <c r="I637" s="45">
        <f>IF(OR($A637="",$B637="",$C637=""),"",'MPTO_working_3-way'!F636)</f>
        <v>3.0021219975069862</v>
      </c>
      <c r="J637" s="46">
        <f>IF(OR($A637="",$B637="",$C637=""),"",'MPTO_working_3-way'!G636)</f>
        <v>2.0690241295641889</v>
      </c>
      <c r="K637" s="44">
        <f>IF(OR($A637="",$B637="",$C637=""),"",'OddsRatio_working_3-way'!H636)</f>
        <v>5.3573565515333099</v>
      </c>
      <c r="L637" s="45">
        <f>IF(OR($A637="",$B637="",$C637=""),"",'OddsRatio_working_3-way'!I636)</f>
        <v>3.009460545610021</v>
      </c>
      <c r="M637" s="46">
        <f>IF(OR($A637="",$B637="",$C637=""),"",'OddsRatio_working_3-way'!J636)</f>
        <v>2.0787630297485382</v>
      </c>
      <c r="N637" s="47">
        <f t="shared" si="133"/>
        <v>18.867316834361834</v>
      </c>
      <c r="O637" s="48">
        <f t="shared" si="134"/>
        <v>33.31057316963193</v>
      </c>
      <c r="P637" s="48">
        <f t="shared" si="135"/>
        <v>47.82210999600624</v>
      </c>
      <c r="Q637" t="s">
        <v>123</v>
      </c>
      <c r="R637" t="s">
        <v>115</v>
      </c>
      <c r="S637" s="38">
        <v>44410</v>
      </c>
      <c r="T637" s="50">
        <v>100</v>
      </c>
      <c r="U637" s="50">
        <f t="shared" si="136"/>
        <v>80.46875</v>
      </c>
      <c r="V637" s="50">
        <f t="shared" si="137"/>
        <v>65.517241379310349</v>
      </c>
      <c r="W637" s="50">
        <f t="shared" si="138"/>
        <v>50.495049504950494</v>
      </c>
      <c r="X637" s="50">
        <f t="shared" si="139"/>
        <v>83.987709115739165</v>
      </c>
      <c r="Y637" s="50">
        <f t="shared" si="140"/>
        <v>69.036200495049499</v>
      </c>
      <c r="Z637" s="50">
        <f t="shared" si="141"/>
        <v>54.014008620689658</v>
      </c>
      <c r="AA637" s="50">
        <f t="shared" si="142"/>
        <v>-3.5189591157391646</v>
      </c>
      <c r="AB637" s="50">
        <f t="shared" si="143"/>
        <v>-3.5189591157391504</v>
      </c>
      <c r="AC637" s="50">
        <f t="shared" si="144"/>
        <v>-3.5189591157391646</v>
      </c>
      <c r="AF637">
        <v>2.7</v>
      </c>
      <c r="AG637">
        <v>1.5</v>
      </c>
      <c r="AH637" s="57" t="s">
        <v>495</v>
      </c>
      <c r="AJ637" t="s">
        <v>470</v>
      </c>
    </row>
    <row r="638" spans="1:36" ht="15" x14ac:dyDescent="0.25">
      <c r="A638">
        <v>2.3199999999999998</v>
      </c>
      <c r="B638">
        <v>3.19</v>
      </c>
      <c r="C638">
        <v>3.41</v>
      </c>
      <c r="D638" s="43">
        <f t="shared" si="132"/>
        <v>3.776923854788139E-2</v>
      </c>
      <c r="E638" s="44">
        <f>IF(OR($A638="",$B638="",$C638=""),"",A638*'MPTO_working_3-way'!$I637)</f>
        <v>2.4076246334310847</v>
      </c>
      <c r="F638" s="45">
        <f>IF(OR($A638="",$B638="",$C638=""),"",B638*'MPTO_working_3-way'!$I637)</f>
        <v>3.3104838709677415</v>
      </c>
      <c r="G638" s="46">
        <f>IF(OR($A638="",$B638="",$C638=""),"",C638*'MPTO_working_3-way'!$I637)</f>
        <v>3.5387931034482758</v>
      </c>
      <c r="H638" s="44">
        <f>IF(OR($A638="",$B638="",$C638=""),"",'MPTO_working_3-way'!E637)</f>
        <v>2.3898018366360554</v>
      </c>
      <c r="I638" s="45">
        <f>IF(OR($A638="",$B638="",$C638=""),"",'MPTO_working_3-way'!F637)</f>
        <v>3.3234750462107208</v>
      </c>
      <c r="J638" s="46">
        <f>IF(OR($A638="",$B638="",$C638=""),"",'MPTO_working_3-way'!G637)</f>
        <v>3.5629616285353989</v>
      </c>
      <c r="K638" s="44">
        <f>IF(OR($A638="",$B638="",$C638=""),"",'OddsRatio_working_3-way'!H637)</f>
        <v>2.3975135473054574</v>
      </c>
      <c r="L638" s="45">
        <f>IF(OR($A638="",$B638="",$C638=""),"",'OddsRatio_working_3-way'!I637)</f>
        <v>3.3186020216658725</v>
      </c>
      <c r="M638" s="46">
        <f>IF(OR($A638="",$B638="",$C638=""),"",'OddsRatio_working_3-way'!J637)</f>
        <v>3.5515209462167818</v>
      </c>
      <c r="N638" s="47">
        <f t="shared" si="133"/>
        <v>41.534713763702804</v>
      </c>
      <c r="O638" s="48">
        <f t="shared" si="134"/>
        <v>30.207064555420221</v>
      </c>
      <c r="P638" s="48">
        <f t="shared" si="135"/>
        <v>28.258221680876979</v>
      </c>
      <c r="Q638" t="s">
        <v>168</v>
      </c>
      <c r="R638" t="s">
        <v>130</v>
      </c>
      <c r="S638" s="38">
        <v>44410</v>
      </c>
      <c r="T638" s="50">
        <v>100</v>
      </c>
      <c r="U638" s="50">
        <f t="shared" si="136"/>
        <v>56.896551724137922</v>
      </c>
      <c r="V638" s="50">
        <f t="shared" si="137"/>
        <v>68.652037617554868</v>
      </c>
      <c r="W638" s="50">
        <f t="shared" si="138"/>
        <v>70.674486803519059</v>
      </c>
      <c r="X638" s="50">
        <f t="shared" si="139"/>
        <v>60.673475578926087</v>
      </c>
      <c r="Y638" s="50">
        <f t="shared" si="140"/>
        <v>72.428961472343019</v>
      </c>
      <c r="Z638" s="50">
        <f t="shared" si="141"/>
        <v>74.451410658307211</v>
      </c>
      <c r="AA638" s="50">
        <f t="shared" si="142"/>
        <v>-3.7769238547881656</v>
      </c>
      <c r="AB638" s="50">
        <f t="shared" si="143"/>
        <v>-3.7769238547881514</v>
      </c>
      <c r="AC638" s="50">
        <f t="shared" si="144"/>
        <v>-3.7769238547881514</v>
      </c>
      <c r="AF638">
        <v>1.8</v>
      </c>
      <c r="AG638">
        <v>2.0499999999999998</v>
      </c>
      <c r="AH638" s="57" t="s">
        <v>487</v>
      </c>
      <c r="AJ638" t="s">
        <v>475</v>
      </c>
    </row>
    <row r="639" spans="1:36" ht="15" x14ac:dyDescent="0.25">
      <c r="A639">
        <v>3.34</v>
      </c>
      <c r="B639">
        <v>3.32</v>
      </c>
      <c r="C639">
        <v>2.2799999999999998</v>
      </c>
      <c r="D639" s="43">
        <f t="shared" si="132"/>
        <v>3.920250810996917E-2</v>
      </c>
      <c r="E639" s="44">
        <f>IF(OR($A639="",$B639="",$C639=""),"",A639*'MPTO_working_3-way'!$I638)</f>
        <v>3.470936377087297</v>
      </c>
      <c r="F639" s="45">
        <f>IF(OR($A639="",$B639="",$C639=""),"",B639*'MPTO_working_3-way'!$I638)</f>
        <v>3.4501523269250973</v>
      </c>
      <c r="G639" s="46">
        <f>IF(OR($A639="",$B639="",$C639=""),"",C639*'MPTO_working_3-way'!$I638)</f>
        <v>2.3693817184907293</v>
      </c>
      <c r="H639" s="44">
        <f>IF(OR($A639="",$B639="",$C639=""),"",'MPTO_working_3-way'!E638)</f>
        <v>3.492428651626621</v>
      </c>
      <c r="I639" s="45">
        <f>IF(OR($A639="",$B639="",$C639=""),"",'MPTO_working_3-way'!F638)</f>
        <v>3.4705674776558237</v>
      </c>
      <c r="J639" s="46">
        <f>IF(OR($A639="",$B639="",$C639=""),"",'MPTO_working_3-way'!G638)</f>
        <v>2.3500161609832224</v>
      </c>
      <c r="K639" s="44">
        <f>IF(OR($A639="",$B639="",$C639=""),"",'OddsRatio_working_3-way'!H638)</f>
        <v>3.4830985861062889</v>
      </c>
      <c r="L639" s="45">
        <f>IF(OR($A639="",$B639="",$C639=""),"",'OddsRatio_working_3-way'!I638)</f>
        <v>3.4618755212677739</v>
      </c>
      <c r="M639" s="46">
        <f>IF(OR($A639="",$B639="",$C639=""),"",'OddsRatio_working_3-way'!J638)</f>
        <v>2.3582761496649787</v>
      </c>
      <c r="N639" s="47">
        <f t="shared" si="133"/>
        <v>28.81066926496559</v>
      </c>
      <c r="O639" s="48">
        <f t="shared" si="134"/>
        <v>28.984227513549719</v>
      </c>
      <c r="P639" s="48">
        <f t="shared" si="135"/>
        <v>42.205103221484684</v>
      </c>
      <c r="Q639" t="s">
        <v>125</v>
      </c>
      <c r="R639" t="s">
        <v>126</v>
      </c>
      <c r="S639" s="38">
        <v>44410</v>
      </c>
      <c r="T639" s="50">
        <v>100</v>
      </c>
      <c r="U639" s="50">
        <f t="shared" si="136"/>
        <v>70.059880239520965</v>
      </c>
      <c r="V639" s="50">
        <f t="shared" si="137"/>
        <v>69.879518072289159</v>
      </c>
      <c r="W639" s="50">
        <f t="shared" si="138"/>
        <v>56.140350877192972</v>
      </c>
      <c r="X639" s="50">
        <f t="shared" si="139"/>
        <v>73.980131050517855</v>
      </c>
      <c r="Y639" s="50">
        <f t="shared" si="140"/>
        <v>73.799768883286063</v>
      </c>
      <c r="Z639" s="50">
        <f t="shared" si="141"/>
        <v>60.060601688189898</v>
      </c>
      <c r="AA639" s="50">
        <f t="shared" si="142"/>
        <v>-3.9202508109968903</v>
      </c>
      <c r="AB639" s="50">
        <f t="shared" si="143"/>
        <v>-3.9202508109969045</v>
      </c>
      <c r="AC639" s="50">
        <f t="shared" si="144"/>
        <v>-3.9202508109969258</v>
      </c>
      <c r="AF639">
        <v>2.14</v>
      </c>
      <c r="AG639">
        <v>1.74</v>
      </c>
      <c r="AH639" s="57" t="s">
        <v>498</v>
      </c>
      <c r="AJ639" t="s">
        <v>475</v>
      </c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57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57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57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57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57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57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57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57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57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57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57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57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57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57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57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57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57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57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57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57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57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57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57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57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57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57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57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57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57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57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57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57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57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57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57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57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57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57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57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57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57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57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57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57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57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57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57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57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57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57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50" customFormat="1" ht="15" x14ac:dyDescent="0.25">
      <c r="A744" s="42"/>
      <c r="B744" s="42"/>
      <c r="C744" s="42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7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45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45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45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2021-02-09T02:31:15Z</dcterms:modified>
</cp:coreProperties>
</file>