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9040" windowHeight="158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8" l="1"/>
  <c r="E5" i="8"/>
  <c r="F5" i="8"/>
  <c r="G5" i="8"/>
  <c r="H5" i="8"/>
  <c r="I5" i="8"/>
  <c r="J5" i="8"/>
  <c r="K5" i="8"/>
  <c r="L5" i="8"/>
  <c r="M5" i="8"/>
  <c r="O5" i="8"/>
  <c r="P5" i="8"/>
  <c r="T5" i="8" s="1"/>
  <c r="Q5" i="8"/>
  <c r="R5" i="8"/>
  <c r="S5" i="8"/>
  <c r="D6" i="8"/>
  <c r="E6" i="8"/>
  <c r="F6" i="8"/>
  <c r="G6" i="8"/>
  <c r="H6" i="8"/>
  <c r="I6" i="8"/>
  <c r="J6" i="8"/>
  <c r="K6" i="8"/>
  <c r="L6" i="8"/>
  <c r="M6" i="8"/>
  <c r="O6" i="8"/>
  <c r="P6" i="8"/>
  <c r="T6" i="8" s="1"/>
  <c r="Q6" i="8"/>
  <c r="R6" i="8"/>
  <c r="S6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R7" i="8"/>
  <c r="S7" i="8"/>
  <c r="D8" i="8"/>
  <c r="E8" i="8"/>
  <c r="F8" i="8"/>
  <c r="G8" i="8"/>
  <c r="H8" i="8"/>
  <c r="I8" i="8"/>
  <c r="J8" i="8"/>
  <c r="K8" i="8"/>
  <c r="L8" i="8"/>
  <c r="M8" i="8"/>
  <c r="O8" i="8"/>
  <c r="P8" i="8"/>
  <c r="Q8" i="8"/>
  <c r="R8" i="8"/>
  <c r="S8" i="8"/>
  <c r="T8" i="8"/>
  <c r="D9" i="8"/>
  <c r="E9" i="8"/>
  <c r="F9" i="8"/>
  <c r="G9" i="8"/>
  <c r="H9" i="8"/>
  <c r="I9" i="8"/>
  <c r="J9" i="8"/>
  <c r="K9" i="8"/>
  <c r="L9" i="8"/>
  <c r="M9" i="8"/>
  <c r="O9" i="8"/>
  <c r="P9" i="8"/>
  <c r="T9" i="8" s="1"/>
  <c r="Q9" i="8"/>
  <c r="R9" i="8"/>
  <c r="S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R10" i="8"/>
  <c r="S10" i="8"/>
  <c r="D11" i="8"/>
  <c r="E11" i="8"/>
  <c r="F11" i="8"/>
  <c r="G11" i="8"/>
  <c r="H11" i="8"/>
  <c r="I11" i="8"/>
  <c r="J11" i="8"/>
  <c r="K11" i="8"/>
  <c r="L11" i="8"/>
  <c r="M11" i="8"/>
  <c r="O11" i="8"/>
  <c r="P11" i="8"/>
  <c r="Q11" i="8"/>
  <c r="R11" i="8"/>
  <c r="S11" i="8"/>
  <c r="T11" i="8"/>
  <c r="D12" i="8"/>
  <c r="E12" i="8"/>
  <c r="F12" i="8"/>
  <c r="G12" i="8"/>
  <c r="H12" i="8"/>
  <c r="I12" i="8"/>
  <c r="J12" i="8"/>
  <c r="K12" i="8"/>
  <c r="L12" i="8"/>
  <c r="M12" i="8"/>
  <c r="O12" i="8"/>
  <c r="P12" i="8"/>
  <c r="T12" i="8" s="1"/>
  <c r="Q12" i="8"/>
  <c r="R12" i="8"/>
  <c r="S12" i="8"/>
  <c r="D13" i="8"/>
  <c r="E13" i="8"/>
  <c r="F13" i="8"/>
  <c r="G13" i="8"/>
  <c r="H13" i="8"/>
  <c r="I13" i="8"/>
  <c r="J13" i="8"/>
  <c r="K13" i="8"/>
  <c r="L13" i="8"/>
  <c r="M13" i="8"/>
  <c r="O13" i="8"/>
  <c r="P13" i="8"/>
  <c r="Q13" i="8"/>
  <c r="R13" i="8"/>
  <c r="S13" i="8"/>
  <c r="T13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J15" i="8"/>
  <c r="K15" i="8"/>
  <c r="L15" i="8"/>
  <c r="M15" i="8"/>
  <c r="O15" i="8"/>
  <c r="P15" i="8"/>
  <c r="T15" i="8" s="1"/>
  <c r="Q15" i="8"/>
  <c r="R15" i="8"/>
  <c r="S15" i="8"/>
  <c r="D16" i="8"/>
  <c r="E16" i="8"/>
  <c r="F16" i="8"/>
  <c r="G16" i="8"/>
  <c r="H16" i="8"/>
  <c r="I16" i="8"/>
  <c r="J16" i="8"/>
  <c r="K16" i="8"/>
  <c r="L16" i="8"/>
  <c r="M16" i="8"/>
  <c r="O16" i="8"/>
  <c r="P16" i="8"/>
  <c r="T16" i="8" s="1"/>
  <c r="Q16" i="8"/>
  <c r="R16" i="8"/>
  <c r="S16" i="8"/>
  <c r="D17" i="8"/>
  <c r="E17" i="8"/>
  <c r="F17" i="8"/>
  <c r="G17" i="8"/>
  <c r="H17" i="8"/>
  <c r="I17" i="8"/>
  <c r="J17" i="8"/>
  <c r="K17" i="8"/>
  <c r="L17" i="8"/>
  <c r="M17" i="8"/>
  <c r="O17" i="8"/>
  <c r="P17" i="8"/>
  <c r="Q17" i="8"/>
  <c r="R17" i="8"/>
  <c r="S17" i="8"/>
  <c r="T17" i="8"/>
  <c r="D18" i="8"/>
  <c r="E18" i="8"/>
  <c r="F18" i="8"/>
  <c r="G18" i="8"/>
  <c r="H18" i="8"/>
  <c r="I18" i="8"/>
  <c r="J18" i="8"/>
  <c r="K18" i="8"/>
  <c r="L18" i="8"/>
  <c r="M18" i="8"/>
  <c r="O18" i="8"/>
  <c r="P18" i="8"/>
  <c r="T18" i="8" s="1"/>
  <c r="Q18" i="8"/>
  <c r="R18" i="8"/>
  <c r="S18" i="8"/>
  <c r="D19" i="8"/>
  <c r="E19" i="8"/>
  <c r="F19" i="8"/>
  <c r="G19" i="8"/>
  <c r="H19" i="8"/>
  <c r="I19" i="8"/>
  <c r="J19" i="8"/>
  <c r="K19" i="8"/>
  <c r="L19" i="8"/>
  <c r="M19" i="8"/>
  <c r="O19" i="8"/>
  <c r="P19" i="8"/>
  <c r="Q19" i="8"/>
  <c r="R19" i="8"/>
  <c r="S19" i="8"/>
  <c r="T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S20" i="8" s="1"/>
  <c r="R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Q21" i="8"/>
  <c r="R21" i="8"/>
  <c r="S21" i="8"/>
  <c r="T21" i="8"/>
  <c r="D22" i="8"/>
  <c r="E22" i="8"/>
  <c r="F22" i="8"/>
  <c r="G22" i="8"/>
  <c r="H22" i="8"/>
  <c r="I22" i="8"/>
  <c r="J22" i="8"/>
  <c r="K22" i="8"/>
  <c r="L22" i="8"/>
  <c r="M22" i="8"/>
  <c r="O22" i="8"/>
  <c r="P22" i="8"/>
  <c r="T22" i="8" s="1"/>
  <c r="Q22" i="8"/>
  <c r="R22" i="8"/>
  <c r="S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T24" i="8" s="1"/>
  <c r="Q24" i="8"/>
  <c r="R24" i="8"/>
  <c r="S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Q26" i="8"/>
  <c r="R26" i="8"/>
  <c r="S26" i="8"/>
  <c r="T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T29" i="8" s="1"/>
  <c r="Q29" i="8"/>
  <c r="R29" i="8"/>
  <c r="S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T31" i="8" s="1"/>
  <c r="Q31" i="8"/>
  <c r="R31" i="8"/>
  <c r="S31" i="8"/>
  <c r="D32" i="8"/>
  <c r="E32" i="8"/>
  <c r="F32" i="8"/>
  <c r="G32" i="8"/>
  <c r="H32" i="8"/>
  <c r="I32" i="8"/>
  <c r="J32" i="8"/>
  <c r="K32" i="8"/>
  <c r="L32" i="8"/>
  <c r="M32" i="8"/>
  <c r="O32" i="8"/>
  <c r="P32" i="8"/>
  <c r="Q32" i="8"/>
  <c r="R32" i="8"/>
  <c r="S32" i="8"/>
  <c r="T32" i="8"/>
  <c r="D33" i="8"/>
  <c r="E33" i="8"/>
  <c r="F33" i="8"/>
  <c r="G33" i="8"/>
  <c r="H33" i="8"/>
  <c r="I33" i="8"/>
  <c r="J33" i="8"/>
  <c r="K33" i="8"/>
  <c r="L33" i="8"/>
  <c r="M33" i="8"/>
  <c r="O33" i="8"/>
  <c r="P33" i="8"/>
  <c r="T33" i="8" s="1"/>
  <c r="Q33" i="8"/>
  <c r="R33" i="8"/>
  <c r="S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R35" i="8"/>
  <c r="S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T37" i="8" s="1"/>
  <c r="Q37" i="8"/>
  <c r="R37" i="8"/>
  <c r="S37" i="8"/>
  <c r="D38" i="8"/>
  <c r="E38" i="8"/>
  <c r="F38" i="8"/>
  <c r="G38" i="8"/>
  <c r="H38" i="8"/>
  <c r="I38" i="8"/>
  <c r="J38" i="8"/>
  <c r="K38" i="8"/>
  <c r="L38" i="8"/>
  <c r="M38" i="8"/>
  <c r="O38" i="8"/>
  <c r="P38" i="8"/>
  <c r="Q38" i="8"/>
  <c r="R38" i="8"/>
  <c r="S38" i="8"/>
  <c r="T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T40" i="8" s="1"/>
  <c r="Q40" i="8"/>
  <c r="R40" i="8"/>
  <c r="S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T42" i="8" s="1"/>
  <c r="Q42" i="8"/>
  <c r="R42" i="8"/>
  <c r="S42" i="8"/>
  <c r="D43" i="8"/>
  <c r="E43" i="8"/>
  <c r="F43" i="8"/>
  <c r="G43" i="8"/>
  <c r="H43" i="8"/>
  <c r="I43" i="8"/>
  <c r="J43" i="8"/>
  <c r="K43" i="8"/>
  <c r="L43" i="8"/>
  <c r="M43" i="8"/>
  <c r="O43" i="8"/>
  <c r="P43" i="8"/>
  <c r="Q43" i="8"/>
  <c r="R43" i="8"/>
  <c r="S43" i="8"/>
  <c r="T43" i="8"/>
  <c r="D44" i="8"/>
  <c r="E44" i="8"/>
  <c r="F44" i="8"/>
  <c r="G44" i="8"/>
  <c r="H44" i="8"/>
  <c r="I44" i="8"/>
  <c r="J44" i="8"/>
  <c r="K44" i="8"/>
  <c r="L44" i="8"/>
  <c r="M44" i="8"/>
  <c r="O44" i="8"/>
  <c r="P44" i="8"/>
  <c r="T44" i="8" s="1"/>
  <c r="Q44" i="8"/>
  <c r="R44" i="8"/>
  <c r="S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Q46" i="8"/>
  <c r="R46" i="8"/>
  <c r="S46" i="8"/>
  <c r="T46" i="8"/>
  <c r="D47" i="8"/>
  <c r="E47" i="8"/>
  <c r="F47" i="8"/>
  <c r="G47" i="8"/>
  <c r="H47" i="8"/>
  <c r="I47" i="8"/>
  <c r="J47" i="8"/>
  <c r="K47" i="8"/>
  <c r="L47" i="8"/>
  <c r="M47" i="8"/>
  <c r="O47" i="8"/>
  <c r="P47" i="8"/>
  <c r="T47" i="8" s="1"/>
  <c r="Q47" i="8"/>
  <c r="R47" i="8"/>
  <c r="S47" i="8"/>
  <c r="D48" i="8"/>
  <c r="E48" i="8"/>
  <c r="F48" i="8"/>
  <c r="G48" i="8"/>
  <c r="H48" i="8"/>
  <c r="I48" i="8"/>
  <c r="J48" i="8"/>
  <c r="K48" i="8"/>
  <c r="L48" i="8"/>
  <c r="M48" i="8"/>
  <c r="O48" i="8"/>
  <c r="P48" i="8"/>
  <c r="T48" i="8" s="1"/>
  <c r="Q48" i="8"/>
  <c r="R48" i="8"/>
  <c r="S48" i="8"/>
  <c r="D49" i="8"/>
  <c r="E49" i="8"/>
  <c r="F49" i="8"/>
  <c r="G49" i="8"/>
  <c r="H49" i="8"/>
  <c r="I49" i="8"/>
  <c r="J49" i="8"/>
  <c r="K49" i="8"/>
  <c r="L49" i="8"/>
  <c r="M49" i="8"/>
  <c r="O49" i="8"/>
  <c r="P49" i="8"/>
  <c r="T49" i="8" s="1"/>
  <c r="Q49" i="8"/>
  <c r="R49" i="8"/>
  <c r="S49" i="8"/>
  <c r="D50" i="8"/>
  <c r="E50" i="8"/>
  <c r="F50" i="8"/>
  <c r="G50" i="8"/>
  <c r="H50" i="8"/>
  <c r="I50" i="8"/>
  <c r="J50" i="8"/>
  <c r="K50" i="8"/>
  <c r="L50" i="8"/>
  <c r="M50" i="8"/>
  <c r="O50" i="8"/>
  <c r="P50" i="8"/>
  <c r="Q50" i="8"/>
  <c r="R50" i="8"/>
  <c r="S50" i="8"/>
  <c r="T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R51" i="8"/>
  <c r="S51" i="8"/>
  <c r="T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Q53" i="8"/>
  <c r="R53" i="8"/>
  <c r="S53" i="8"/>
  <c r="T53" i="8"/>
  <c r="D54" i="8"/>
  <c r="E54" i="8"/>
  <c r="F54" i="8"/>
  <c r="G54" i="8"/>
  <c r="H54" i="8"/>
  <c r="I54" i="8"/>
  <c r="J54" i="8"/>
  <c r="K54" i="8"/>
  <c r="L54" i="8"/>
  <c r="M54" i="8"/>
  <c r="O54" i="8"/>
  <c r="P54" i="8"/>
  <c r="T54" i="8" s="1"/>
  <c r="Q54" i="8"/>
  <c r="R54" i="8"/>
  <c r="S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T56" i="8" s="1"/>
  <c r="Q56" i="8"/>
  <c r="R56" i="8"/>
  <c r="S56" i="8"/>
  <c r="D57" i="8"/>
  <c r="E57" i="8"/>
  <c r="F57" i="8"/>
  <c r="G57" i="8"/>
  <c r="H57" i="8"/>
  <c r="I57" i="8"/>
  <c r="J57" i="8"/>
  <c r="K57" i="8"/>
  <c r="L57" i="8"/>
  <c r="M57" i="8"/>
  <c r="O57" i="8"/>
  <c r="P57" i="8"/>
  <c r="Q57" i="8"/>
  <c r="R57" i="8"/>
  <c r="S57" i="8"/>
  <c r="T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Q59" i="8"/>
  <c r="R59" i="8"/>
  <c r="S59" i="8"/>
  <c r="T59" i="8"/>
  <c r="D60" i="8"/>
  <c r="E60" i="8"/>
  <c r="F60" i="8"/>
  <c r="G60" i="8"/>
  <c r="H60" i="8"/>
  <c r="I60" i="8"/>
  <c r="J60" i="8"/>
  <c r="K60" i="8"/>
  <c r="L60" i="8"/>
  <c r="M60" i="8"/>
  <c r="O60" i="8"/>
  <c r="P60" i="8"/>
  <c r="T60" i="8" s="1"/>
  <c r="Q60" i="8"/>
  <c r="R60" i="8"/>
  <c r="S60" i="8"/>
  <c r="D61" i="8"/>
  <c r="E61" i="8"/>
  <c r="F61" i="8"/>
  <c r="G61" i="8"/>
  <c r="H61" i="8"/>
  <c r="I61" i="8"/>
  <c r="J61" i="8"/>
  <c r="K61" i="8"/>
  <c r="L61" i="8"/>
  <c r="M61" i="8"/>
  <c r="O61" i="8"/>
  <c r="P61" i="8"/>
  <c r="T61" i="8" s="1"/>
  <c r="Q61" i="8"/>
  <c r="R61" i="8"/>
  <c r="S61" i="8"/>
  <c r="D62" i="8"/>
  <c r="E62" i="8"/>
  <c r="F62" i="8"/>
  <c r="G62" i="8"/>
  <c r="H62" i="8"/>
  <c r="I62" i="8"/>
  <c r="J62" i="8"/>
  <c r="K62" i="8"/>
  <c r="L62" i="8"/>
  <c r="M62" i="8"/>
  <c r="O62" i="8"/>
  <c r="P62" i="8"/>
  <c r="T62" i="8" s="1"/>
  <c r="Q62" i="8"/>
  <c r="R62" i="8"/>
  <c r="S62" i="8"/>
  <c r="D63" i="8"/>
  <c r="E63" i="8"/>
  <c r="F63" i="8"/>
  <c r="G63" i="8"/>
  <c r="H63" i="8"/>
  <c r="I63" i="8"/>
  <c r="J63" i="8"/>
  <c r="K63" i="8"/>
  <c r="L63" i="8"/>
  <c r="M63" i="8"/>
  <c r="O63" i="8"/>
  <c r="P63" i="8"/>
  <c r="T63" i="8" s="1"/>
  <c r="Q63" i="8"/>
  <c r="R63" i="8"/>
  <c r="S63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U5" i="2"/>
  <c r="V5" i="2"/>
  <c r="W5" i="2"/>
  <c r="X5" i="2"/>
  <c r="AA5" i="2" s="1"/>
  <c r="Y5" i="2"/>
  <c r="Z5" i="2"/>
  <c r="AB5" i="2"/>
  <c r="AC5" i="2"/>
  <c r="U6" i="2"/>
  <c r="V6" i="2"/>
  <c r="W6" i="2"/>
  <c r="AC6" i="2" s="1"/>
  <c r="X6" i="2"/>
  <c r="Y6" i="2"/>
  <c r="Z6" i="2"/>
  <c r="AA6" i="2"/>
  <c r="AB6" i="2"/>
  <c r="U7" i="2"/>
  <c r="V7" i="2"/>
  <c r="AB7" i="2" s="1"/>
  <c r="W7" i="2"/>
  <c r="AC7" i="2" s="1"/>
  <c r="X7" i="2"/>
  <c r="Y7" i="2"/>
  <c r="Z7" i="2"/>
  <c r="AA7" i="2"/>
  <c r="U8" i="2"/>
  <c r="AA8" i="2" s="1"/>
  <c r="V8" i="2"/>
  <c r="AB8" i="2" s="1"/>
  <c r="W8" i="2"/>
  <c r="X8" i="2"/>
  <c r="Y8" i="2"/>
  <c r="Z8" i="2"/>
  <c r="AC8" i="2"/>
  <c r="U9" i="2"/>
  <c r="AA9" i="2" s="1"/>
  <c r="V9" i="2"/>
  <c r="W9" i="2"/>
  <c r="X9" i="2"/>
  <c r="Y9" i="2"/>
  <c r="Z9" i="2"/>
  <c r="AB9" i="2"/>
  <c r="AC9" i="2"/>
  <c r="U10" i="2"/>
  <c r="V10" i="2"/>
  <c r="W10" i="2"/>
  <c r="AC10" i="2" s="1"/>
  <c r="X10" i="2"/>
  <c r="Y10" i="2"/>
  <c r="Z10" i="2"/>
  <c r="AA10" i="2"/>
  <c r="AB10" i="2"/>
  <c r="U11" i="2"/>
  <c r="V11" i="2"/>
  <c r="AB11" i="2" s="1"/>
  <c r="W11" i="2"/>
  <c r="AC11" i="2" s="1"/>
  <c r="X11" i="2"/>
  <c r="Y11" i="2"/>
  <c r="Z11" i="2"/>
  <c r="AA11" i="2"/>
  <c r="U12" i="2"/>
  <c r="AA12" i="2" s="1"/>
  <c r="V12" i="2"/>
  <c r="AB12" i="2" s="1"/>
  <c r="W12" i="2"/>
  <c r="X12" i="2"/>
  <c r="Y12" i="2"/>
  <c r="Z12" i="2"/>
  <c r="AC12" i="2"/>
  <c r="U13" i="2"/>
  <c r="AA13" i="2" s="1"/>
  <c r="V13" i="2"/>
  <c r="W13" i="2"/>
  <c r="X13" i="2"/>
  <c r="Y13" i="2"/>
  <c r="Z13" i="2"/>
  <c r="AB13" i="2"/>
  <c r="AC13" i="2"/>
  <c r="U14" i="2"/>
  <c r="V14" i="2"/>
  <c r="W14" i="2"/>
  <c r="AC14" i="2" s="1"/>
  <c r="X14" i="2"/>
  <c r="Y14" i="2"/>
  <c r="Z14" i="2"/>
  <c r="AA14" i="2"/>
  <c r="AB14" i="2"/>
  <c r="U15" i="2"/>
  <c r="V15" i="2"/>
  <c r="AB15" i="2" s="1"/>
  <c r="W15" i="2"/>
  <c r="AC15" i="2" s="1"/>
  <c r="X15" i="2"/>
  <c r="Y15" i="2"/>
  <c r="Z15" i="2"/>
  <c r="AA15" i="2"/>
  <c r="U16" i="2"/>
  <c r="AA16" i="2" s="1"/>
  <c r="V16" i="2"/>
  <c r="AB16" i="2" s="1"/>
  <c r="W16" i="2"/>
  <c r="X16" i="2"/>
  <c r="Y16" i="2"/>
  <c r="Z16" i="2"/>
  <c r="AC16" i="2"/>
  <c r="U17" i="2"/>
  <c r="AA17" i="2" s="1"/>
  <c r="V17" i="2"/>
  <c r="W17" i="2"/>
  <c r="X17" i="2"/>
  <c r="Y17" i="2"/>
  <c r="Z17" i="2"/>
  <c r="AB17" i="2"/>
  <c r="AC17" i="2"/>
  <c r="U18" i="2"/>
  <c r="V18" i="2"/>
  <c r="W18" i="2"/>
  <c r="AC18" i="2" s="1"/>
  <c r="X18" i="2"/>
  <c r="Y18" i="2"/>
  <c r="Z18" i="2"/>
  <c r="AA18" i="2"/>
  <c r="AB18" i="2"/>
  <c r="U19" i="2"/>
  <c r="V19" i="2"/>
  <c r="AB19" i="2" s="1"/>
  <c r="W19" i="2"/>
  <c r="AC19" i="2" s="1"/>
  <c r="X19" i="2"/>
  <c r="Y19" i="2"/>
  <c r="Z19" i="2"/>
  <c r="AA19" i="2"/>
  <c r="U20" i="2"/>
  <c r="AA20" i="2" s="1"/>
  <c r="V20" i="2"/>
  <c r="AB20" i="2" s="1"/>
  <c r="W20" i="2"/>
  <c r="X20" i="2"/>
  <c r="Y20" i="2"/>
  <c r="Z20" i="2"/>
  <c r="AC20" i="2"/>
  <c r="U21" i="2"/>
  <c r="AA21" i="2" s="1"/>
  <c r="V21" i="2"/>
  <c r="W21" i="2"/>
  <c r="X21" i="2"/>
  <c r="Y21" i="2"/>
  <c r="Z21" i="2"/>
  <c r="AB21" i="2"/>
  <c r="AC21" i="2"/>
  <c r="U22" i="2"/>
  <c r="V22" i="2"/>
  <c r="W22" i="2"/>
  <c r="AC22" i="2" s="1"/>
  <c r="X22" i="2"/>
  <c r="Y22" i="2"/>
  <c r="Z22" i="2"/>
  <c r="AA22" i="2"/>
  <c r="AB22" i="2"/>
  <c r="U23" i="2"/>
  <c r="V23" i="2"/>
  <c r="AB23" i="2" s="1"/>
  <c r="W23" i="2"/>
  <c r="AC23" i="2" s="1"/>
  <c r="X23" i="2"/>
  <c r="Y23" i="2"/>
  <c r="Z23" i="2"/>
  <c r="AA23" i="2"/>
  <c r="U24" i="2"/>
  <c r="AA24" i="2" s="1"/>
  <c r="V24" i="2"/>
  <c r="AB24" i="2" s="1"/>
  <c r="W24" i="2"/>
  <c r="X24" i="2"/>
  <c r="Y24" i="2"/>
  <c r="Z24" i="2"/>
  <c r="AC24" i="2"/>
  <c r="U25" i="2"/>
  <c r="AA25" i="2" s="1"/>
  <c r="V25" i="2"/>
  <c r="W25" i="2"/>
  <c r="X25" i="2"/>
  <c r="Y25" i="2"/>
  <c r="Z25" i="2"/>
  <c r="AB25" i="2"/>
  <c r="AC25" i="2"/>
  <c r="U26" i="2"/>
  <c r="V26" i="2"/>
  <c r="W26" i="2"/>
  <c r="AC26" i="2" s="1"/>
  <c r="X26" i="2"/>
  <c r="Y26" i="2"/>
  <c r="Z26" i="2"/>
  <c r="AA26" i="2"/>
  <c r="AB26" i="2"/>
  <c r="U27" i="2"/>
  <c r="V27" i="2"/>
  <c r="AB27" i="2" s="1"/>
  <c r="W27" i="2"/>
  <c r="AC27" i="2" s="1"/>
  <c r="X27" i="2"/>
  <c r="Y27" i="2"/>
  <c r="Z27" i="2"/>
  <c r="AA27" i="2"/>
  <c r="U28" i="2"/>
  <c r="AA28" i="2" s="1"/>
  <c r="V28" i="2"/>
  <c r="AB28" i="2" s="1"/>
  <c r="W28" i="2"/>
  <c r="X28" i="2"/>
  <c r="Y28" i="2"/>
  <c r="Z28" i="2"/>
  <c r="AC28" i="2"/>
  <c r="U29" i="2"/>
  <c r="AA29" i="2" s="1"/>
  <c r="V29" i="2"/>
  <c r="W29" i="2"/>
  <c r="X29" i="2"/>
  <c r="Y29" i="2"/>
  <c r="Z29" i="2"/>
  <c r="AB29" i="2"/>
  <c r="AC29" i="2"/>
  <c r="U30" i="2"/>
  <c r="V30" i="2"/>
  <c r="W30" i="2"/>
  <c r="AC30" i="2" s="1"/>
  <c r="X30" i="2"/>
  <c r="Y30" i="2"/>
  <c r="Z30" i="2"/>
  <c r="AA30" i="2"/>
  <c r="AB30" i="2"/>
  <c r="U31" i="2"/>
  <c r="V31" i="2"/>
  <c r="AB31" i="2" s="1"/>
  <c r="W31" i="2"/>
  <c r="AC31" i="2" s="1"/>
  <c r="X31" i="2"/>
  <c r="Y31" i="2"/>
  <c r="Z31" i="2"/>
  <c r="AA31" i="2"/>
  <c r="U32" i="2"/>
  <c r="AA32" i="2" s="1"/>
  <c r="V32" i="2"/>
  <c r="AB32" i="2" s="1"/>
  <c r="W32" i="2"/>
  <c r="X32" i="2"/>
  <c r="Y32" i="2"/>
  <c r="Z32" i="2"/>
  <c r="AC32" i="2"/>
  <c r="U33" i="2"/>
  <c r="AA33" i="2" s="1"/>
  <c r="V33" i="2"/>
  <c r="W33" i="2"/>
  <c r="X33" i="2"/>
  <c r="Y33" i="2"/>
  <c r="Z33" i="2"/>
  <c r="AB33" i="2"/>
  <c r="AC33" i="2"/>
  <c r="U34" i="2"/>
  <c r="V34" i="2"/>
  <c r="W34" i="2"/>
  <c r="AC34" i="2" s="1"/>
  <c r="X34" i="2"/>
  <c r="Y34" i="2"/>
  <c r="Z34" i="2"/>
  <c r="AA34" i="2"/>
  <c r="AB34" i="2"/>
  <c r="U35" i="2"/>
  <c r="V35" i="2"/>
  <c r="AB35" i="2" s="1"/>
  <c r="W35" i="2"/>
  <c r="AC35" i="2" s="1"/>
  <c r="X35" i="2"/>
  <c r="Y35" i="2"/>
  <c r="Z35" i="2"/>
  <c r="AA35" i="2"/>
  <c r="U36" i="2"/>
  <c r="AA36" i="2" s="1"/>
  <c r="V36" i="2"/>
  <c r="AB36" i="2" s="1"/>
  <c r="W36" i="2"/>
  <c r="X36" i="2"/>
  <c r="Y36" i="2"/>
  <c r="Z36" i="2"/>
  <c r="AC36" i="2"/>
  <c r="U37" i="2"/>
  <c r="AA37" i="2" s="1"/>
  <c r="V37" i="2"/>
  <c r="W37" i="2"/>
  <c r="X37" i="2"/>
  <c r="Y37" i="2"/>
  <c r="Z37" i="2"/>
  <c r="AB37" i="2"/>
  <c r="AC37" i="2"/>
  <c r="U38" i="2"/>
  <c r="V38" i="2"/>
  <c r="W38" i="2"/>
  <c r="AC38" i="2" s="1"/>
  <c r="X38" i="2"/>
  <c r="Y38" i="2"/>
  <c r="Z38" i="2"/>
  <c r="AA38" i="2"/>
  <c r="AB38" i="2"/>
  <c r="U39" i="2"/>
  <c r="V39" i="2"/>
  <c r="AB39" i="2" s="1"/>
  <c r="W39" i="2"/>
  <c r="AC39" i="2" s="1"/>
  <c r="X39" i="2"/>
  <c r="Y39" i="2"/>
  <c r="Z39" i="2"/>
  <c r="AA39" i="2"/>
  <c r="U40" i="2"/>
  <c r="AA40" i="2" s="1"/>
  <c r="V40" i="2"/>
  <c r="AB40" i="2" s="1"/>
  <c r="W40" i="2"/>
  <c r="X40" i="2"/>
  <c r="Y40" i="2"/>
  <c r="Z40" i="2"/>
  <c r="AC40" i="2"/>
  <c r="U41" i="2"/>
  <c r="AA41" i="2" s="1"/>
  <c r="V41" i="2"/>
  <c r="W41" i="2"/>
  <c r="X41" i="2"/>
  <c r="Y41" i="2"/>
  <c r="Z41" i="2"/>
  <c r="AB41" i="2"/>
  <c r="AC41" i="2"/>
  <c r="U42" i="2"/>
  <c r="V42" i="2"/>
  <c r="W42" i="2"/>
  <c r="AC42" i="2" s="1"/>
  <c r="X42" i="2"/>
  <c r="Y42" i="2"/>
  <c r="Z42" i="2"/>
  <c r="AA42" i="2"/>
  <c r="AB42" i="2"/>
  <c r="U43" i="2"/>
  <c r="V43" i="2"/>
  <c r="AB43" i="2" s="1"/>
  <c r="W43" i="2"/>
  <c r="AC43" i="2" s="1"/>
  <c r="X43" i="2"/>
  <c r="Y43" i="2"/>
  <c r="Z43" i="2"/>
  <c r="AA43" i="2"/>
  <c r="U44" i="2"/>
  <c r="AA44" i="2" s="1"/>
  <c r="V44" i="2"/>
  <c r="AB44" i="2" s="1"/>
  <c r="W44" i="2"/>
  <c r="X44" i="2"/>
  <c r="Y44" i="2"/>
  <c r="Z44" i="2"/>
  <c r="AC44" i="2"/>
  <c r="U45" i="2"/>
  <c r="AA45" i="2" s="1"/>
  <c r="V45" i="2"/>
  <c r="W45" i="2"/>
  <c r="X45" i="2"/>
  <c r="Y45" i="2"/>
  <c r="Z45" i="2"/>
  <c r="AB45" i="2"/>
  <c r="AC45" i="2"/>
  <c r="U46" i="2"/>
  <c r="V46" i="2"/>
  <c r="W46" i="2"/>
  <c r="AC46" i="2" s="1"/>
  <c r="X46" i="2"/>
  <c r="Y46" i="2"/>
  <c r="Z46" i="2"/>
  <c r="AA46" i="2"/>
  <c r="AB46" i="2"/>
  <c r="U47" i="2"/>
  <c r="V47" i="2"/>
  <c r="AB47" i="2" s="1"/>
  <c r="W47" i="2"/>
  <c r="AC47" i="2" s="1"/>
  <c r="X47" i="2"/>
  <c r="Y47" i="2"/>
  <c r="Z47" i="2"/>
  <c r="AA47" i="2"/>
  <c r="U48" i="2"/>
  <c r="AA48" i="2" s="1"/>
  <c r="V48" i="2"/>
  <c r="AB48" i="2" s="1"/>
  <c r="W48" i="2"/>
  <c r="X48" i="2"/>
  <c r="Y48" i="2"/>
  <c r="Z48" i="2"/>
  <c r="AC48" i="2"/>
  <c r="U49" i="2"/>
  <c r="AA49" i="2" s="1"/>
  <c r="V49" i="2"/>
  <c r="W49" i="2"/>
  <c r="X49" i="2"/>
  <c r="Y49" i="2"/>
  <c r="Z49" i="2"/>
  <c r="AB49" i="2"/>
  <c r="AC49" i="2"/>
  <c r="U50" i="2"/>
  <c r="V50" i="2"/>
  <c r="W50" i="2"/>
  <c r="AC50" i="2" s="1"/>
  <c r="X50" i="2"/>
  <c r="Y50" i="2"/>
  <c r="Z50" i="2"/>
  <c r="AA50" i="2"/>
  <c r="AB50" i="2"/>
  <c r="U51" i="2"/>
  <c r="V51" i="2"/>
  <c r="AB51" i="2" s="1"/>
  <c r="W51" i="2"/>
  <c r="AC51" i="2" s="1"/>
  <c r="X51" i="2"/>
  <c r="Y51" i="2"/>
  <c r="Z51" i="2"/>
  <c r="AA51" i="2"/>
  <c r="U52" i="2"/>
  <c r="AA52" i="2" s="1"/>
  <c r="V52" i="2"/>
  <c r="AB52" i="2" s="1"/>
  <c r="W52" i="2"/>
  <c r="X52" i="2"/>
  <c r="Y52" i="2"/>
  <c r="Z52" i="2"/>
  <c r="AC52" i="2"/>
  <c r="U53" i="2"/>
  <c r="AA53" i="2" s="1"/>
  <c r="V53" i="2"/>
  <c r="W53" i="2"/>
  <c r="X53" i="2"/>
  <c r="Y53" i="2"/>
  <c r="Z53" i="2"/>
  <c r="AB53" i="2"/>
  <c r="AC53" i="2"/>
  <c r="U54" i="2"/>
  <c r="V54" i="2"/>
  <c r="W54" i="2"/>
  <c r="AC54" i="2" s="1"/>
  <c r="X54" i="2"/>
  <c r="Y54" i="2"/>
  <c r="Z54" i="2"/>
  <c r="AA54" i="2"/>
  <c r="AB54" i="2"/>
  <c r="U55" i="2"/>
  <c r="V55" i="2"/>
  <c r="AB55" i="2" s="1"/>
  <c r="W55" i="2"/>
  <c r="AC55" i="2" s="1"/>
  <c r="X55" i="2"/>
  <c r="Y55" i="2"/>
  <c r="Z55" i="2"/>
  <c r="AA55" i="2"/>
  <c r="U56" i="2"/>
  <c r="AA56" i="2" s="1"/>
  <c r="V56" i="2"/>
  <c r="AB56" i="2" s="1"/>
  <c r="W56" i="2"/>
  <c r="X56" i="2"/>
  <c r="Y56" i="2"/>
  <c r="Z56" i="2"/>
  <c r="AC56" i="2"/>
  <c r="U57" i="2"/>
  <c r="AA57" i="2" s="1"/>
  <c r="V57" i="2"/>
  <c r="W57" i="2"/>
  <c r="X57" i="2"/>
  <c r="Y57" i="2"/>
  <c r="Z57" i="2"/>
  <c r="AB57" i="2"/>
  <c r="AC57" i="2"/>
  <c r="U58" i="2"/>
  <c r="V58" i="2"/>
  <c r="W58" i="2"/>
  <c r="AC58" i="2" s="1"/>
  <c r="X58" i="2"/>
  <c r="Y58" i="2"/>
  <c r="Z58" i="2"/>
  <c r="AA58" i="2"/>
  <c r="AB58" i="2"/>
  <c r="U59" i="2"/>
  <c r="V59" i="2"/>
  <c r="AB59" i="2" s="1"/>
  <c r="W59" i="2"/>
  <c r="AC59" i="2" s="1"/>
  <c r="X59" i="2"/>
  <c r="Y59" i="2"/>
  <c r="Z59" i="2"/>
  <c r="AA59" i="2"/>
  <c r="U60" i="2"/>
  <c r="AA60" i="2" s="1"/>
  <c r="V60" i="2"/>
  <c r="AB60" i="2" s="1"/>
  <c r="W60" i="2"/>
  <c r="X60" i="2"/>
  <c r="Y60" i="2"/>
  <c r="Z60" i="2"/>
  <c r="AC60" i="2"/>
  <c r="U61" i="2"/>
  <c r="AA61" i="2" s="1"/>
  <c r="V61" i="2"/>
  <c r="W61" i="2"/>
  <c r="X61" i="2"/>
  <c r="Y61" i="2"/>
  <c r="Z61" i="2"/>
  <c r="AB61" i="2"/>
  <c r="AC61" i="2"/>
  <c r="U62" i="2"/>
  <c r="V62" i="2"/>
  <c r="W62" i="2"/>
  <c r="AC62" i="2" s="1"/>
  <c r="X62" i="2"/>
  <c r="Y62" i="2"/>
  <c r="Z62" i="2"/>
  <c r="AA62" i="2"/>
  <c r="AB62" i="2"/>
  <c r="U63" i="2"/>
  <c r="V63" i="2"/>
  <c r="AB63" i="2" s="1"/>
  <c r="W63" i="2"/>
  <c r="AC63" i="2" s="1"/>
  <c r="X63" i="2"/>
  <c r="Y63" i="2"/>
  <c r="Z63" i="2"/>
  <c r="AA63" i="2"/>
  <c r="E5" i="2"/>
  <c r="F5" i="2"/>
  <c r="G5" i="2"/>
  <c r="H5" i="2"/>
  <c r="I5" i="2"/>
  <c r="J5" i="2"/>
  <c r="K5" i="2"/>
  <c r="L5" i="2"/>
  <c r="M5" i="2"/>
  <c r="N5" i="2"/>
  <c r="O5" i="2"/>
  <c r="P5" i="2"/>
  <c r="E6" i="2"/>
  <c r="F6" i="2"/>
  <c r="G6" i="2"/>
  <c r="H6" i="2"/>
  <c r="I6" i="2"/>
  <c r="J6" i="2"/>
  <c r="K6" i="2"/>
  <c r="L6" i="2"/>
  <c r="M6" i="2"/>
  <c r="N6" i="2"/>
  <c r="O6" i="2"/>
  <c r="P6" i="2"/>
  <c r="E7" i="2"/>
  <c r="F7" i="2"/>
  <c r="G7" i="2"/>
  <c r="H7" i="2"/>
  <c r="I7" i="2"/>
  <c r="J7" i="2"/>
  <c r="K7" i="2"/>
  <c r="L7" i="2"/>
  <c r="M7" i="2"/>
  <c r="N7" i="2"/>
  <c r="O7" i="2"/>
  <c r="P7" i="2"/>
  <c r="E8" i="2"/>
  <c r="F8" i="2"/>
  <c r="G8" i="2"/>
  <c r="H8" i="2"/>
  <c r="I8" i="2"/>
  <c r="J8" i="2"/>
  <c r="K8" i="2"/>
  <c r="L8" i="2"/>
  <c r="M8" i="2"/>
  <c r="N8" i="2"/>
  <c r="O8" i="2"/>
  <c r="P8" i="2"/>
  <c r="E9" i="2"/>
  <c r="F9" i="2"/>
  <c r="G9" i="2"/>
  <c r="H9" i="2"/>
  <c r="I9" i="2"/>
  <c r="J9" i="2"/>
  <c r="K9" i="2"/>
  <c r="L9" i="2"/>
  <c r="M9" i="2"/>
  <c r="N9" i="2"/>
  <c r="O9" i="2"/>
  <c r="P9" i="2"/>
  <c r="E10" i="2"/>
  <c r="F10" i="2"/>
  <c r="G10" i="2"/>
  <c r="H10" i="2"/>
  <c r="I10" i="2"/>
  <c r="J10" i="2"/>
  <c r="K10" i="2"/>
  <c r="L10" i="2"/>
  <c r="M10" i="2"/>
  <c r="N10" i="2"/>
  <c r="O10" i="2"/>
  <c r="P10" i="2"/>
  <c r="E11" i="2"/>
  <c r="N11" i="2" s="1"/>
  <c r="F11" i="2"/>
  <c r="G11" i="2"/>
  <c r="H11" i="2"/>
  <c r="I11" i="2"/>
  <c r="J11" i="2"/>
  <c r="K11" i="2"/>
  <c r="L11" i="2"/>
  <c r="M11" i="2"/>
  <c r="O11" i="2"/>
  <c r="P11" i="2"/>
  <c r="E12" i="2"/>
  <c r="N12" i="2" s="1"/>
  <c r="F12" i="2"/>
  <c r="G12" i="2"/>
  <c r="H12" i="2"/>
  <c r="I12" i="2"/>
  <c r="J12" i="2"/>
  <c r="K12" i="2"/>
  <c r="L12" i="2"/>
  <c r="M12" i="2"/>
  <c r="O12" i="2"/>
  <c r="P12" i="2"/>
  <c r="E13" i="2"/>
  <c r="N13" i="2" s="1"/>
  <c r="F13" i="2"/>
  <c r="G13" i="2"/>
  <c r="H13" i="2"/>
  <c r="I13" i="2"/>
  <c r="J13" i="2"/>
  <c r="K13" i="2"/>
  <c r="L13" i="2"/>
  <c r="M13" i="2"/>
  <c r="O13" i="2"/>
  <c r="P13" i="2"/>
  <c r="E14" i="2"/>
  <c r="N14" i="2" s="1"/>
  <c r="F14" i="2"/>
  <c r="G14" i="2"/>
  <c r="H14" i="2"/>
  <c r="I14" i="2"/>
  <c r="J14" i="2"/>
  <c r="K14" i="2"/>
  <c r="L14" i="2"/>
  <c r="M14" i="2"/>
  <c r="O14" i="2"/>
  <c r="P14" i="2"/>
  <c r="E15" i="2"/>
  <c r="N15" i="2" s="1"/>
  <c r="F15" i="2"/>
  <c r="G15" i="2"/>
  <c r="H15" i="2"/>
  <c r="I15" i="2"/>
  <c r="J15" i="2"/>
  <c r="K15" i="2"/>
  <c r="L15" i="2"/>
  <c r="M15" i="2"/>
  <c r="O15" i="2"/>
  <c r="P15" i="2"/>
  <c r="E16" i="2"/>
  <c r="N16" i="2" s="1"/>
  <c r="F16" i="2"/>
  <c r="G16" i="2"/>
  <c r="H16" i="2"/>
  <c r="I16" i="2"/>
  <c r="J16" i="2"/>
  <c r="K16" i="2"/>
  <c r="L16" i="2"/>
  <c r="M16" i="2"/>
  <c r="O16" i="2"/>
  <c r="P16" i="2"/>
  <c r="E17" i="2"/>
  <c r="N17" i="2" s="1"/>
  <c r="F17" i="2"/>
  <c r="G17" i="2"/>
  <c r="H17" i="2"/>
  <c r="I17" i="2"/>
  <c r="J17" i="2"/>
  <c r="K17" i="2"/>
  <c r="L17" i="2"/>
  <c r="M17" i="2"/>
  <c r="O17" i="2"/>
  <c r="P17" i="2"/>
  <c r="E18" i="2"/>
  <c r="N18" i="2" s="1"/>
  <c r="F18" i="2"/>
  <c r="G18" i="2"/>
  <c r="H18" i="2"/>
  <c r="I18" i="2"/>
  <c r="J18" i="2"/>
  <c r="K18" i="2"/>
  <c r="L18" i="2"/>
  <c r="M18" i="2"/>
  <c r="O18" i="2"/>
  <c r="P18" i="2"/>
  <c r="E19" i="2"/>
  <c r="N19" i="2" s="1"/>
  <c r="F19" i="2"/>
  <c r="G19" i="2"/>
  <c r="H19" i="2"/>
  <c r="I19" i="2"/>
  <c r="J19" i="2"/>
  <c r="K19" i="2"/>
  <c r="L19" i="2"/>
  <c r="M19" i="2"/>
  <c r="O19" i="2"/>
  <c r="P19" i="2"/>
  <c r="E20" i="2"/>
  <c r="N20" i="2" s="1"/>
  <c r="F20" i="2"/>
  <c r="G20" i="2"/>
  <c r="H20" i="2"/>
  <c r="I20" i="2"/>
  <c r="J20" i="2"/>
  <c r="K20" i="2"/>
  <c r="L20" i="2"/>
  <c r="M20" i="2"/>
  <c r="O20" i="2"/>
  <c r="P20" i="2"/>
  <c r="E21" i="2"/>
  <c r="N21" i="2" s="1"/>
  <c r="F21" i="2"/>
  <c r="G21" i="2"/>
  <c r="H21" i="2"/>
  <c r="I21" i="2"/>
  <c r="J21" i="2"/>
  <c r="K21" i="2"/>
  <c r="L21" i="2"/>
  <c r="M21" i="2"/>
  <c r="O21" i="2"/>
  <c r="P21" i="2"/>
  <c r="E22" i="2"/>
  <c r="N22" i="2" s="1"/>
  <c r="F22" i="2"/>
  <c r="G22" i="2"/>
  <c r="H22" i="2"/>
  <c r="I22" i="2"/>
  <c r="J22" i="2"/>
  <c r="K22" i="2"/>
  <c r="L22" i="2"/>
  <c r="M22" i="2"/>
  <c r="O22" i="2"/>
  <c r="P22" i="2"/>
  <c r="E23" i="2"/>
  <c r="N23" i="2" s="1"/>
  <c r="F23" i="2"/>
  <c r="G23" i="2"/>
  <c r="H23" i="2"/>
  <c r="I23" i="2"/>
  <c r="J23" i="2"/>
  <c r="K23" i="2"/>
  <c r="L23" i="2"/>
  <c r="M23" i="2"/>
  <c r="O23" i="2"/>
  <c r="P23" i="2"/>
  <c r="E24" i="2"/>
  <c r="N24" i="2" s="1"/>
  <c r="F24" i="2"/>
  <c r="G24" i="2"/>
  <c r="H24" i="2"/>
  <c r="I24" i="2"/>
  <c r="J24" i="2"/>
  <c r="K24" i="2"/>
  <c r="L24" i="2"/>
  <c r="M24" i="2"/>
  <c r="O24" i="2"/>
  <c r="P24" i="2"/>
  <c r="E25" i="2"/>
  <c r="N25" i="2" s="1"/>
  <c r="F25" i="2"/>
  <c r="G25" i="2"/>
  <c r="H25" i="2"/>
  <c r="I25" i="2"/>
  <c r="J25" i="2"/>
  <c r="K25" i="2"/>
  <c r="L25" i="2"/>
  <c r="M25" i="2"/>
  <c r="O25" i="2"/>
  <c r="P25" i="2"/>
  <c r="E26" i="2"/>
  <c r="N26" i="2" s="1"/>
  <c r="F26" i="2"/>
  <c r="G26" i="2"/>
  <c r="H26" i="2"/>
  <c r="I26" i="2"/>
  <c r="J26" i="2"/>
  <c r="K26" i="2"/>
  <c r="L26" i="2"/>
  <c r="M26" i="2"/>
  <c r="O26" i="2"/>
  <c r="P26" i="2"/>
  <c r="E27" i="2"/>
  <c r="N27" i="2" s="1"/>
  <c r="F27" i="2"/>
  <c r="G27" i="2"/>
  <c r="H27" i="2"/>
  <c r="I27" i="2"/>
  <c r="J27" i="2"/>
  <c r="K27" i="2"/>
  <c r="L27" i="2"/>
  <c r="M27" i="2"/>
  <c r="O27" i="2"/>
  <c r="P27" i="2"/>
  <c r="E28" i="2"/>
  <c r="N28" i="2" s="1"/>
  <c r="F28" i="2"/>
  <c r="G28" i="2"/>
  <c r="H28" i="2"/>
  <c r="I28" i="2"/>
  <c r="J28" i="2"/>
  <c r="K28" i="2"/>
  <c r="L28" i="2"/>
  <c r="M28" i="2"/>
  <c r="O28" i="2"/>
  <c r="P28" i="2"/>
  <c r="E29" i="2"/>
  <c r="N29" i="2" s="1"/>
  <c r="F29" i="2"/>
  <c r="G29" i="2"/>
  <c r="H29" i="2"/>
  <c r="I29" i="2"/>
  <c r="J29" i="2"/>
  <c r="K29" i="2"/>
  <c r="L29" i="2"/>
  <c r="M29" i="2"/>
  <c r="O29" i="2"/>
  <c r="P29" i="2"/>
  <c r="E30" i="2"/>
  <c r="N30" i="2" s="1"/>
  <c r="F30" i="2"/>
  <c r="G30" i="2"/>
  <c r="H30" i="2"/>
  <c r="I30" i="2"/>
  <c r="J30" i="2"/>
  <c r="K30" i="2"/>
  <c r="L30" i="2"/>
  <c r="M30" i="2"/>
  <c r="O30" i="2"/>
  <c r="P30" i="2"/>
  <c r="E31" i="2"/>
  <c r="N31" i="2" s="1"/>
  <c r="F31" i="2"/>
  <c r="G31" i="2"/>
  <c r="H31" i="2"/>
  <c r="I31" i="2"/>
  <c r="J31" i="2"/>
  <c r="K31" i="2"/>
  <c r="L31" i="2"/>
  <c r="M31" i="2"/>
  <c r="O31" i="2"/>
  <c r="P31" i="2"/>
  <c r="E32" i="2"/>
  <c r="N32" i="2" s="1"/>
  <c r="F32" i="2"/>
  <c r="G32" i="2"/>
  <c r="H32" i="2"/>
  <c r="I32" i="2"/>
  <c r="J32" i="2"/>
  <c r="K32" i="2"/>
  <c r="L32" i="2"/>
  <c r="M32" i="2"/>
  <c r="O32" i="2"/>
  <c r="P32" i="2"/>
  <c r="E33" i="2"/>
  <c r="N33" i="2" s="1"/>
  <c r="F33" i="2"/>
  <c r="G33" i="2"/>
  <c r="H33" i="2"/>
  <c r="I33" i="2"/>
  <c r="J33" i="2"/>
  <c r="K33" i="2"/>
  <c r="L33" i="2"/>
  <c r="M33" i="2"/>
  <c r="O33" i="2"/>
  <c r="P33" i="2"/>
  <c r="E34" i="2"/>
  <c r="N34" i="2" s="1"/>
  <c r="F34" i="2"/>
  <c r="G34" i="2"/>
  <c r="H34" i="2"/>
  <c r="I34" i="2"/>
  <c r="J34" i="2"/>
  <c r="K34" i="2"/>
  <c r="L34" i="2"/>
  <c r="M34" i="2"/>
  <c r="O34" i="2"/>
  <c r="P34" i="2"/>
  <c r="E35" i="2"/>
  <c r="N35" i="2" s="1"/>
  <c r="F35" i="2"/>
  <c r="G35" i="2"/>
  <c r="H35" i="2"/>
  <c r="I35" i="2"/>
  <c r="J35" i="2"/>
  <c r="K35" i="2"/>
  <c r="L35" i="2"/>
  <c r="M35" i="2"/>
  <c r="O35" i="2"/>
  <c r="P35" i="2"/>
  <c r="E36" i="2"/>
  <c r="N36" i="2" s="1"/>
  <c r="F36" i="2"/>
  <c r="G36" i="2"/>
  <c r="H36" i="2"/>
  <c r="I36" i="2"/>
  <c r="J36" i="2"/>
  <c r="K36" i="2"/>
  <c r="L36" i="2"/>
  <c r="M36" i="2"/>
  <c r="O36" i="2"/>
  <c r="P36" i="2"/>
  <c r="E37" i="2"/>
  <c r="N37" i="2" s="1"/>
  <c r="F37" i="2"/>
  <c r="G37" i="2"/>
  <c r="H37" i="2"/>
  <c r="I37" i="2"/>
  <c r="J37" i="2"/>
  <c r="K37" i="2"/>
  <c r="L37" i="2"/>
  <c r="M37" i="2"/>
  <c r="O37" i="2"/>
  <c r="P37" i="2"/>
  <c r="E38" i="2"/>
  <c r="N38" i="2" s="1"/>
  <c r="F38" i="2"/>
  <c r="G38" i="2"/>
  <c r="H38" i="2"/>
  <c r="I38" i="2"/>
  <c r="J38" i="2"/>
  <c r="K38" i="2"/>
  <c r="L38" i="2"/>
  <c r="M38" i="2"/>
  <c r="O38" i="2"/>
  <c r="P38" i="2"/>
  <c r="E39" i="2"/>
  <c r="N39" i="2" s="1"/>
  <c r="F39" i="2"/>
  <c r="G39" i="2"/>
  <c r="H39" i="2"/>
  <c r="I39" i="2"/>
  <c r="J39" i="2"/>
  <c r="K39" i="2"/>
  <c r="L39" i="2"/>
  <c r="M39" i="2"/>
  <c r="O39" i="2"/>
  <c r="P39" i="2"/>
  <c r="E40" i="2"/>
  <c r="N40" i="2" s="1"/>
  <c r="F40" i="2"/>
  <c r="G40" i="2"/>
  <c r="H40" i="2"/>
  <c r="I40" i="2"/>
  <c r="J40" i="2"/>
  <c r="K40" i="2"/>
  <c r="L40" i="2"/>
  <c r="M40" i="2"/>
  <c r="O40" i="2"/>
  <c r="P40" i="2"/>
  <c r="E41" i="2"/>
  <c r="N41" i="2" s="1"/>
  <c r="F41" i="2"/>
  <c r="G41" i="2"/>
  <c r="H41" i="2"/>
  <c r="I41" i="2"/>
  <c r="J41" i="2"/>
  <c r="K41" i="2"/>
  <c r="L41" i="2"/>
  <c r="M41" i="2"/>
  <c r="O41" i="2"/>
  <c r="P41" i="2"/>
  <c r="E42" i="2"/>
  <c r="N42" i="2" s="1"/>
  <c r="F42" i="2"/>
  <c r="G42" i="2"/>
  <c r="H42" i="2"/>
  <c r="I42" i="2"/>
  <c r="J42" i="2"/>
  <c r="K42" i="2"/>
  <c r="L42" i="2"/>
  <c r="M42" i="2"/>
  <c r="O42" i="2"/>
  <c r="P42" i="2"/>
  <c r="E43" i="2"/>
  <c r="N43" i="2" s="1"/>
  <c r="F43" i="2"/>
  <c r="G43" i="2"/>
  <c r="H43" i="2"/>
  <c r="I43" i="2"/>
  <c r="J43" i="2"/>
  <c r="K43" i="2"/>
  <c r="L43" i="2"/>
  <c r="M43" i="2"/>
  <c r="O43" i="2"/>
  <c r="P43" i="2"/>
  <c r="E44" i="2"/>
  <c r="N44" i="2" s="1"/>
  <c r="F44" i="2"/>
  <c r="G44" i="2"/>
  <c r="H44" i="2"/>
  <c r="I44" i="2"/>
  <c r="J44" i="2"/>
  <c r="K44" i="2"/>
  <c r="L44" i="2"/>
  <c r="M44" i="2"/>
  <c r="O44" i="2"/>
  <c r="P44" i="2"/>
  <c r="E45" i="2"/>
  <c r="N45" i="2" s="1"/>
  <c r="F45" i="2"/>
  <c r="G45" i="2"/>
  <c r="H45" i="2"/>
  <c r="I45" i="2"/>
  <c r="J45" i="2"/>
  <c r="K45" i="2"/>
  <c r="L45" i="2"/>
  <c r="M45" i="2"/>
  <c r="O45" i="2"/>
  <c r="P45" i="2"/>
  <c r="E46" i="2"/>
  <c r="N46" i="2" s="1"/>
  <c r="F46" i="2"/>
  <c r="G46" i="2"/>
  <c r="H46" i="2"/>
  <c r="I46" i="2"/>
  <c r="J46" i="2"/>
  <c r="K46" i="2"/>
  <c r="L46" i="2"/>
  <c r="M46" i="2"/>
  <c r="O46" i="2"/>
  <c r="P46" i="2"/>
  <c r="E47" i="2"/>
  <c r="N47" i="2" s="1"/>
  <c r="F47" i="2"/>
  <c r="G47" i="2"/>
  <c r="H47" i="2"/>
  <c r="I47" i="2"/>
  <c r="J47" i="2"/>
  <c r="K47" i="2"/>
  <c r="L47" i="2"/>
  <c r="M47" i="2"/>
  <c r="O47" i="2"/>
  <c r="P47" i="2"/>
  <c r="E48" i="2"/>
  <c r="N48" i="2" s="1"/>
  <c r="F48" i="2"/>
  <c r="G48" i="2"/>
  <c r="H48" i="2"/>
  <c r="I48" i="2"/>
  <c r="J48" i="2"/>
  <c r="K48" i="2"/>
  <c r="L48" i="2"/>
  <c r="M48" i="2"/>
  <c r="O48" i="2"/>
  <c r="P48" i="2"/>
  <c r="E49" i="2"/>
  <c r="N49" i="2" s="1"/>
  <c r="F49" i="2"/>
  <c r="G49" i="2"/>
  <c r="H49" i="2"/>
  <c r="I49" i="2"/>
  <c r="J49" i="2"/>
  <c r="K49" i="2"/>
  <c r="L49" i="2"/>
  <c r="M49" i="2"/>
  <c r="O49" i="2"/>
  <c r="P49" i="2"/>
  <c r="E50" i="2"/>
  <c r="N50" i="2" s="1"/>
  <c r="F50" i="2"/>
  <c r="G50" i="2"/>
  <c r="H50" i="2"/>
  <c r="I50" i="2"/>
  <c r="J50" i="2"/>
  <c r="K50" i="2"/>
  <c r="L50" i="2"/>
  <c r="M50" i="2"/>
  <c r="O50" i="2"/>
  <c r="P50" i="2"/>
  <c r="E51" i="2"/>
  <c r="N51" i="2" s="1"/>
  <c r="F51" i="2"/>
  <c r="G51" i="2"/>
  <c r="H51" i="2"/>
  <c r="I51" i="2"/>
  <c r="J51" i="2"/>
  <c r="K51" i="2"/>
  <c r="L51" i="2"/>
  <c r="M51" i="2"/>
  <c r="O51" i="2"/>
  <c r="P51" i="2"/>
  <c r="E52" i="2"/>
  <c r="N52" i="2" s="1"/>
  <c r="F52" i="2"/>
  <c r="G52" i="2"/>
  <c r="H52" i="2"/>
  <c r="I52" i="2"/>
  <c r="J52" i="2"/>
  <c r="K52" i="2"/>
  <c r="L52" i="2"/>
  <c r="M52" i="2"/>
  <c r="O52" i="2"/>
  <c r="P52" i="2"/>
  <c r="E53" i="2"/>
  <c r="N53" i="2" s="1"/>
  <c r="F53" i="2"/>
  <c r="G53" i="2"/>
  <c r="H53" i="2"/>
  <c r="I53" i="2"/>
  <c r="J53" i="2"/>
  <c r="K53" i="2"/>
  <c r="L53" i="2"/>
  <c r="M53" i="2"/>
  <c r="O53" i="2"/>
  <c r="P53" i="2"/>
  <c r="E54" i="2"/>
  <c r="N54" i="2" s="1"/>
  <c r="F54" i="2"/>
  <c r="G54" i="2"/>
  <c r="H54" i="2"/>
  <c r="I54" i="2"/>
  <c r="J54" i="2"/>
  <c r="K54" i="2"/>
  <c r="L54" i="2"/>
  <c r="M54" i="2"/>
  <c r="O54" i="2"/>
  <c r="P54" i="2"/>
  <c r="E55" i="2"/>
  <c r="N55" i="2" s="1"/>
  <c r="F55" i="2"/>
  <c r="G55" i="2"/>
  <c r="H55" i="2"/>
  <c r="I55" i="2"/>
  <c r="J55" i="2"/>
  <c r="K55" i="2"/>
  <c r="L55" i="2"/>
  <c r="M55" i="2"/>
  <c r="O55" i="2"/>
  <c r="P55" i="2"/>
  <c r="E56" i="2"/>
  <c r="N56" i="2" s="1"/>
  <c r="F56" i="2"/>
  <c r="G56" i="2"/>
  <c r="H56" i="2"/>
  <c r="I56" i="2"/>
  <c r="J56" i="2"/>
  <c r="K56" i="2"/>
  <c r="L56" i="2"/>
  <c r="M56" i="2"/>
  <c r="O56" i="2"/>
  <c r="P56" i="2"/>
  <c r="E57" i="2"/>
  <c r="N57" i="2" s="1"/>
  <c r="F57" i="2"/>
  <c r="G57" i="2"/>
  <c r="H57" i="2"/>
  <c r="I57" i="2"/>
  <c r="J57" i="2"/>
  <c r="K57" i="2"/>
  <c r="L57" i="2"/>
  <c r="M57" i="2"/>
  <c r="O57" i="2"/>
  <c r="P57" i="2"/>
  <c r="E58" i="2"/>
  <c r="N58" i="2" s="1"/>
  <c r="F58" i="2"/>
  <c r="G58" i="2"/>
  <c r="H58" i="2"/>
  <c r="I58" i="2"/>
  <c r="J58" i="2"/>
  <c r="K58" i="2"/>
  <c r="L58" i="2"/>
  <c r="M58" i="2"/>
  <c r="O58" i="2"/>
  <c r="P58" i="2"/>
  <c r="E59" i="2"/>
  <c r="N59" i="2" s="1"/>
  <c r="F59" i="2"/>
  <c r="G59" i="2"/>
  <c r="H59" i="2"/>
  <c r="I59" i="2"/>
  <c r="J59" i="2"/>
  <c r="K59" i="2"/>
  <c r="L59" i="2"/>
  <c r="M59" i="2"/>
  <c r="O59" i="2"/>
  <c r="P59" i="2"/>
  <c r="E60" i="2"/>
  <c r="N60" i="2" s="1"/>
  <c r="F60" i="2"/>
  <c r="G60" i="2"/>
  <c r="H60" i="2"/>
  <c r="I60" i="2"/>
  <c r="J60" i="2"/>
  <c r="K60" i="2"/>
  <c r="L60" i="2"/>
  <c r="M60" i="2"/>
  <c r="O60" i="2"/>
  <c r="P60" i="2"/>
  <c r="E61" i="2"/>
  <c r="N61" i="2" s="1"/>
  <c r="F61" i="2"/>
  <c r="G61" i="2"/>
  <c r="H61" i="2"/>
  <c r="I61" i="2"/>
  <c r="J61" i="2"/>
  <c r="K61" i="2"/>
  <c r="L61" i="2"/>
  <c r="M61" i="2"/>
  <c r="O61" i="2"/>
  <c r="P61" i="2"/>
  <c r="E62" i="2"/>
  <c r="N62" i="2" s="1"/>
  <c r="F62" i="2"/>
  <c r="G62" i="2"/>
  <c r="H62" i="2"/>
  <c r="I62" i="2"/>
  <c r="J62" i="2"/>
  <c r="K62" i="2"/>
  <c r="L62" i="2"/>
  <c r="M62" i="2"/>
  <c r="O62" i="2"/>
  <c r="P62" i="2"/>
  <c r="E63" i="2"/>
  <c r="N63" i="2" s="1"/>
  <c r="F63" i="2"/>
  <c r="G63" i="2"/>
  <c r="H63" i="2"/>
  <c r="I63" i="2"/>
  <c r="J63" i="2"/>
  <c r="K63" i="2"/>
  <c r="L63" i="2"/>
  <c r="M63" i="2"/>
  <c r="O63" i="2"/>
  <c r="P63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3" i="2" l="1"/>
  <c r="D4" i="2"/>
  <c r="U4" i="2" l="1"/>
  <c r="V4" i="2"/>
  <c r="W4" i="2"/>
  <c r="X4" i="2"/>
  <c r="Y4" i="2"/>
  <c r="Z4" i="2"/>
  <c r="AA4" i="2" l="1"/>
  <c r="AC4" i="2"/>
  <c r="AB4" i="2"/>
  <c r="O4" i="8"/>
  <c r="P4" i="8"/>
  <c r="Q4" i="8"/>
  <c r="R4" i="8"/>
  <c r="C4" i="8"/>
  <c r="T4" i="8" l="1"/>
  <c r="S4" i="8"/>
  <c r="Z3" i="2" l="1"/>
  <c r="Y3" i="2"/>
  <c r="X3" i="2"/>
  <c r="W3" i="2"/>
  <c r="V3" i="2"/>
  <c r="U3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E3" i="12" s="1"/>
  <c r="H3" i="12" s="1"/>
  <c r="D2" i="12"/>
  <c r="C2" i="12"/>
  <c r="E4" i="12" l="1"/>
  <c r="H4" i="12" s="1"/>
  <c r="E2" i="12"/>
  <c r="H2" i="12" s="1"/>
  <c r="F3" i="12"/>
  <c r="F4" i="12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A847" i="11"/>
  <c r="B847" i="11"/>
  <c r="A848" i="11"/>
  <c r="C848" i="11" s="1"/>
  <c r="B848" i="11"/>
  <c r="D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L871" i="11" s="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M898" i="11" s="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L902" i="11" s="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L907" i="11" s="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K912" i="11" s="1"/>
  <c r="B912" i="11"/>
  <c r="D912" i="11" s="1"/>
  <c r="A913" i="11"/>
  <c r="B913" i="11"/>
  <c r="L913" i="11" s="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N919" i="11" s="1"/>
  <c r="A920" i="11"/>
  <c r="K920" i="11" s="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N927" i="11" s="1"/>
  <c r="A928" i="11"/>
  <c r="B928" i="11"/>
  <c r="D928" i="11" s="1"/>
  <c r="A929" i="11"/>
  <c r="B929" i="11"/>
  <c r="N929" i="11" s="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N933" i="11" s="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N937" i="11" s="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N941" i="11" s="1"/>
  <c r="A942" i="11"/>
  <c r="B942" i="11"/>
  <c r="D942" i="11" s="1"/>
  <c r="A943" i="11"/>
  <c r="B943" i="11"/>
  <c r="N943" i="11" s="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C984" i="11" s="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M998" i="11" s="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N952" i="11"/>
  <c r="N942" i="11"/>
  <c r="L932" i="11"/>
  <c r="N920" i="11"/>
  <c r="N914" i="11"/>
  <c r="L910" i="11"/>
  <c r="K906" i="11"/>
  <c r="N904" i="11"/>
  <c r="L882" i="11"/>
  <c r="K869" i="11"/>
  <c r="N862" i="11"/>
  <c r="M860" i="11"/>
  <c r="L856" i="11"/>
  <c r="M845" i="11"/>
  <c r="N836" i="11"/>
  <c r="M987" i="11"/>
  <c r="L956" i="11"/>
  <c r="N950" i="11"/>
  <c r="L944" i="11"/>
  <c r="N940" i="11"/>
  <c r="L938" i="11"/>
  <c r="N928" i="11"/>
  <c r="N924" i="11"/>
  <c r="L922" i="11"/>
  <c r="N912" i="11"/>
  <c r="M909" i="11"/>
  <c r="L891" i="11"/>
  <c r="M867" i="11"/>
  <c r="L846" i="11"/>
  <c r="N838" i="11"/>
  <c r="K835" i="11"/>
  <c r="N820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C505" i="9" s="1"/>
  <c r="G505" i="9" s="1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C577" i="9" s="1"/>
  <c r="G577" i="9" s="1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C685" i="9" s="1"/>
  <c r="G685" i="9" s="1"/>
  <c r="B685" i="9"/>
  <c r="A686" i="9"/>
  <c r="B686" i="9"/>
  <c r="A687" i="9"/>
  <c r="B687" i="9"/>
  <c r="A688" i="9"/>
  <c r="B688" i="9"/>
  <c r="A689" i="9"/>
  <c r="B689" i="9"/>
  <c r="A690" i="9"/>
  <c r="B690" i="9"/>
  <c r="A691" i="9"/>
  <c r="G691" i="9" s="1"/>
  <c r="B691" i="9"/>
  <c r="A692" i="9"/>
  <c r="B692" i="9"/>
  <c r="A693" i="9"/>
  <c r="B693" i="9"/>
  <c r="A694" i="9"/>
  <c r="B694" i="9"/>
  <c r="A695" i="9"/>
  <c r="C695" i="9" s="1"/>
  <c r="B695" i="9"/>
  <c r="A696" i="9"/>
  <c r="B696" i="9"/>
  <c r="A697" i="9"/>
  <c r="B697" i="9"/>
  <c r="A698" i="9"/>
  <c r="B698" i="9"/>
  <c r="A699" i="9"/>
  <c r="G699" i="9" s="1"/>
  <c r="B699" i="9"/>
  <c r="A700" i="9"/>
  <c r="B700" i="9"/>
  <c r="A701" i="9"/>
  <c r="B701" i="9"/>
  <c r="A702" i="9"/>
  <c r="B702" i="9"/>
  <c r="A703" i="9"/>
  <c r="C703" i="9" s="1"/>
  <c r="B703" i="9"/>
  <c r="A704" i="9"/>
  <c r="G704" i="9" s="1"/>
  <c r="B704" i="9"/>
  <c r="A705" i="9"/>
  <c r="B705" i="9"/>
  <c r="A706" i="9"/>
  <c r="B706" i="9"/>
  <c r="A707" i="9"/>
  <c r="G707" i="9" s="1"/>
  <c r="B707" i="9"/>
  <c r="A708" i="9"/>
  <c r="B708" i="9"/>
  <c r="A709" i="9"/>
  <c r="B709" i="9"/>
  <c r="A710" i="9"/>
  <c r="B710" i="9"/>
  <c r="A711" i="9"/>
  <c r="C711" i="9" s="1"/>
  <c r="B711" i="9"/>
  <c r="A712" i="9"/>
  <c r="G712" i="9" s="1"/>
  <c r="B712" i="9"/>
  <c r="A713" i="9"/>
  <c r="B713" i="9"/>
  <c r="A714" i="9"/>
  <c r="B714" i="9"/>
  <c r="A715" i="9"/>
  <c r="G715" i="9" s="1"/>
  <c r="B715" i="9"/>
  <c r="A716" i="9"/>
  <c r="B716" i="9"/>
  <c r="A717" i="9"/>
  <c r="B717" i="9"/>
  <c r="A718" i="9"/>
  <c r="B718" i="9"/>
  <c r="A719" i="9"/>
  <c r="C719" i="9" s="1"/>
  <c r="B719" i="9"/>
  <c r="A720" i="9"/>
  <c r="G720" i="9" s="1"/>
  <c r="B720" i="9"/>
  <c r="A721" i="9"/>
  <c r="B721" i="9"/>
  <c r="A722" i="9"/>
  <c r="B722" i="9"/>
  <c r="A723" i="9"/>
  <c r="G723" i="9" s="1"/>
  <c r="B723" i="9"/>
  <c r="A724" i="9"/>
  <c r="B724" i="9"/>
  <c r="A725" i="9"/>
  <c r="B725" i="9"/>
  <c r="A726" i="9"/>
  <c r="B726" i="9"/>
  <c r="A727" i="9"/>
  <c r="C727" i="9" s="1"/>
  <c r="B727" i="9"/>
  <c r="A728" i="9"/>
  <c r="G728" i="9" s="1"/>
  <c r="B728" i="9"/>
  <c r="A729" i="9"/>
  <c r="B729" i="9"/>
  <c r="A730" i="9"/>
  <c r="B730" i="9"/>
  <c r="A731" i="9"/>
  <c r="G731" i="9" s="1"/>
  <c r="B731" i="9"/>
  <c r="A732" i="9"/>
  <c r="B732" i="9"/>
  <c r="A733" i="9"/>
  <c r="B733" i="9"/>
  <c r="A734" i="9"/>
  <c r="B734" i="9"/>
  <c r="A735" i="9"/>
  <c r="C735" i="9" s="1"/>
  <c r="D735" i="9" s="1"/>
  <c r="B735" i="9"/>
  <c r="A736" i="9"/>
  <c r="G736" i="9" s="1"/>
  <c r="B736" i="9"/>
  <c r="A737" i="9"/>
  <c r="B737" i="9"/>
  <c r="A738" i="9"/>
  <c r="B738" i="9"/>
  <c r="A739" i="9"/>
  <c r="G739" i="9" s="1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C793" i="9" s="1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G799" i="9" s="1"/>
  <c r="B799" i="9"/>
  <c r="E799" i="9" s="1"/>
  <c r="A800" i="9"/>
  <c r="D800" i="9" s="1"/>
  <c r="B800" i="9"/>
  <c r="E800" i="9" s="1"/>
  <c r="A801" i="9"/>
  <c r="C801" i="9" s="1"/>
  <c r="B801" i="9"/>
  <c r="E801" i="9" s="1"/>
  <c r="A802" i="9"/>
  <c r="B802" i="9"/>
  <c r="E802" i="9" s="1"/>
  <c r="A803" i="9"/>
  <c r="G803" i="9" s="1"/>
  <c r="B803" i="9"/>
  <c r="E803" i="9" s="1"/>
  <c r="A804" i="9"/>
  <c r="G804" i="9" s="1"/>
  <c r="B804" i="9"/>
  <c r="E804" i="9" s="1"/>
  <c r="A805" i="9"/>
  <c r="C805" i="9" s="1"/>
  <c r="B805" i="9"/>
  <c r="E805" i="9" s="1"/>
  <c r="A806" i="9"/>
  <c r="B806" i="9"/>
  <c r="E806" i="9" s="1"/>
  <c r="A807" i="9"/>
  <c r="G807" i="9" s="1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G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G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G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G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G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G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G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G915" i="9" s="1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C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G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G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G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G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G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G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G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G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G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G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G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G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G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910" i="9"/>
  <c r="C995" i="9"/>
  <c r="C971" i="9"/>
  <c r="C951" i="9"/>
  <c r="C931" i="9"/>
  <c r="C897" i="9"/>
  <c r="C877" i="9"/>
  <c r="C861" i="9"/>
  <c r="C845" i="9"/>
  <c r="C829" i="9"/>
  <c r="C813" i="9"/>
  <c r="C797" i="9"/>
  <c r="C779" i="9"/>
  <c r="C763" i="9"/>
  <c r="C747" i="9"/>
  <c r="C731" i="9"/>
  <c r="D731" i="9" s="1"/>
  <c r="C715" i="9"/>
  <c r="C699" i="9"/>
  <c r="C669" i="9"/>
  <c r="G669" i="9" s="1"/>
  <c r="C537" i="9"/>
  <c r="G703" i="9"/>
  <c r="G719" i="9"/>
  <c r="G735" i="9"/>
  <c r="G751" i="9"/>
  <c r="G767" i="9"/>
  <c r="G783" i="9"/>
  <c r="G795" i="9"/>
  <c r="G809" i="9"/>
  <c r="G825" i="9"/>
  <c r="G841" i="9"/>
  <c r="G855" i="9"/>
  <c r="G863" i="9"/>
  <c r="G871" i="9"/>
  <c r="G879" i="9"/>
  <c r="G887" i="9"/>
  <c r="G895" i="9"/>
  <c r="G903" i="9"/>
  <c r="G911" i="9"/>
  <c r="G929" i="9"/>
  <c r="G937" i="9"/>
  <c r="G949" i="9"/>
  <c r="G959" i="9"/>
  <c r="G969" i="9"/>
  <c r="G981" i="9"/>
  <c r="G991" i="9"/>
  <c r="G1001" i="9"/>
  <c r="I886" i="5"/>
  <c r="D926" i="5"/>
  <c r="D906" i="5"/>
  <c r="G908" i="5"/>
  <c r="D990" i="5"/>
  <c r="D942" i="5"/>
  <c r="E922" i="5"/>
  <c r="G1000" i="5"/>
  <c r="G952" i="5"/>
  <c r="F923" i="5"/>
  <c r="I950" i="5"/>
  <c r="I990" i="5"/>
  <c r="E993" i="2"/>
  <c r="F993" i="2"/>
  <c r="G993" i="2"/>
  <c r="I993" i="2"/>
  <c r="J993" i="2"/>
  <c r="E942" i="5"/>
  <c r="E962" i="5"/>
  <c r="E98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E869" i="11" l="1"/>
  <c r="H789" i="11"/>
  <c r="L826" i="11"/>
  <c r="L860" i="11"/>
  <c r="N891" i="11"/>
  <c r="L912" i="11"/>
  <c r="L924" i="11"/>
  <c r="N934" i="11"/>
  <c r="N954" i="11"/>
  <c r="N916" i="11"/>
  <c r="N936" i="11"/>
  <c r="F723" i="11"/>
  <c r="N865" i="11"/>
  <c r="L897" i="11"/>
  <c r="N918" i="11"/>
  <c r="N938" i="11"/>
  <c r="L950" i="11"/>
  <c r="N899" i="11"/>
  <c r="L914" i="11"/>
  <c r="L930" i="11"/>
  <c r="L946" i="11"/>
  <c r="E848" i="11"/>
  <c r="N893" i="11"/>
  <c r="K1001" i="11"/>
  <c r="N958" i="11"/>
  <c r="F840" i="11"/>
  <c r="F838" i="11"/>
  <c r="E832" i="11"/>
  <c r="H869" i="11"/>
  <c r="F789" i="11"/>
  <c r="E769" i="11"/>
  <c r="H767" i="11"/>
  <c r="E759" i="11"/>
  <c r="H751" i="11"/>
  <c r="H721" i="11"/>
  <c r="M844" i="11"/>
  <c r="K828" i="11"/>
  <c r="M991" i="11"/>
  <c r="M879" i="11"/>
  <c r="G967" i="9"/>
  <c r="G927" i="9"/>
  <c r="G885" i="9"/>
  <c r="G869" i="9"/>
  <c r="G837" i="9"/>
  <c r="G763" i="9"/>
  <c r="C783" i="9"/>
  <c r="C833" i="9"/>
  <c r="C905" i="9"/>
  <c r="M834" i="11"/>
  <c r="G909" i="9"/>
  <c r="G861" i="9"/>
  <c r="G779" i="9"/>
  <c r="C553" i="9"/>
  <c r="D553" i="9" s="1"/>
  <c r="C751" i="9"/>
  <c r="C817" i="9"/>
  <c r="C865" i="9"/>
  <c r="C935" i="9"/>
  <c r="C999" i="9"/>
  <c r="G943" i="9"/>
  <c r="G849" i="9"/>
  <c r="G775" i="9"/>
  <c r="G743" i="9"/>
  <c r="G695" i="9"/>
  <c r="C691" i="9"/>
  <c r="C723" i="9"/>
  <c r="C755" i="9"/>
  <c r="C787" i="9"/>
  <c r="C821" i="9"/>
  <c r="C853" i="9"/>
  <c r="C889" i="9"/>
  <c r="C939" i="9"/>
  <c r="C983" i="9"/>
  <c r="C791" i="9"/>
  <c r="K852" i="11"/>
  <c r="K820" i="11"/>
  <c r="K854" i="11"/>
  <c r="G999" i="9"/>
  <c r="G935" i="9"/>
  <c r="G901" i="9"/>
  <c r="G893" i="9"/>
  <c r="G877" i="9"/>
  <c r="G853" i="9"/>
  <c r="G821" i="9"/>
  <c r="G919" i="9"/>
  <c r="G747" i="9"/>
  <c r="C767" i="9"/>
  <c r="C849" i="9"/>
  <c r="C881" i="9"/>
  <c r="C955" i="9"/>
  <c r="C979" i="9"/>
  <c r="G975" i="9"/>
  <c r="G833" i="9"/>
  <c r="G817" i="9"/>
  <c r="G791" i="9"/>
  <c r="G759" i="9"/>
  <c r="G727" i="9"/>
  <c r="G711" i="9"/>
  <c r="C707" i="9"/>
  <c r="C739" i="9"/>
  <c r="D739" i="9" s="1"/>
  <c r="C771" i="9"/>
  <c r="C837" i="9"/>
  <c r="C869" i="9"/>
  <c r="C909" i="9"/>
  <c r="C963" i="9"/>
  <c r="C521" i="9"/>
  <c r="G983" i="9"/>
  <c r="G951" i="9"/>
  <c r="G931" i="9"/>
  <c r="G913" i="9"/>
  <c r="G905" i="9"/>
  <c r="G897" i="9"/>
  <c r="G889" i="9"/>
  <c r="G881" i="9"/>
  <c r="G873" i="9"/>
  <c r="G865" i="9"/>
  <c r="G857" i="9"/>
  <c r="G845" i="9"/>
  <c r="G829" i="9"/>
  <c r="G813" i="9"/>
  <c r="G787" i="9"/>
  <c r="G771" i="9"/>
  <c r="G755" i="9"/>
  <c r="C639" i="9"/>
  <c r="C743" i="9"/>
  <c r="C759" i="9"/>
  <c r="C775" i="9"/>
  <c r="C809" i="9"/>
  <c r="C825" i="9"/>
  <c r="C841" i="9"/>
  <c r="C857" i="9"/>
  <c r="C873" i="9"/>
  <c r="C893" i="9"/>
  <c r="C913" i="9"/>
  <c r="C947" i="9"/>
  <c r="C967" i="9"/>
  <c r="C987" i="9"/>
  <c r="M856" i="11"/>
  <c r="M826" i="11"/>
  <c r="K822" i="11"/>
  <c r="M828" i="11"/>
  <c r="K842" i="11"/>
  <c r="M852" i="11"/>
  <c r="M952" i="11"/>
  <c r="M958" i="11"/>
  <c r="M820" i="11"/>
  <c r="K830" i="11"/>
  <c r="M838" i="11"/>
  <c r="K846" i="11"/>
  <c r="K976" i="11"/>
  <c r="M822" i="11"/>
  <c r="L832" i="11"/>
  <c r="K836" i="11"/>
  <c r="M842" i="11"/>
  <c r="K850" i="11"/>
  <c r="L854" i="11"/>
  <c r="K862" i="11"/>
  <c r="N876" i="11"/>
  <c r="L895" i="11"/>
  <c r="L901" i="11"/>
  <c r="L918" i="11"/>
  <c r="N922" i="11"/>
  <c r="L928" i="11"/>
  <c r="L934" i="11"/>
  <c r="L940" i="11"/>
  <c r="N944" i="11"/>
  <c r="L954" i="11"/>
  <c r="M978" i="11"/>
  <c r="K824" i="11"/>
  <c r="K832" i="11"/>
  <c r="K840" i="11"/>
  <c r="M846" i="11"/>
  <c r="K858" i="11"/>
  <c r="N882" i="11"/>
  <c r="L904" i="11"/>
  <c r="N910" i="11"/>
  <c r="L916" i="11"/>
  <c r="N926" i="11"/>
  <c r="L948" i="11"/>
  <c r="K834" i="11"/>
  <c r="M836" i="11"/>
  <c r="K844" i="11"/>
  <c r="M850" i="11"/>
  <c r="K856" i="11"/>
  <c r="M862" i="11"/>
  <c r="M888" i="11"/>
  <c r="N895" i="11"/>
  <c r="N901" i="11"/>
  <c r="M824" i="11"/>
  <c r="M832" i="11"/>
  <c r="M840" i="11"/>
  <c r="M848" i="11"/>
  <c r="M858" i="11"/>
  <c r="N889" i="11"/>
  <c r="F848" i="11"/>
  <c r="F846" i="11"/>
  <c r="E840" i="11"/>
  <c r="F832" i="11"/>
  <c r="F830" i="11"/>
  <c r="F826" i="11"/>
  <c r="E820" i="11"/>
  <c r="H732" i="11"/>
  <c r="J789" i="1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I769" i="11" s="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I759" i="11" s="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J830" i="11" s="1"/>
  <c r="E789" i="11"/>
  <c r="E809" i="11"/>
  <c r="F803" i="11"/>
  <c r="F801" i="11"/>
  <c r="E736" i="11"/>
  <c r="E734" i="11"/>
  <c r="F732" i="11"/>
  <c r="J732" i="11" s="1"/>
  <c r="F722" i="11"/>
  <c r="H716" i="11"/>
  <c r="J716" i="11" s="1"/>
  <c r="F712" i="11"/>
  <c r="H708" i="11"/>
  <c r="F706" i="11"/>
  <c r="H704" i="11"/>
  <c r="F702" i="11"/>
  <c r="F684" i="11"/>
  <c r="F614" i="11"/>
  <c r="H612" i="11"/>
  <c r="I612" i="11" s="1"/>
  <c r="K882" i="11"/>
  <c r="M944" i="11"/>
  <c r="L985" i="11"/>
  <c r="H801" i="11"/>
  <c r="H712" i="11"/>
  <c r="K884" i="11"/>
  <c r="C967" i="11"/>
  <c r="F967" i="11" s="1"/>
  <c r="C904" i="11"/>
  <c r="E904" i="11" s="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F978" i="11" s="1"/>
  <c r="N978" i="11"/>
  <c r="L978" i="11"/>
  <c r="D866" i="11"/>
  <c r="E866" i="11" s="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E899" i="11" s="1"/>
  <c r="M899" i="11"/>
  <c r="K899" i="11"/>
  <c r="C897" i="11"/>
  <c r="H897" i="11" s="1"/>
  <c r="M897" i="11"/>
  <c r="C895" i="11"/>
  <c r="E895" i="11" s="1"/>
  <c r="M895" i="11"/>
  <c r="C893" i="11"/>
  <c r="E893" i="11" s="1"/>
  <c r="M893" i="11"/>
  <c r="C891" i="11"/>
  <c r="F891" i="11" s="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F767" i="11"/>
  <c r="I767" i="11" s="1"/>
  <c r="H761" i="11"/>
  <c r="F759" i="11"/>
  <c r="H745" i="11"/>
  <c r="H743" i="11"/>
  <c r="H741" i="11"/>
  <c r="H688" i="11"/>
  <c r="F686" i="11"/>
  <c r="H658" i="11"/>
  <c r="I658" i="11" s="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E939" i="11" s="1"/>
  <c r="M939" i="11"/>
  <c r="K939" i="11"/>
  <c r="C933" i="11"/>
  <c r="M933" i="11"/>
  <c r="K933" i="11"/>
  <c r="C923" i="11"/>
  <c r="M923" i="11"/>
  <c r="K923" i="11"/>
  <c r="C917" i="11"/>
  <c r="E917" i="11" s="1"/>
  <c r="M917" i="11"/>
  <c r="K917" i="11"/>
  <c r="D900" i="11"/>
  <c r="F900" i="11" s="1"/>
  <c r="N900" i="11"/>
  <c r="L900" i="11"/>
  <c r="D881" i="11"/>
  <c r="N881" i="11"/>
  <c r="D875" i="11"/>
  <c r="N875" i="11"/>
  <c r="L875" i="11"/>
  <c r="C868" i="11"/>
  <c r="E868" i="11" s="1"/>
  <c r="M868" i="11"/>
  <c r="K868" i="11"/>
  <c r="I846" i="11"/>
  <c r="J846" i="11"/>
  <c r="L881" i="11"/>
  <c r="D966" i="11"/>
  <c r="L966" i="11"/>
  <c r="D964" i="11"/>
  <c r="H964" i="11" s="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H927" i="11" s="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E892" i="11" s="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E679" i="11"/>
  <c r="H679" i="11"/>
  <c r="L892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I771" i="11" s="1"/>
  <c r="F771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M929" i="11"/>
  <c r="K929" i="11"/>
  <c r="C925" i="11"/>
  <c r="F925" i="11" s="1"/>
  <c r="M925" i="11"/>
  <c r="K925" i="11"/>
  <c r="C921" i="11"/>
  <c r="F921" i="11" s="1"/>
  <c r="M921" i="11"/>
  <c r="K921" i="11"/>
  <c r="C913" i="11"/>
  <c r="H913" i="11" s="1"/>
  <c r="M913" i="11"/>
  <c r="K913" i="11"/>
  <c r="D898" i="11"/>
  <c r="N898" i="11"/>
  <c r="L898" i="11"/>
  <c r="D894" i="11"/>
  <c r="E894" i="11" s="1"/>
  <c r="N894" i="11"/>
  <c r="L894" i="11"/>
  <c r="D890" i="11"/>
  <c r="F890" i="11" s="1"/>
  <c r="N890" i="11"/>
  <c r="C866" i="11"/>
  <c r="M866" i="11"/>
  <c r="K866" i="11"/>
  <c r="H809" i="11"/>
  <c r="F809" i="11"/>
  <c r="F665" i="11"/>
  <c r="I665" i="11" s="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C962" i="11"/>
  <c r="C960" i="11"/>
  <c r="E956" i="11"/>
  <c r="E938" i="11"/>
  <c r="E936" i="11"/>
  <c r="E934" i="11"/>
  <c r="F928" i="11"/>
  <c r="E918" i="11"/>
  <c r="H916" i="11"/>
  <c r="I916" i="11" s="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P884" i="4" s="1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G996" i="4" s="1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D998" i="4" s="1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Q886" i="4" s="1"/>
  <c r="J883" i="4"/>
  <c r="M883" i="4"/>
  <c r="M875" i="4"/>
  <c r="J875" i="4"/>
  <c r="M872" i="4"/>
  <c r="J872" i="4"/>
  <c r="P148" i="4"/>
  <c r="P174" i="4"/>
  <c r="K991" i="4"/>
  <c r="AR991" i="4"/>
  <c r="F991" i="4" s="1"/>
  <c r="AR978" i="4"/>
  <c r="K978" i="4"/>
  <c r="N978" i="4" s="1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F153" i="5" s="1"/>
  <c r="D142" i="5"/>
  <c r="G142" i="5" s="1"/>
  <c r="D134" i="5"/>
  <c r="G134" i="5" s="1"/>
  <c r="D126" i="5"/>
  <c r="F126" i="5" s="1"/>
  <c r="D118" i="5"/>
  <c r="I118" i="5" s="1"/>
  <c r="D110" i="5"/>
  <c r="F110" i="5" s="1"/>
  <c r="D38" i="5"/>
  <c r="I38" i="5" s="1"/>
  <c r="D33" i="5"/>
  <c r="F33" i="5" s="1"/>
  <c r="D26" i="5"/>
  <c r="F26" i="5" s="1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I24" i="5" s="1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J425" i="11" s="1"/>
  <c r="K425" i="11" s="1"/>
  <c r="M425" i="11" s="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E125" i="9" s="1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F974" i="11" s="1"/>
  <c r="M974" i="11"/>
  <c r="K974" i="11"/>
  <c r="C968" i="11"/>
  <c r="M968" i="11"/>
  <c r="K968" i="11"/>
  <c r="E964" i="11"/>
  <c r="E953" i="11"/>
  <c r="F948" i="11"/>
  <c r="H948" i="11"/>
  <c r="H932" i="11"/>
  <c r="F932" i="11"/>
  <c r="H922" i="11"/>
  <c r="E922" i="11"/>
  <c r="H900" i="11"/>
  <c r="C875" i="11"/>
  <c r="K875" i="11"/>
  <c r="M875" i="11"/>
  <c r="C861" i="11"/>
  <c r="M861" i="11"/>
  <c r="K861" i="11"/>
  <c r="C855" i="11"/>
  <c r="F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E963" i="11"/>
  <c r="H963" i="11"/>
  <c r="F963" i="11"/>
  <c r="E955" i="11"/>
  <c r="F952" i="11"/>
  <c r="E952" i="11"/>
  <c r="H952" i="11"/>
  <c r="E946" i="11"/>
  <c r="H946" i="11"/>
  <c r="F946" i="11"/>
  <c r="H943" i="11"/>
  <c r="E931" i="11"/>
  <c r="H929" i="11"/>
  <c r="E929" i="11"/>
  <c r="F920" i="11"/>
  <c r="E920" i="11"/>
  <c r="H920" i="11"/>
  <c r="E914" i="11"/>
  <c r="F914" i="11"/>
  <c r="H914" i="11"/>
  <c r="C905" i="11"/>
  <c r="M905" i="11"/>
  <c r="K905" i="11"/>
  <c r="F895" i="11"/>
  <c r="E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F688" i="11"/>
  <c r="C970" i="11"/>
  <c r="M970" i="11"/>
  <c r="F965" i="11"/>
  <c r="E965" i="11"/>
  <c r="F957" i="11"/>
  <c r="H954" i="11"/>
  <c r="E954" i="11"/>
  <c r="F954" i="11"/>
  <c r="E944" i="11"/>
  <c r="F944" i="11"/>
  <c r="H944" i="11"/>
  <c r="E941" i="11"/>
  <c r="H903" i="11"/>
  <c r="F893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F969" i="11" s="1"/>
  <c r="H858" i="1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H958" i="11"/>
  <c r="F953" i="11"/>
  <c r="I953" i="11" s="1"/>
  <c r="E948" i="11"/>
  <c r="E940" i="11"/>
  <c r="F929" i="11"/>
  <c r="J929" i="11" s="1"/>
  <c r="H918" i="11"/>
  <c r="E908" i="11"/>
  <c r="E900" i="11"/>
  <c r="L909" i="11"/>
  <c r="N967" i="11"/>
  <c r="D985" i="11"/>
  <c r="L989" i="11"/>
  <c r="F829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4" i="11"/>
  <c r="E972" i="11"/>
  <c r="F968" i="11"/>
  <c r="H912" i="11"/>
  <c r="E909" i="11"/>
  <c r="H907" i="11"/>
  <c r="F904" i="11"/>
  <c r="E882" i="11"/>
  <c r="H882" i="11"/>
  <c r="F882" i="11"/>
  <c r="E871" i="11"/>
  <c r="F871" i="11"/>
  <c r="H871" i="11"/>
  <c r="H862" i="11"/>
  <c r="F862" i="11"/>
  <c r="E862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J708" i="11"/>
  <c r="F726" i="11"/>
  <c r="F738" i="11"/>
  <c r="E720" i="11"/>
  <c r="F728" i="11"/>
  <c r="J728" i="11" s="1"/>
  <c r="F798" i="11"/>
  <c r="I838" i="11"/>
  <c r="J838" i="11"/>
  <c r="F701" i="11"/>
  <c r="I701" i="11" s="1"/>
  <c r="E337" i="9"/>
  <c r="G337" i="9"/>
  <c r="H810" i="11"/>
  <c r="E810" i="11"/>
  <c r="F810" i="11"/>
  <c r="I929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H797" i="11"/>
  <c r="H807" i="11"/>
  <c r="J832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E910" i="11"/>
  <c r="H910" i="11"/>
  <c r="F910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C983" i="11"/>
  <c r="K983" i="11"/>
  <c r="C980" i="11"/>
  <c r="M980" i="11"/>
  <c r="K980" i="11"/>
  <c r="H974" i="11"/>
  <c r="H906" i="11"/>
  <c r="F906" i="11"/>
  <c r="F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E951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H908" i="11"/>
  <c r="E898" i="11"/>
  <c r="E896" i="11"/>
  <c r="H896" i="11"/>
  <c r="H892" i="11"/>
  <c r="E881" i="11"/>
  <c r="H868" i="11"/>
  <c r="F860" i="11"/>
  <c r="H860" i="11"/>
  <c r="E857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I564" i="11" s="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P943" i="4" s="1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T993" i="4" s="1"/>
  <c r="L991" i="4"/>
  <c r="I991" i="4"/>
  <c r="L990" i="4"/>
  <c r="I990" i="4"/>
  <c r="L989" i="4"/>
  <c r="I989" i="4"/>
  <c r="L987" i="4"/>
  <c r="I987" i="4"/>
  <c r="L984" i="4"/>
  <c r="Q984" i="4" s="1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D960" i="4" s="1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P876" i="4" s="1"/>
  <c r="I876" i="4"/>
  <c r="L872" i="4"/>
  <c r="I872" i="4"/>
  <c r="L812" i="4"/>
  <c r="E812" i="4" s="1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G165" i="5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78" i="4"/>
  <c r="P90" i="4"/>
  <c r="Q150" i="4"/>
  <c r="F225" i="11"/>
  <c r="H219" i="11"/>
  <c r="H215" i="11"/>
  <c r="L913" i="4"/>
  <c r="Q913" i="4" s="1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Q980" i="4" s="1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Q931" i="4" s="1"/>
  <c r="AR931" i="4"/>
  <c r="G931" i="4" s="1"/>
  <c r="K928" i="4"/>
  <c r="N928" i="4" s="1"/>
  <c r="H928" i="4"/>
  <c r="K927" i="4"/>
  <c r="AR927" i="4"/>
  <c r="G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Q917" i="4" s="1"/>
  <c r="AR917" i="4"/>
  <c r="K916" i="4"/>
  <c r="AR916" i="4"/>
  <c r="F916" i="4" s="1"/>
  <c r="H916" i="4"/>
  <c r="K915" i="4"/>
  <c r="AR915" i="4"/>
  <c r="K914" i="4"/>
  <c r="AR914" i="4"/>
  <c r="G914" i="4" s="1"/>
  <c r="H914" i="4"/>
  <c r="K913" i="4"/>
  <c r="H913" i="4"/>
  <c r="K911" i="4"/>
  <c r="Q911" i="4" s="1"/>
  <c r="AR911" i="4"/>
  <c r="H911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P998" i="4" s="1"/>
  <c r="I998" i="4"/>
  <c r="L994" i="4"/>
  <c r="Q994" i="4" s="1"/>
  <c r="I994" i="4"/>
  <c r="I992" i="4"/>
  <c r="L992" i="4"/>
  <c r="N992" i="4" s="1"/>
  <c r="R992" i="4" s="1"/>
  <c r="Q990" i="4"/>
  <c r="I988" i="4"/>
  <c r="L988" i="4"/>
  <c r="L985" i="4"/>
  <c r="Q985" i="4" s="1"/>
  <c r="I985" i="4"/>
  <c r="L925" i="4"/>
  <c r="I925" i="4"/>
  <c r="L914" i="4"/>
  <c r="E914" i="4" s="1"/>
  <c r="I914" i="4"/>
  <c r="I928" i="4"/>
  <c r="AR939" i="4"/>
  <c r="G939" i="4" s="1"/>
  <c r="H935" i="4"/>
  <c r="I916" i="4"/>
  <c r="P180" i="4"/>
  <c r="N180" i="4"/>
  <c r="R180" i="4" s="1"/>
  <c r="K906" i="4"/>
  <c r="D906" i="4" s="1"/>
  <c r="AR906" i="4"/>
  <c r="G906" i="4" s="1"/>
  <c r="K905" i="4"/>
  <c r="H905" i="4"/>
  <c r="AR905" i="4"/>
  <c r="E905" i="4" s="1"/>
  <c r="AR904" i="4"/>
  <c r="G904" i="4" s="1"/>
  <c r="H904" i="4"/>
  <c r="K904" i="4"/>
  <c r="P904" i="4" s="1"/>
  <c r="K903" i="4"/>
  <c r="D903" i="4" s="1"/>
  <c r="AR903" i="4"/>
  <c r="K902" i="4"/>
  <c r="AR902" i="4"/>
  <c r="E902" i="4" s="1"/>
  <c r="H902" i="4"/>
  <c r="K896" i="4"/>
  <c r="P896" i="4" s="1"/>
  <c r="AR896" i="4"/>
  <c r="E896" i="4" s="1"/>
  <c r="H896" i="4"/>
  <c r="K894" i="4"/>
  <c r="D894" i="4" s="1"/>
  <c r="H894" i="4"/>
  <c r="K893" i="4"/>
  <c r="AR893" i="4"/>
  <c r="K892" i="4"/>
  <c r="AR892" i="4"/>
  <c r="G892" i="4" s="1"/>
  <c r="K889" i="4"/>
  <c r="AR889" i="4"/>
  <c r="K888" i="4"/>
  <c r="D888" i="4" s="1"/>
  <c r="H888" i="4"/>
  <c r="K887" i="4"/>
  <c r="AR887" i="4"/>
  <c r="G887" i="4" s="1"/>
  <c r="H887" i="4"/>
  <c r="K886" i="4"/>
  <c r="AR886" i="4"/>
  <c r="K885" i="4"/>
  <c r="AR885" i="4"/>
  <c r="G885" i="4" s="1"/>
  <c r="K883" i="4"/>
  <c r="AR883" i="4"/>
  <c r="G883" i="4" s="1"/>
  <c r="H883" i="4"/>
  <c r="AR882" i="4"/>
  <c r="G882" i="4" s="1"/>
  <c r="H882" i="4"/>
  <c r="K881" i="4"/>
  <c r="H881" i="4"/>
  <c r="K880" i="4"/>
  <c r="Q880" i="4" s="1"/>
  <c r="H880" i="4"/>
  <c r="K879" i="4"/>
  <c r="AR879" i="4"/>
  <c r="F879" i="4" s="1"/>
  <c r="K878" i="4"/>
  <c r="N878" i="4" s="1"/>
  <c r="H878" i="4"/>
  <c r="AR878" i="4"/>
  <c r="G878" i="4" s="1"/>
  <c r="K877" i="4"/>
  <c r="AR877" i="4"/>
  <c r="G877" i="4" s="1"/>
  <c r="K876" i="4"/>
  <c r="H876" i="4"/>
  <c r="AR876" i="4"/>
  <c r="K875" i="4"/>
  <c r="D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D871" i="4" s="1"/>
  <c r="AR871" i="4"/>
  <c r="K986" i="4"/>
  <c r="D986" i="4" s="1"/>
  <c r="H986" i="4"/>
  <c r="L982" i="4"/>
  <c r="Q982" i="4" s="1"/>
  <c r="I982" i="4"/>
  <c r="L981" i="4"/>
  <c r="I981" i="4"/>
  <c r="L977" i="4"/>
  <c r="E977" i="4" s="1"/>
  <c r="I977" i="4"/>
  <c r="L964" i="4"/>
  <c r="I964" i="4"/>
  <c r="M960" i="4"/>
  <c r="F960" i="4" s="1"/>
  <c r="J960" i="4"/>
  <c r="M958" i="4"/>
  <c r="J958" i="4"/>
  <c r="M952" i="4"/>
  <c r="F952" i="4" s="1"/>
  <c r="J952" i="4"/>
  <c r="M951" i="4"/>
  <c r="N951" i="4" s="1"/>
  <c r="R951" i="4" s="1"/>
  <c r="J951" i="4"/>
  <c r="M947" i="4"/>
  <c r="J947" i="4"/>
  <c r="M936" i="4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G981" i="4" s="1"/>
  <c r="K972" i="4"/>
  <c r="AR972" i="4"/>
  <c r="G972" i="4" s="1"/>
  <c r="K971" i="4"/>
  <c r="P971" i="4" s="1"/>
  <c r="H971" i="4"/>
  <c r="L959" i="4"/>
  <c r="I959" i="4"/>
  <c r="L957" i="4"/>
  <c r="I957" i="4"/>
  <c r="L956" i="4"/>
  <c r="I956" i="4"/>
  <c r="I952" i="4"/>
  <c r="L952" i="4"/>
  <c r="L946" i="4"/>
  <c r="I946" i="4"/>
  <c r="K909" i="4"/>
  <c r="AR909" i="4"/>
  <c r="G909" i="4" s="1"/>
  <c r="H909" i="4"/>
  <c r="L906" i="4"/>
  <c r="I906" i="4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D995" i="4" s="1"/>
  <c r="AR970" i="4"/>
  <c r="G970" i="4" s="1"/>
  <c r="I891" i="4"/>
  <c r="I897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N59" i="4"/>
  <c r="J979" i="4"/>
  <c r="M979" i="4"/>
  <c r="N979" i="4" s="1"/>
  <c r="R979" i="4" s="1"/>
  <c r="D956" i="4"/>
  <c r="E941" i="4"/>
  <c r="G997" i="4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Q975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R397" i="4" s="1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R770" i="4" s="1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2" i="11"/>
  <c r="L612" i="11" s="1"/>
  <c r="N612" i="11" s="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3" i="11"/>
  <c r="J564" i="11"/>
  <c r="K564" i="11" s="1"/>
  <c r="M564" i="11" s="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39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613" i="11"/>
  <c r="J715" i="11"/>
  <c r="I712" i="11"/>
  <c r="I754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P944" i="4"/>
  <c r="I999" i="4"/>
  <c r="I995" i="4"/>
  <c r="I970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H943" i="4"/>
  <c r="G971" i="4"/>
  <c r="I993" i="4"/>
  <c r="I953" i="4"/>
  <c r="I996" i="4"/>
  <c r="I997" i="4"/>
  <c r="E956" i="4"/>
  <c r="F918" i="4"/>
  <c r="D918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P716" i="4"/>
  <c r="P702" i="4"/>
  <c r="N660" i="4"/>
  <c r="R660" i="4" s="1"/>
  <c r="N644" i="4"/>
  <c r="R644" i="4" s="1"/>
  <c r="Q578" i="4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T722" i="4" s="1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10" i="4"/>
  <c r="D910" i="4"/>
  <c r="F910" i="4"/>
  <c r="E910" i="4"/>
  <c r="F872" i="4"/>
  <c r="F880" i="4"/>
  <c r="F888" i="4"/>
  <c r="F979" i="4"/>
  <c r="R928" i="4"/>
  <c r="F975" i="4"/>
  <c r="E975" i="4"/>
  <c r="G975" i="4"/>
  <c r="G880" i="4"/>
  <c r="G961" i="4"/>
  <c r="F961" i="4"/>
  <c r="D961" i="4"/>
  <c r="F995" i="4"/>
  <c r="F812" i="4"/>
  <c r="D812" i="4"/>
  <c r="F878" i="4"/>
  <c r="G886" i="4"/>
  <c r="G894" i="4"/>
  <c r="F930" i="4"/>
  <c r="D930" i="4"/>
  <c r="F904" i="4"/>
  <c r="E904" i="4"/>
  <c r="E967" i="4"/>
  <c r="F917" i="4"/>
  <c r="G917" i="4"/>
  <c r="E943" i="4"/>
  <c r="D943" i="4"/>
  <c r="G958" i="4"/>
  <c r="F958" i="4"/>
  <c r="E958" i="4"/>
  <c r="D984" i="4"/>
  <c r="F984" i="4"/>
  <c r="R910" i="4"/>
  <c r="R789" i="4"/>
  <c r="N736" i="4"/>
  <c r="R736" i="4" s="1"/>
  <c r="P736" i="4"/>
  <c r="N870" i="4"/>
  <c r="S870" i="4" s="1"/>
  <c r="E878" i="4"/>
  <c r="F142" i="5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E997" i="4"/>
  <c r="K988" i="4"/>
  <c r="AR988" i="4"/>
  <c r="G988" i="4" s="1"/>
  <c r="K987" i="4"/>
  <c r="N987" i="4" s="1"/>
  <c r="R987" i="4" s="1"/>
  <c r="H987" i="4"/>
  <c r="Q986" i="4"/>
  <c r="E984" i="4"/>
  <c r="P983" i="4"/>
  <c r="N983" i="4"/>
  <c r="R983" i="4" s="1"/>
  <c r="P975" i="4"/>
  <c r="N975" i="4"/>
  <c r="R975" i="4" s="1"/>
  <c r="D975" i="4"/>
  <c r="M974" i="4"/>
  <c r="F974" i="4" s="1"/>
  <c r="J974" i="4"/>
  <c r="K974" i="4"/>
  <c r="H974" i="4"/>
  <c r="K973" i="4"/>
  <c r="P973" i="4" s="1"/>
  <c r="AR973" i="4"/>
  <c r="D972" i="4"/>
  <c r="E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N939" i="4" s="1"/>
  <c r="R939" i="4" s="1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N924" i="4"/>
  <c r="R924" i="4" s="1"/>
  <c r="L923" i="4"/>
  <c r="I923" i="4"/>
  <c r="L921" i="4"/>
  <c r="I921" i="4"/>
  <c r="L920" i="4"/>
  <c r="Q920" i="4" s="1"/>
  <c r="I920" i="4"/>
  <c r="L919" i="4"/>
  <c r="I919" i="4"/>
  <c r="L918" i="4"/>
  <c r="I918" i="4"/>
  <c r="E917" i="4"/>
  <c r="L915" i="4"/>
  <c r="I915" i="4"/>
  <c r="N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Q893" i="4"/>
  <c r="N893" i="4"/>
  <c r="R893" i="4" s="1"/>
  <c r="L892" i="4"/>
  <c r="I892" i="4"/>
  <c r="Q891" i="4"/>
  <c r="L889" i="4"/>
  <c r="P889" i="4" s="1"/>
  <c r="I889" i="4"/>
  <c r="E888" i="4"/>
  <c r="N887" i="4"/>
  <c r="R887" i="4" s="1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G110" i="5"/>
  <c r="D725" i="5"/>
  <c r="G725" i="5" s="1"/>
  <c r="D664" i="5"/>
  <c r="I664" i="5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S912" i="4"/>
  <c r="U912" i="4" s="1"/>
  <c r="Q916" i="4"/>
  <c r="Q28" i="4"/>
  <c r="Q968" i="4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E63" i="5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630" i="4"/>
  <c r="Q638" i="4"/>
  <c r="Q650" i="4"/>
  <c r="N666" i="4"/>
  <c r="R666" i="4" s="1"/>
  <c r="N674" i="4"/>
  <c r="Q96" i="4"/>
  <c r="Q944" i="4"/>
  <c r="Q938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P405" i="4"/>
  <c r="Q110" i="4"/>
  <c r="Q825" i="4"/>
  <c r="Q703" i="4"/>
  <c r="T703" i="4" s="1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G911" i="4"/>
  <c r="D999" i="4"/>
  <c r="G999" i="4"/>
  <c r="E887" i="4"/>
  <c r="D991" i="4"/>
  <c r="E991" i="4"/>
  <c r="G991" i="4"/>
  <c r="F903" i="4"/>
  <c r="G903" i="4"/>
  <c r="G941" i="4"/>
  <c r="F883" i="4"/>
  <c r="G978" i="4"/>
  <c r="G944" i="4"/>
  <c r="F994" i="4"/>
  <c r="G994" i="4"/>
  <c r="E994" i="4"/>
  <c r="D962" i="4"/>
  <c r="F962" i="4"/>
  <c r="E962" i="4"/>
  <c r="F936" i="4"/>
  <c r="E936" i="4"/>
  <c r="F948" i="4"/>
  <c r="E948" i="4"/>
  <c r="F938" i="4"/>
  <c r="G938" i="4"/>
  <c r="E875" i="4"/>
  <c r="F920" i="4"/>
  <c r="D920" i="4"/>
  <c r="D924" i="4"/>
  <c r="F924" i="4"/>
  <c r="E924" i="4"/>
  <c r="D992" i="4"/>
  <c r="F992" i="4"/>
  <c r="E992" i="4"/>
  <c r="D913" i="4"/>
  <c r="G913" i="4"/>
  <c r="D881" i="4"/>
  <c r="G881" i="4"/>
  <c r="E987" i="4"/>
  <c r="M3" i="4"/>
  <c r="N3" i="4" s="1"/>
  <c r="R3" i="4" s="1"/>
  <c r="G815" i="4"/>
  <c r="D815" i="4"/>
  <c r="E815" i="4"/>
  <c r="E999" i="4"/>
  <c r="F987" i="4"/>
  <c r="F871" i="4"/>
  <c r="E871" i="4"/>
  <c r="G871" i="4"/>
  <c r="G915" i="4"/>
  <c r="F915" i="4"/>
  <c r="D883" i="4"/>
  <c r="D994" i="4"/>
  <c r="F982" i="4"/>
  <c r="D982" i="4"/>
  <c r="G962" i="4"/>
  <c r="G979" i="4"/>
  <c r="G948" i="4"/>
  <c r="D990" i="4"/>
  <c r="F990" i="4"/>
  <c r="E990" i="4"/>
  <c r="D922" i="4"/>
  <c r="E922" i="4"/>
  <c r="F922" i="4"/>
  <c r="D938" i="4"/>
  <c r="E968" i="4"/>
  <c r="F874" i="4"/>
  <c r="D874" i="4"/>
  <c r="F890" i="4"/>
  <c r="E906" i="4"/>
  <c r="F881" i="4"/>
  <c r="F913" i="4"/>
  <c r="E960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F136" i="5"/>
  <c r="G136" i="5"/>
  <c r="Q698" i="4"/>
  <c r="Q714" i="4"/>
  <c r="P714" i="4"/>
  <c r="I14" i="5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I521" i="5"/>
  <c r="G521" i="5"/>
  <c r="E521" i="5"/>
  <c r="I537" i="5"/>
  <c r="E537" i="5"/>
  <c r="G537" i="5"/>
  <c r="I601" i="5"/>
  <c r="E601" i="5"/>
  <c r="F912" i="4"/>
  <c r="F906" i="4"/>
  <c r="D968" i="4"/>
  <c r="P954" i="4"/>
  <c r="P916" i="4"/>
  <c r="N826" i="4"/>
  <c r="R826" i="4" s="1"/>
  <c r="P764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Q798" i="4"/>
  <c r="P798" i="4"/>
  <c r="Q806" i="4"/>
  <c r="P806" i="4"/>
  <c r="Q838" i="4"/>
  <c r="P838" i="4"/>
  <c r="Q922" i="4"/>
  <c r="N922" i="4"/>
  <c r="R922" i="4" s="1"/>
  <c r="P922" i="4"/>
  <c r="Q457" i="4"/>
  <c r="N457" i="4"/>
  <c r="R457" i="4" s="1"/>
  <c r="N535" i="4"/>
  <c r="N551" i="4"/>
  <c r="Q582" i="4"/>
  <c r="T582" i="4" s="1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Q912" i="4"/>
  <c r="Q822" i="4"/>
  <c r="P822" i="4"/>
  <c r="Q834" i="4"/>
  <c r="T834" i="4" s="1"/>
  <c r="P834" i="4"/>
  <c r="Q882" i="4"/>
  <c r="Q72" i="4"/>
  <c r="P72" i="4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E181" i="5"/>
  <c r="I814" i="5"/>
  <c r="F828" i="5"/>
  <c r="P1000" i="4"/>
  <c r="P999" i="4"/>
  <c r="N999" i="4"/>
  <c r="R999" i="4" s="1"/>
  <c r="N996" i="4"/>
  <c r="R996" i="4" s="1"/>
  <c r="P996" i="4"/>
  <c r="P995" i="4"/>
  <c r="N994" i="4"/>
  <c r="P994" i="4"/>
  <c r="N991" i="4"/>
  <c r="R991" i="4" s="1"/>
  <c r="N989" i="4"/>
  <c r="R989" i="4" s="1"/>
  <c r="Q989" i="4"/>
  <c r="P989" i="4"/>
  <c r="N986" i="4"/>
  <c r="R986" i="4" s="1"/>
  <c r="P986" i="4"/>
  <c r="N984" i="4"/>
  <c r="R984" i="4" s="1"/>
  <c r="P984" i="4"/>
  <c r="P979" i="4"/>
  <c r="Q979" i="4"/>
  <c r="N976" i="4"/>
  <c r="R976" i="4" s="1"/>
  <c r="P976" i="4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P959" i="4"/>
  <c r="F957" i="4"/>
  <c r="K957" i="4"/>
  <c r="H957" i="4"/>
  <c r="Q956" i="4"/>
  <c r="N953" i="4"/>
  <c r="R953" i="4" s="1"/>
  <c r="P953" i="4"/>
  <c r="P951" i="4"/>
  <c r="Q951" i="4"/>
  <c r="K949" i="4"/>
  <c r="AR949" i="4"/>
  <c r="H949" i="4"/>
  <c r="Q945" i="4"/>
  <c r="N945" i="4"/>
  <c r="R945" i="4" s="1"/>
  <c r="P945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Q910" i="4"/>
  <c r="T910" i="4" s="1"/>
  <c r="P907" i="4"/>
  <c r="N907" i="4"/>
  <c r="Q905" i="4"/>
  <c r="P905" i="4"/>
  <c r="P891" i="4"/>
  <c r="N891" i="4"/>
  <c r="Q879" i="4"/>
  <c r="N879" i="4"/>
  <c r="R879" i="4" s="1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Q817" i="4"/>
  <c r="N817" i="4"/>
  <c r="R817" i="4" s="1"/>
  <c r="P817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75" i="5"/>
  <c r="I83" i="5"/>
  <c r="E83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N931" i="4"/>
  <c r="R931" i="4" s="1"/>
  <c r="Q839" i="4"/>
  <c r="Q837" i="4"/>
  <c r="T837" i="4" s="1"/>
  <c r="Q835" i="4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Q763" i="4"/>
  <c r="Q761" i="4"/>
  <c r="T761" i="4" s="1"/>
  <c r="Q737" i="4"/>
  <c r="Q735" i="4"/>
  <c r="Q733" i="4"/>
  <c r="Q727" i="4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T128" i="4" s="1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4" i="5"/>
  <c r="D183" i="5"/>
  <c r="F183" i="5" s="1"/>
  <c r="D182" i="5"/>
  <c r="G182" i="5" s="1"/>
  <c r="D180" i="5"/>
  <c r="G180" i="5" s="1"/>
  <c r="D179" i="5"/>
  <c r="F179" i="5" s="1"/>
  <c r="E176" i="5"/>
  <c r="D175" i="5"/>
  <c r="F175" i="5" s="1"/>
  <c r="D174" i="5"/>
  <c r="G174" i="5" s="1"/>
  <c r="G172" i="5"/>
  <c r="E172" i="5"/>
  <c r="D170" i="5"/>
  <c r="E170" i="5" s="1"/>
  <c r="F169" i="5"/>
  <c r="D166" i="5"/>
  <c r="G166" i="5" s="1"/>
  <c r="D164" i="5"/>
  <c r="G164" i="5" s="1"/>
  <c r="D163" i="5"/>
  <c r="F163" i="5" s="1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E142" i="5"/>
  <c r="E140" i="5"/>
  <c r="E136" i="5"/>
  <c r="E124" i="5"/>
  <c r="D108" i="5"/>
  <c r="E108" i="5" s="1"/>
  <c r="D106" i="5"/>
  <c r="E106" i="5" s="1"/>
  <c r="D104" i="5"/>
  <c r="E104" i="5" s="1"/>
  <c r="D102" i="5"/>
  <c r="E102" i="5" s="1"/>
  <c r="D100" i="5"/>
  <c r="F99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F63" i="5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D37" i="5"/>
  <c r="F37" i="5" s="1"/>
  <c r="D35" i="5"/>
  <c r="D34" i="5"/>
  <c r="E34" i="5" s="1"/>
  <c r="D32" i="5"/>
  <c r="E32" i="5" s="1"/>
  <c r="D30" i="5"/>
  <c r="E30" i="5" s="1"/>
  <c r="D28" i="5"/>
  <c r="E26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E241" i="11"/>
  <c r="H241" i="11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E40" i="5" l="1"/>
  <c r="Q935" i="4"/>
  <c r="N875" i="4"/>
  <c r="Q906" i="4"/>
  <c r="N911" i="4"/>
  <c r="P980" i="4"/>
  <c r="T912" i="4"/>
  <c r="V912" i="4" s="1"/>
  <c r="P978" i="4"/>
  <c r="F954" i="4"/>
  <c r="S727" i="4"/>
  <c r="U727" i="4" s="1"/>
  <c r="D932" i="4"/>
  <c r="S110" i="4"/>
  <c r="U110" i="4" s="1"/>
  <c r="N977" i="4"/>
  <c r="I718" i="11"/>
  <c r="J665" i="11"/>
  <c r="L665" i="11" s="1"/>
  <c r="N665" i="11" s="1"/>
  <c r="J759" i="11"/>
  <c r="N857" i="4"/>
  <c r="R857" i="4" s="1"/>
  <c r="E876" i="4"/>
  <c r="D893" i="4"/>
  <c r="D953" i="4"/>
  <c r="Q978" i="4"/>
  <c r="E977" i="11"/>
  <c r="I425" i="11"/>
  <c r="J916" i="11"/>
  <c r="I571" i="11"/>
  <c r="H904" i="11"/>
  <c r="H899" i="11"/>
  <c r="F964" i="11"/>
  <c r="H866" i="11"/>
  <c r="H987" i="11"/>
  <c r="J769" i="11"/>
  <c r="I374" i="11"/>
  <c r="T727" i="4"/>
  <c r="S591" i="4"/>
  <c r="U591" i="4" s="1"/>
  <c r="Q876" i="4"/>
  <c r="P913" i="4"/>
  <c r="N980" i="4"/>
  <c r="D978" i="4"/>
  <c r="E71" i="5"/>
  <c r="E913" i="4"/>
  <c r="D996" i="4"/>
  <c r="D882" i="4"/>
  <c r="Q914" i="4"/>
  <c r="N812" i="4"/>
  <c r="R812" i="4" s="1"/>
  <c r="D880" i="4"/>
  <c r="P911" i="4"/>
  <c r="I743" i="11"/>
  <c r="F977" i="11"/>
  <c r="I848" i="11"/>
  <c r="I716" i="11"/>
  <c r="H957" i="11"/>
  <c r="F899" i="11"/>
  <c r="I522" i="11"/>
  <c r="J767" i="11"/>
  <c r="F987" i="11"/>
  <c r="H959" i="11"/>
  <c r="E923" i="11"/>
  <c r="N941" i="4"/>
  <c r="R941" i="4" s="1"/>
  <c r="P982" i="4"/>
  <c r="G71" i="5"/>
  <c r="F967" i="4"/>
  <c r="J701" i="11"/>
  <c r="J417" i="11"/>
  <c r="K417" i="11" s="1"/>
  <c r="M417" i="11" s="1"/>
  <c r="E876" i="11"/>
  <c r="I858" i="11"/>
  <c r="F861" i="11"/>
  <c r="J658" i="11"/>
  <c r="K658" i="11" s="1"/>
  <c r="M658" i="11" s="1"/>
  <c r="F941" i="11"/>
  <c r="J771" i="11"/>
  <c r="H945" i="11"/>
  <c r="Q936" i="4"/>
  <c r="P921" i="4"/>
  <c r="E927" i="4"/>
  <c r="F85" i="5"/>
  <c r="G140" i="5"/>
  <c r="G63" i="5"/>
  <c r="I152" i="5"/>
  <c r="S397" i="4"/>
  <c r="N871" i="4"/>
  <c r="R871" i="4" s="1"/>
  <c r="F981" i="4"/>
  <c r="F970" i="4"/>
  <c r="D911" i="4"/>
  <c r="T630" i="4"/>
  <c r="T529" i="4"/>
  <c r="P917" i="4"/>
  <c r="P985" i="4"/>
  <c r="F885" i="4"/>
  <c r="D921" i="4"/>
  <c r="I587" i="11"/>
  <c r="T599" i="4"/>
  <c r="N985" i="4"/>
  <c r="R985" i="4" s="1"/>
  <c r="F927" i="4"/>
  <c r="P906" i="4"/>
  <c r="P936" i="4"/>
  <c r="S344" i="4"/>
  <c r="U344" i="4" s="1"/>
  <c r="T334" i="4"/>
  <c r="T465" i="4"/>
  <c r="T704" i="4"/>
  <c r="T725" i="4"/>
  <c r="P935" i="4"/>
  <c r="T409" i="4"/>
  <c r="S667" i="4"/>
  <c r="T782" i="4"/>
  <c r="Q871" i="4"/>
  <c r="Q878" i="4"/>
  <c r="T878" i="4" s="1"/>
  <c r="T938" i="4"/>
  <c r="S582" i="4"/>
  <c r="S806" i="4"/>
  <c r="F914" i="4"/>
  <c r="E981" i="4"/>
  <c r="E882" i="4"/>
  <c r="D936" i="4"/>
  <c r="D970" i="4"/>
  <c r="S409" i="4"/>
  <c r="Q874" i="4"/>
  <c r="S938" i="4"/>
  <c r="U938" i="4" s="1"/>
  <c r="S830" i="4"/>
  <c r="Q921" i="4"/>
  <c r="E894" i="4"/>
  <c r="E959" i="4"/>
  <c r="D959" i="4"/>
  <c r="S599" i="4"/>
  <c r="U599" i="4" s="1"/>
  <c r="S455" i="4"/>
  <c r="I101" i="5"/>
  <c r="Q848" i="4"/>
  <c r="P875" i="4"/>
  <c r="Q894" i="4"/>
  <c r="N982" i="4"/>
  <c r="S704" i="4"/>
  <c r="U704" i="4" s="1"/>
  <c r="E874" i="4"/>
  <c r="E934" i="4"/>
  <c r="E982" i="4"/>
  <c r="F882" i="4"/>
  <c r="E970" i="4"/>
  <c r="F937" i="4"/>
  <c r="T638" i="4"/>
  <c r="S529" i="4"/>
  <c r="S821" i="4"/>
  <c r="U821" i="4" s="1"/>
  <c r="N888" i="4"/>
  <c r="R888" i="4" s="1"/>
  <c r="S797" i="4"/>
  <c r="U797" i="4" s="1"/>
  <c r="D909" i="4"/>
  <c r="D981" i="4"/>
  <c r="N873" i="4"/>
  <c r="R873" i="4" s="1"/>
  <c r="D914" i="4"/>
  <c r="I801" i="11"/>
  <c r="E165" i="5"/>
  <c r="E131" i="5"/>
  <c r="I153" i="5"/>
  <c r="F118" i="5"/>
  <c r="F69" i="5"/>
  <c r="F95" i="5"/>
  <c r="E115" i="5"/>
  <c r="F165" i="5"/>
  <c r="I85" i="5"/>
  <c r="I69" i="5"/>
  <c r="D141" i="9"/>
  <c r="T20" i="4"/>
  <c r="F172" i="5"/>
  <c r="E47" i="5"/>
  <c r="I47" i="5"/>
  <c r="J587" i="11"/>
  <c r="K587" i="11" s="1"/>
  <c r="M587" i="11" s="1"/>
  <c r="I413" i="11"/>
  <c r="D967" i="4"/>
  <c r="E907" i="11"/>
  <c r="I708" i="11"/>
  <c r="F993" i="4"/>
  <c r="E120" i="5"/>
  <c r="E24" i="5"/>
  <c r="E160" i="5"/>
  <c r="T8" i="4"/>
  <c r="E126" i="5"/>
  <c r="E157" i="5"/>
  <c r="G119" i="5"/>
  <c r="E143" i="5"/>
  <c r="F157" i="5"/>
  <c r="I160" i="5"/>
  <c r="E122" i="5"/>
  <c r="G2" i="5"/>
  <c r="J3" i="2" s="1"/>
  <c r="S60" i="4"/>
  <c r="G126" i="5"/>
  <c r="T449" i="4"/>
  <c r="T603" i="4"/>
  <c r="N927" i="4"/>
  <c r="Q972" i="4"/>
  <c r="P992" i="4"/>
  <c r="E931" i="4"/>
  <c r="J522" i="11"/>
  <c r="K522" i="11" s="1"/>
  <c r="M522" i="11" s="1"/>
  <c r="T475" i="4"/>
  <c r="Q987" i="4"/>
  <c r="T987" i="4" s="1"/>
  <c r="S822" i="4"/>
  <c r="N816" i="4"/>
  <c r="J809" i="11"/>
  <c r="I533" i="11"/>
  <c r="D987" i="4"/>
  <c r="N895" i="4"/>
  <c r="J617" i="11"/>
  <c r="K617" i="11" s="1"/>
  <c r="M617" i="11" s="1"/>
  <c r="Q946" i="4"/>
  <c r="Q959" i="4"/>
  <c r="E978" i="4"/>
  <c r="F886" i="4"/>
  <c r="P890" i="4"/>
  <c r="F998" i="4"/>
  <c r="F996" i="4"/>
  <c r="I739" i="11"/>
  <c r="E913" i="11"/>
  <c r="F919" i="11"/>
  <c r="E947" i="11"/>
  <c r="H951" i="11"/>
  <c r="H864" i="11"/>
  <c r="S789" i="4"/>
  <c r="E903" i="4"/>
  <c r="N955" i="4"/>
  <c r="R955" i="4" s="1"/>
  <c r="J626" i="11"/>
  <c r="K626" i="11" s="1"/>
  <c r="M626" i="11" s="1"/>
  <c r="E93" i="9"/>
  <c r="D93" i="9"/>
  <c r="I8" i="5"/>
  <c r="F71" i="5"/>
  <c r="F101" i="5"/>
  <c r="E141" i="5"/>
  <c r="E152" i="5"/>
  <c r="E184" i="5"/>
  <c r="G153" i="5"/>
  <c r="G109" i="5"/>
  <c r="G152" i="5"/>
  <c r="G184" i="5"/>
  <c r="E153" i="5"/>
  <c r="G112" i="5"/>
  <c r="E112" i="5"/>
  <c r="S132" i="4"/>
  <c r="U132" i="4" s="1"/>
  <c r="T341" i="4"/>
  <c r="S666" i="4"/>
  <c r="U666" i="4" s="1"/>
  <c r="T569" i="4"/>
  <c r="T835" i="4"/>
  <c r="P931" i="4"/>
  <c r="S818" i="4"/>
  <c r="Q897" i="4"/>
  <c r="T897" i="4" s="1"/>
  <c r="Q948" i="4"/>
  <c r="N981" i="4"/>
  <c r="R981" i="4" s="1"/>
  <c r="Q995" i="4"/>
  <c r="S794" i="4"/>
  <c r="P968" i="4"/>
  <c r="S968" i="4" s="1"/>
  <c r="U968" i="4" s="1"/>
  <c r="S658" i="4"/>
  <c r="D954" i="4"/>
  <c r="S714" i="4"/>
  <c r="U714" i="4" s="1"/>
  <c r="E890" i="4"/>
  <c r="G879" i="4"/>
  <c r="D948" i="4"/>
  <c r="E954" i="4"/>
  <c r="F978" i="4"/>
  <c r="D887" i="4"/>
  <c r="G4" i="5"/>
  <c r="Q873" i="4"/>
  <c r="Q812" i="4"/>
  <c r="Q816" i="4"/>
  <c r="P886" i="4"/>
  <c r="E939" i="4"/>
  <c r="N998" i="4"/>
  <c r="R998" i="4" s="1"/>
  <c r="Q884" i="4"/>
  <c r="F940" i="4"/>
  <c r="G902" i="4"/>
  <c r="D908" i="4"/>
  <c r="I728" i="11"/>
  <c r="I358" i="11"/>
  <c r="F946" i="4"/>
  <c r="Q903" i="4"/>
  <c r="N903" i="4"/>
  <c r="R903" i="4" s="1"/>
  <c r="E909" i="4"/>
  <c r="P960" i="4"/>
  <c r="F983" i="4"/>
  <c r="F892" i="11"/>
  <c r="E919" i="11"/>
  <c r="F951" i="11"/>
  <c r="I951" i="11" s="1"/>
  <c r="E883" i="11"/>
  <c r="F872" i="11"/>
  <c r="H967" i="11"/>
  <c r="J614" i="11"/>
  <c r="F913" i="11"/>
  <c r="E978" i="11"/>
  <c r="H891" i="11"/>
  <c r="H895" i="11"/>
  <c r="I895" i="11" s="1"/>
  <c r="H978" i="11"/>
  <c r="J978" i="11" s="1"/>
  <c r="F947" i="11"/>
  <c r="J801" i="11"/>
  <c r="K801" i="11" s="1"/>
  <c r="M801" i="11" s="1"/>
  <c r="T565" i="4"/>
  <c r="T581" i="4"/>
  <c r="N943" i="4"/>
  <c r="R943" i="4" s="1"/>
  <c r="T641" i="4"/>
  <c r="T668" i="4"/>
  <c r="P873" i="4"/>
  <c r="Q952" i="4"/>
  <c r="N971" i="4"/>
  <c r="R971" i="4" s="1"/>
  <c r="P981" i="4"/>
  <c r="G40" i="5"/>
  <c r="T896" i="4"/>
  <c r="E14" i="5"/>
  <c r="D890" i="4"/>
  <c r="G998" i="4"/>
  <c r="E879" i="4"/>
  <c r="E996" i="4"/>
  <c r="E998" i="4"/>
  <c r="F887" i="4"/>
  <c r="S765" i="4"/>
  <c r="U765" i="4" s="1"/>
  <c r="N890" i="4"/>
  <c r="R890" i="4" s="1"/>
  <c r="D902" i="4"/>
  <c r="P923" i="4"/>
  <c r="N934" i="4"/>
  <c r="E983" i="4"/>
  <c r="D985" i="4"/>
  <c r="D939" i="4"/>
  <c r="E964" i="4"/>
  <c r="D872" i="4"/>
  <c r="S836" i="4"/>
  <c r="U836" i="4" s="1"/>
  <c r="N948" i="4"/>
  <c r="R948" i="4" s="1"/>
  <c r="F908" i="4"/>
  <c r="J635" i="11"/>
  <c r="K635" i="11" s="1"/>
  <c r="M635" i="11" s="1"/>
  <c r="J597" i="11"/>
  <c r="K597" i="11" s="1"/>
  <c r="M597" i="11" s="1"/>
  <c r="I380" i="11"/>
  <c r="N884" i="4"/>
  <c r="R884" i="4" s="1"/>
  <c r="I744" i="11"/>
  <c r="H969" i="11"/>
  <c r="H876" i="11"/>
  <c r="E969" i="11"/>
  <c r="E887" i="11"/>
  <c r="H941" i="11"/>
  <c r="S308" i="4"/>
  <c r="U308" i="4" s="1"/>
  <c r="T270" i="4"/>
  <c r="S341" i="4"/>
  <c r="T666" i="4"/>
  <c r="T765" i="4"/>
  <c r="Q943" i="4"/>
  <c r="P897" i="4"/>
  <c r="S897" i="4" s="1"/>
  <c r="V897" i="4" s="1"/>
  <c r="Q960" i="4"/>
  <c r="Q981" i="4"/>
  <c r="S537" i="4"/>
  <c r="F40" i="5"/>
  <c r="P812" i="4"/>
  <c r="F968" i="4"/>
  <c r="D879" i="4"/>
  <c r="Q904" i="4"/>
  <c r="Q890" i="4"/>
  <c r="P997" i="4"/>
  <c r="D904" i="4"/>
  <c r="D964" i="4"/>
  <c r="D940" i="4"/>
  <c r="T836" i="4"/>
  <c r="E985" i="4"/>
  <c r="E908" i="4"/>
  <c r="I388" i="11"/>
  <c r="J652" i="11"/>
  <c r="I626" i="11"/>
  <c r="F943" i="4"/>
  <c r="N946" i="4"/>
  <c r="R946" i="4" s="1"/>
  <c r="N959" i="4"/>
  <c r="R959" i="4" s="1"/>
  <c r="N886" i="4"/>
  <c r="R886" i="4" s="1"/>
  <c r="E884" i="11"/>
  <c r="F883" i="11"/>
  <c r="J883" i="11" s="1"/>
  <c r="E976" i="11"/>
  <c r="G1001" i="4"/>
  <c r="I655" i="11"/>
  <c r="J679" i="11"/>
  <c r="G8" i="5"/>
  <c r="I26" i="5"/>
  <c r="F77" i="5"/>
  <c r="I53" i="5"/>
  <c r="E8" i="5"/>
  <c r="S72" i="4"/>
  <c r="U72" i="4" s="1"/>
  <c r="T48" i="4"/>
  <c r="E127" i="5"/>
  <c r="G144" i="5"/>
  <c r="E101" i="5"/>
  <c r="G135" i="5"/>
  <c r="D282" i="9"/>
  <c r="D275" i="9"/>
  <c r="E284" i="9"/>
  <c r="I117" i="5"/>
  <c r="G124" i="5"/>
  <c r="E118" i="5"/>
  <c r="G118" i="5"/>
  <c r="I125" i="5"/>
  <c r="F55" i="5"/>
  <c r="T72" i="4"/>
  <c r="F112" i="5"/>
  <c r="F107" i="5"/>
  <c r="E107" i="5"/>
  <c r="G26" i="5"/>
  <c r="F29" i="5"/>
  <c r="F93" i="5"/>
  <c r="S12" i="4"/>
  <c r="U12" i="4" s="1"/>
  <c r="I31" i="5"/>
  <c r="I91" i="5"/>
  <c r="I2" i="5"/>
  <c r="G3" i="2" s="1"/>
  <c r="P3" i="2" s="1"/>
  <c r="E33" i="5"/>
  <c r="G24" i="5"/>
  <c r="I59" i="5"/>
  <c r="E2" i="5"/>
  <c r="H3" i="2" s="1"/>
  <c r="I33" i="5"/>
  <c r="F59" i="5"/>
  <c r="T101" i="4"/>
  <c r="S8" i="4"/>
  <c r="G117" i="5"/>
  <c r="G125" i="5"/>
  <c r="E133" i="5"/>
  <c r="I141" i="5"/>
  <c r="G162" i="5"/>
  <c r="S124" i="4"/>
  <c r="U124" i="4" s="1"/>
  <c r="E109" i="5"/>
  <c r="I133" i="5"/>
  <c r="E138" i="5"/>
  <c r="G141" i="5"/>
  <c r="E43" i="5"/>
  <c r="I165" i="5"/>
  <c r="F160" i="5"/>
  <c r="G120" i="5"/>
  <c r="G33" i="5"/>
  <c r="I126" i="5"/>
  <c r="S40" i="4"/>
  <c r="U40" i="4" s="1"/>
  <c r="T124" i="4"/>
  <c r="I109" i="5"/>
  <c r="E117" i="5"/>
  <c r="E125" i="5"/>
  <c r="G133" i="5"/>
  <c r="I79" i="5"/>
  <c r="F120" i="5"/>
  <c r="F122" i="5"/>
  <c r="T40" i="4"/>
  <c r="D11" i="9"/>
  <c r="F22" i="5"/>
  <c r="F24" i="5"/>
  <c r="G11" i="9"/>
  <c r="G142" i="9"/>
  <c r="E142" i="9"/>
  <c r="E42" i="5"/>
  <c r="P963" i="4"/>
  <c r="G19" i="5"/>
  <c r="T94" i="4"/>
  <c r="E920" i="4"/>
  <c r="F980" i="4"/>
  <c r="P914" i="4"/>
  <c r="T467" i="4"/>
  <c r="I42" i="5"/>
  <c r="T620" i="4"/>
  <c r="G42" i="5"/>
  <c r="G980" i="4"/>
  <c r="S366" i="4"/>
  <c r="V821" i="4"/>
  <c r="W821" i="4" s="1"/>
  <c r="X821" i="4" s="1"/>
  <c r="Y821" i="4" s="1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I614" i="11"/>
  <c r="I616" i="11"/>
  <c r="J707" i="11"/>
  <c r="J811" i="11"/>
  <c r="K811" i="11" s="1"/>
  <c r="M811" i="11" s="1"/>
  <c r="J526" i="11"/>
  <c r="H872" i="11"/>
  <c r="F885" i="11"/>
  <c r="F894" i="1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J925" i="11" s="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J947" i="11" s="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U38" i="4" s="1"/>
  <c r="G145" i="5"/>
  <c r="F14" i="5"/>
  <c r="G17" i="5"/>
  <c r="G128" i="5"/>
  <c r="T102" i="4"/>
  <c r="F4" i="5"/>
  <c r="G67" i="5"/>
  <c r="G91" i="5"/>
  <c r="F162" i="5"/>
  <c r="F176" i="5"/>
  <c r="I110" i="5"/>
  <c r="S80" i="4"/>
  <c r="U80" i="4" s="1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I842" i="11" s="1"/>
  <c r="E842" i="11"/>
  <c r="E850" i="11"/>
  <c r="F850" i="11"/>
  <c r="E856" i="11"/>
  <c r="H856" i="11"/>
  <c r="J856" i="11" s="1"/>
  <c r="S935" i="4"/>
  <c r="U935" i="4" s="1"/>
  <c r="F972" i="4"/>
  <c r="T935" i="4"/>
  <c r="G985" i="4"/>
  <c r="P871" i="4"/>
  <c r="S871" i="4" s="1"/>
  <c r="P878" i="4"/>
  <c r="P879" i="4"/>
  <c r="S879" i="4" s="1"/>
  <c r="U879" i="4" s="1"/>
  <c r="N913" i="4"/>
  <c r="R913" i="4" s="1"/>
  <c r="Q976" i="4"/>
  <c r="T976" i="4" s="1"/>
  <c r="Q991" i="4"/>
  <c r="D983" i="4"/>
  <c r="F931" i="4"/>
  <c r="E932" i="4"/>
  <c r="E951" i="4"/>
  <c r="P908" i="4"/>
  <c r="S959" i="4"/>
  <c r="U959" i="4" s="1"/>
  <c r="T954" i="4"/>
  <c r="D876" i="4"/>
  <c r="F902" i="4"/>
  <c r="S910" i="4"/>
  <c r="T959" i="4"/>
  <c r="V959" i="4" s="1"/>
  <c r="G157" i="5"/>
  <c r="T618" i="4"/>
  <c r="S954" i="4"/>
  <c r="E963" i="4"/>
  <c r="E950" i="4"/>
  <c r="T944" i="4"/>
  <c r="T674" i="4"/>
  <c r="I114" i="5"/>
  <c r="I122" i="5"/>
  <c r="I130" i="5"/>
  <c r="I138" i="5"/>
  <c r="F976" i="4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V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K135" i="11" s="1"/>
  <c r="M135" i="11" s="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F959" i="11"/>
  <c r="J959" i="11" s="1"/>
  <c r="E959" i="11"/>
  <c r="H881" i="11"/>
  <c r="F881" i="11"/>
  <c r="H933" i="11"/>
  <c r="F933" i="11"/>
  <c r="E933" i="11"/>
  <c r="H885" i="11"/>
  <c r="I885" i="11" s="1"/>
  <c r="E885" i="11"/>
  <c r="F853" i="11"/>
  <c r="E853" i="11"/>
  <c r="D16" i="9"/>
  <c r="G16" i="9"/>
  <c r="J609" i="11"/>
  <c r="I609" i="11"/>
  <c r="H979" i="11"/>
  <c r="J979" i="11" s="1"/>
  <c r="E979" i="11"/>
  <c r="H971" i="11"/>
  <c r="F971" i="1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J968" i="11" s="1"/>
  <c r="G130" i="9"/>
  <c r="E130" i="9"/>
  <c r="I978" i="11"/>
  <c r="E960" i="11"/>
  <c r="H960" i="11"/>
  <c r="H890" i="11"/>
  <c r="J890" i="11" s="1"/>
  <c r="E890" i="11"/>
  <c r="E921" i="11"/>
  <c r="H921" i="11"/>
  <c r="I921" i="11" s="1"/>
  <c r="I667" i="11"/>
  <c r="E991" i="11"/>
  <c r="H991" i="11"/>
  <c r="F991" i="11"/>
  <c r="J736" i="11"/>
  <c r="H923" i="11"/>
  <c r="F923" i="11"/>
  <c r="F927" i="11"/>
  <c r="I927" i="11" s="1"/>
  <c r="E927" i="11"/>
  <c r="E945" i="11"/>
  <c r="F945" i="11"/>
  <c r="I945" i="11" s="1"/>
  <c r="H955" i="11"/>
  <c r="F955" i="11"/>
  <c r="J83" i="11"/>
  <c r="L83" i="11" s="1"/>
  <c r="N83" i="11" s="1"/>
  <c r="I83" i="11"/>
  <c r="D79" i="9"/>
  <c r="G79" i="9"/>
  <c r="H874" i="11"/>
  <c r="F874" i="11"/>
  <c r="E874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853" i="11" s="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I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941" i="4" s="1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U703" i="4" s="1"/>
  <c r="E952" i="4"/>
  <c r="N904" i="4"/>
  <c r="R904" i="4" s="1"/>
  <c r="P893" i="4"/>
  <c r="S893" i="4" s="1"/>
  <c r="S435" i="4"/>
  <c r="V435" i="4" s="1"/>
  <c r="F999" i="4"/>
  <c r="P888" i="4"/>
  <c r="S888" i="4" s="1"/>
  <c r="E912" i="4"/>
  <c r="D912" i="4"/>
  <c r="T412" i="4"/>
  <c r="T120" i="4"/>
  <c r="T147" i="4"/>
  <c r="T6" i="4"/>
  <c r="T107" i="4"/>
  <c r="S699" i="4"/>
  <c r="U699" i="4" s="1"/>
  <c r="P939" i="4"/>
  <c r="S939" i="4" s="1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S160" i="4"/>
  <c r="U160" i="4" s="1"/>
  <c r="T5" i="4"/>
  <c r="T170" i="4"/>
  <c r="T129" i="4"/>
  <c r="T145" i="4"/>
  <c r="T160" i="4"/>
  <c r="S417" i="4"/>
  <c r="S358" i="4"/>
  <c r="U358" i="4" s="1"/>
  <c r="S357" i="4"/>
  <c r="U357" i="4" s="1"/>
  <c r="G425" i="5"/>
  <c r="T403" i="4"/>
  <c r="T417" i="4"/>
  <c r="V417" i="4" s="1"/>
  <c r="F425" i="5"/>
  <c r="T290" i="4"/>
  <c r="S368" i="4"/>
  <c r="S190" i="4"/>
  <c r="U190" i="4" s="1"/>
  <c r="I103" i="11"/>
  <c r="I96" i="11"/>
  <c r="I944" i="11"/>
  <c r="F960" i="1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U215" i="4" s="1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U896" i="4" s="1"/>
  <c r="T876" i="4"/>
  <c r="S995" i="4"/>
  <c r="U995" i="4" s="1"/>
  <c r="S5" i="4"/>
  <c r="U5" i="4" s="1"/>
  <c r="S39" i="4"/>
  <c r="U39" i="4" s="1"/>
  <c r="G896" i="4"/>
  <c r="N882" i="4"/>
  <c r="R882" i="4" s="1"/>
  <c r="N952" i="4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U268" i="4" s="1"/>
  <c r="J140" i="11"/>
  <c r="K140" i="11" s="1"/>
  <c r="M140" i="11" s="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V547" i="4" s="1"/>
  <c r="S576" i="4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U706" i="4" s="1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F851" i="11"/>
  <c r="E851" i="11"/>
  <c r="H851" i="11"/>
  <c r="J946" i="11"/>
  <c r="I946" i="11"/>
  <c r="I426" i="11"/>
  <c r="J426" i="11"/>
  <c r="H879" i="11"/>
  <c r="I879" i="11" s="1"/>
  <c r="H911" i="11"/>
  <c r="J932" i="11"/>
  <c r="I932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J895" i="11"/>
  <c r="J914" i="11"/>
  <c r="I914" i="11"/>
  <c r="I920" i="11"/>
  <c r="J920" i="11"/>
  <c r="I952" i="11"/>
  <c r="J952" i="11"/>
  <c r="I449" i="11"/>
  <c r="J449" i="11"/>
  <c r="E823" i="11"/>
  <c r="H823" i="11"/>
  <c r="E839" i="11"/>
  <c r="H839" i="11"/>
  <c r="J839" i="11" s="1"/>
  <c r="E879" i="11"/>
  <c r="F911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I857" i="11"/>
  <c r="J857" i="11"/>
  <c r="J868" i="11"/>
  <c r="I868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30" i="11"/>
  <c r="I930" i="11"/>
  <c r="J951" i="11"/>
  <c r="I958" i="11"/>
  <c r="J958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J798" i="11"/>
  <c r="I798" i="11"/>
  <c r="J735" i="11"/>
  <c r="I735" i="11"/>
  <c r="I780" i="11"/>
  <c r="J780" i="11"/>
  <c r="J800" i="11"/>
  <c r="K800" i="11" s="1"/>
  <c r="M800" i="11" s="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J887" i="11"/>
  <c r="J743" i="11"/>
  <c r="J762" i="11"/>
  <c r="I762" i="11"/>
  <c r="I768" i="11"/>
  <c r="I770" i="11"/>
  <c r="J770" i="11"/>
  <c r="J787" i="11"/>
  <c r="I787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K290" i="11" s="1"/>
  <c r="M290" i="11" s="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U778" i="4" s="1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U374" i="4" s="1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U447" i="4" s="1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U530" i="4" s="1"/>
  <c r="T329" i="4"/>
  <c r="T300" i="4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U419" i="4" s="1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S617" i="4"/>
  <c r="U617" i="4" s="1"/>
  <c r="T624" i="4"/>
  <c r="T628" i="4"/>
  <c r="V656" i="4"/>
  <c r="W656" i="4" s="1"/>
  <c r="X656" i="4" s="1"/>
  <c r="T660" i="4"/>
  <c r="T664" i="4"/>
  <c r="V668" i="4"/>
  <c r="W668" i="4" s="1"/>
  <c r="T718" i="4"/>
  <c r="S737" i="4"/>
  <c r="U737" i="4" s="1"/>
  <c r="S891" i="4"/>
  <c r="S913" i="4"/>
  <c r="S951" i="4"/>
  <c r="U951" i="4" s="1"/>
  <c r="S953" i="4"/>
  <c r="U953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V60" i="4" s="1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V986" i="4" s="1"/>
  <c r="S992" i="4"/>
  <c r="U992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S635" i="4"/>
  <c r="N942" i="4"/>
  <c r="S557" i="4"/>
  <c r="U557" i="4" s="1"/>
  <c r="S861" i="4"/>
  <c r="U861" i="4" s="1"/>
  <c r="S120" i="4"/>
  <c r="S154" i="4"/>
  <c r="U154" i="4" s="1"/>
  <c r="I145" i="5"/>
  <c r="F575" i="5"/>
  <c r="N974" i="4"/>
  <c r="R974" i="4" s="1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U50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R183" i="4"/>
  <c r="S183" i="4"/>
  <c r="T183" i="4"/>
  <c r="R927" i="4"/>
  <c r="T955" i="4"/>
  <c r="T967" i="4"/>
  <c r="R37" i="4"/>
  <c r="S37" i="4"/>
  <c r="R46" i="4"/>
  <c r="T46" i="4"/>
  <c r="V48" i="4"/>
  <c r="U48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R807" i="4"/>
  <c r="S807" i="4"/>
  <c r="T811" i="4"/>
  <c r="R815" i="4"/>
  <c r="S815" i="4"/>
  <c r="R816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T816" i="4"/>
  <c r="V615" i="4"/>
  <c r="S791" i="4"/>
  <c r="V638" i="4"/>
  <c r="W638" i="4" s="1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U60" i="4"/>
  <c r="T64" i="4"/>
  <c r="R85" i="4"/>
  <c r="T85" i="4"/>
  <c r="S85" i="4"/>
  <c r="R93" i="4"/>
  <c r="S93" i="4"/>
  <c r="R111" i="4"/>
  <c r="S111" i="4"/>
  <c r="U115" i="4"/>
  <c r="R119" i="4"/>
  <c r="S119" i="4"/>
  <c r="T127" i="4"/>
  <c r="R135" i="4"/>
  <c r="S135" i="4"/>
  <c r="T143" i="4"/>
  <c r="T931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R558" i="4"/>
  <c r="S558" i="4"/>
  <c r="R584" i="4"/>
  <c r="S584" i="4"/>
  <c r="T584" i="4"/>
  <c r="R595" i="4"/>
  <c r="T595" i="4"/>
  <c r="U611" i="4"/>
  <c r="U623" i="4"/>
  <c r="T639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U88" i="4"/>
  <c r="V88" i="4"/>
  <c r="U822" i="4"/>
  <c r="V822" i="4"/>
  <c r="U838" i="4"/>
  <c r="U806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T125" i="4"/>
  <c r="T688" i="4"/>
  <c r="S149" i="4"/>
  <c r="S104" i="4"/>
  <c r="S90" i="4"/>
  <c r="T690" i="4"/>
  <c r="T742" i="4"/>
  <c r="T758" i="4"/>
  <c r="S847" i="4"/>
  <c r="V517" i="4"/>
  <c r="S167" i="4"/>
  <c r="S716" i="4"/>
  <c r="Q2" i="4"/>
  <c r="P2" i="4"/>
  <c r="N2" i="4"/>
  <c r="R2" i="4" s="1"/>
  <c r="R16" i="4"/>
  <c r="T16" i="4"/>
  <c r="S7" i="4"/>
  <c r="T7" i="4"/>
  <c r="S4" i="4"/>
  <c r="U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R907" i="4"/>
  <c r="T907" i="4"/>
  <c r="G929" i="4"/>
  <c r="E929" i="4"/>
  <c r="F929" i="4"/>
  <c r="Q933" i="4"/>
  <c r="N933" i="4"/>
  <c r="R933" i="4" s="1"/>
  <c r="P933" i="4"/>
  <c r="D933" i="4"/>
  <c r="S937" i="4"/>
  <c r="T937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S999" i="4"/>
  <c r="U537" i="4"/>
  <c r="V537" i="4"/>
  <c r="S142" i="4"/>
  <c r="S126" i="4"/>
  <c r="T104" i="4"/>
  <c r="U100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S431" i="4"/>
  <c r="U431" i="4" s="1"/>
  <c r="S457" i="4"/>
  <c r="S551" i="4"/>
  <c r="R618" i="4"/>
  <c r="S618" i="4"/>
  <c r="S743" i="4"/>
  <c r="S775" i="4"/>
  <c r="R940" i="4"/>
  <c r="R934" i="4"/>
  <c r="U954" i="4"/>
  <c r="T991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T382" i="4"/>
  <c r="T384" i="4"/>
  <c r="G357" i="5"/>
  <c r="I366" i="5"/>
  <c r="G434" i="5"/>
  <c r="T427" i="4"/>
  <c r="S477" i="4"/>
  <c r="U477" i="4" s="1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66" i="4"/>
  <c r="V366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J36" i="11"/>
  <c r="I36" i="11"/>
  <c r="J129" i="11"/>
  <c r="I129" i="11"/>
  <c r="I171" i="11"/>
  <c r="J171" i="11"/>
  <c r="I205" i="11"/>
  <c r="J205" i="1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403" i="4" l="1"/>
  <c r="V643" i="4"/>
  <c r="V699" i="4"/>
  <c r="W517" i="4"/>
  <c r="I968" i="11"/>
  <c r="V120" i="4"/>
  <c r="V47" i="4"/>
  <c r="V12" i="4"/>
  <c r="V50" i="4"/>
  <c r="V995" i="4"/>
  <c r="V467" i="4"/>
  <c r="W467" i="4" s="1"/>
  <c r="X467" i="4" s="1"/>
  <c r="Y467" i="4" s="1"/>
  <c r="J873" i="11"/>
  <c r="V586" i="4"/>
  <c r="V358" i="4"/>
  <c r="I970" i="11"/>
  <c r="I874" i="11"/>
  <c r="J923" i="11"/>
  <c r="J971" i="11"/>
  <c r="Y727" i="4"/>
  <c r="AK727" i="4" s="1"/>
  <c r="T904" i="4"/>
  <c r="I853" i="11"/>
  <c r="T890" i="4"/>
  <c r="J945" i="11"/>
  <c r="V873" i="4"/>
  <c r="V804" i="4"/>
  <c r="W804" i="4" s="1"/>
  <c r="V790" i="4"/>
  <c r="V996" i="4"/>
  <c r="I887" i="11"/>
  <c r="V20" i="4"/>
  <c r="T888" i="4"/>
  <c r="V237" i="4"/>
  <c r="V292" i="4"/>
  <c r="W292" i="4" s="1"/>
  <c r="I819" i="11"/>
  <c r="J864" i="11"/>
  <c r="J937" i="11"/>
  <c r="J973" i="11"/>
  <c r="I867" i="11"/>
  <c r="S985" i="4"/>
  <c r="T985" i="4"/>
  <c r="L135" i="11"/>
  <c r="N135" i="11" s="1"/>
  <c r="U986" i="4"/>
  <c r="U928" i="4"/>
  <c r="V329" i="4"/>
  <c r="J960" i="11"/>
  <c r="I875" i="11"/>
  <c r="J894" i="11"/>
  <c r="V1000" i="4"/>
  <c r="V562" i="4"/>
  <c r="V300" i="4"/>
  <c r="J927" i="11"/>
  <c r="V8" i="4"/>
  <c r="U907" i="4"/>
  <c r="V951" i="4"/>
  <c r="W951" i="4" s="1"/>
  <c r="V334" i="4"/>
  <c r="W334" i="4" s="1"/>
  <c r="X334" i="4" s="1"/>
  <c r="V553" i="4"/>
  <c r="W553" i="4" s="1"/>
  <c r="X553" i="4" s="1"/>
  <c r="Y553" i="4" s="1"/>
  <c r="V401" i="4"/>
  <c r="V798" i="4"/>
  <c r="W798" i="4" s="1"/>
  <c r="U802" i="4"/>
  <c r="T974" i="4"/>
  <c r="V913" i="4"/>
  <c r="J915" i="11"/>
  <c r="I889" i="11"/>
  <c r="I962" i="11"/>
  <c r="T948" i="4"/>
  <c r="V447" i="4"/>
  <c r="W447" i="4" s="1"/>
  <c r="X447" i="4" s="1"/>
  <c r="Y447" i="4" s="1"/>
  <c r="T942" i="4"/>
  <c r="V546" i="4"/>
  <c r="W546" i="4" s="1"/>
  <c r="T446" i="4"/>
  <c r="V530" i="4"/>
  <c r="W530" i="4" s="1"/>
  <c r="X530" i="4" s="1"/>
  <c r="K83" i="11"/>
  <c r="M83" i="11" s="1"/>
  <c r="V234" i="4"/>
  <c r="V691" i="4"/>
  <c r="W691" i="4" s="1"/>
  <c r="X691" i="4" s="1"/>
  <c r="V931" i="4"/>
  <c r="W931" i="4" s="1"/>
  <c r="V614" i="4"/>
  <c r="V531" i="4"/>
  <c r="V610" i="4"/>
  <c r="W610" i="4" s="1"/>
  <c r="X610" i="4" s="1"/>
  <c r="Y610" i="4" s="1"/>
  <c r="J881" i="11"/>
  <c r="I901" i="11"/>
  <c r="I847" i="11"/>
  <c r="T886" i="4"/>
  <c r="V896" i="4"/>
  <c r="W896" i="4" s="1"/>
  <c r="X896" i="4" s="1"/>
  <c r="S886" i="4"/>
  <c r="J874" i="11"/>
  <c r="I979" i="11"/>
  <c r="I955" i="11"/>
  <c r="S963" i="4"/>
  <c r="U963" i="4" s="1"/>
  <c r="V658" i="4"/>
  <c r="K178" i="11"/>
  <c r="M178" i="11" s="1"/>
  <c r="V124" i="4"/>
  <c r="W124" i="4" s="1"/>
  <c r="X124" i="4" s="1"/>
  <c r="Y124" i="4" s="1"/>
  <c r="V308" i="4"/>
  <c r="W308" i="4" s="1"/>
  <c r="X308" i="4" s="1"/>
  <c r="V433" i="4"/>
  <c r="W433" i="4" s="1"/>
  <c r="X433" i="4" s="1"/>
  <c r="Y433" i="4" s="1"/>
  <c r="U435" i="4"/>
  <c r="V101" i="4"/>
  <c r="W101" i="4" s="1"/>
  <c r="X101" i="4" s="1"/>
  <c r="K103" i="11"/>
  <c r="M103" i="11" s="1"/>
  <c r="V72" i="4"/>
  <c r="W72" i="4" s="1"/>
  <c r="X72" i="4" s="1"/>
  <c r="V179" i="4"/>
  <c r="W179" i="4" s="1"/>
  <c r="X179" i="4" s="1"/>
  <c r="Y179" i="4" s="1"/>
  <c r="V184" i="4"/>
  <c r="W184" i="4" s="1"/>
  <c r="V40" i="4"/>
  <c r="S905" i="4"/>
  <c r="U905" i="4" s="1"/>
  <c r="V834" i="4"/>
  <c r="V979" i="4"/>
  <c r="S943" i="4"/>
  <c r="X912" i="4"/>
  <c r="T943" i="4"/>
  <c r="S890" i="4"/>
  <c r="U890" i="4" s="1"/>
  <c r="T960" i="4"/>
  <c r="V786" i="4"/>
  <c r="S946" i="4"/>
  <c r="J889" i="11"/>
  <c r="J885" i="11"/>
  <c r="J842" i="11"/>
  <c r="V601" i="4"/>
  <c r="V383" i="4"/>
  <c r="W383" i="4" s="1"/>
  <c r="I909" i="11"/>
  <c r="T884" i="4"/>
  <c r="T478" i="4"/>
  <c r="U378" i="4"/>
  <c r="V655" i="4"/>
  <c r="U897" i="4"/>
  <c r="U594" i="4"/>
  <c r="U658" i="4"/>
  <c r="W658" i="4" s="1"/>
  <c r="V808" i="4"/>
  <c r="W808" i="4" s="1"/>
  <c r="V703" i="4"/>
  <c r="I973" i="11"/>
  <c r="J867" i="11"/>
  <c r="J875" i="11"/>
  <c r="I947" i="11"/>
  <c r="I915" i="11"/>
  <c r="J879" i="11"/>
  <c r="I823" i="11"/>
  <c r="T952" i="4"/>
  <c r="S884" i="4"/>
  <c r="S478" i="4"/>
  <c r="U478" i="4" s="1"/>
  <c r="V711" i="4"/>
  <c r="U913" i="4"/>
  <c r="V764" i="4"/>
  <c r="V176" i="4"/>
  <c r="W176" i="4" s="1"/>
  <c r="X176" i="4" s="1"/>
  <c r="V620" i="4"/>
  <c r="T946" i="4"/>
  <c r="S948" i="4"/>
  <c r="U948" i="4" s="1"/>
  <c r="V203" i="4"/>
  <c r="W203" i="4" s="1"/>
  <c r="X203" i="4" s="1"/>
  <c r="V91" i="4"/>
  <c r="L165" i="11"/>
  <c r="N165" i="11" s="1"/>
  <c r="L184" i="11"/>
  <c r="N184" i="11" s="1"/>
  <c r="V181" i="4"/>
  <c r="W181" i="4" s="1"/>
  <c r="F3" i="2"/>
  <c r="O3" i="2" s="1"/>
  <c r="E3" i="2"/>
  <c r="N3" i="2" s="1"/>
  <c r="U572" i="4"/>
  <c r="I923" i="11"/>
  <c r="V737" i="4"/>
  <c r="T846" i="4"/>
  <c r="L37" i="11"/>
  <c r="N37" i="11" s="1"/>
  <c r="L140" i="11"/>
  <c r="N140" i="11" s="1"/>
  <c r="V134" i="4"/>
  <c r="V39" i="4"/>
  <c r="W39" i="4" s="1"/>
  <c r="X39" i="4" s="1"/>
  <c r="Y39" i="4" s="1"/>
  <c r="Z39" i="4" s="1"/>
  <c r="V170" i="4"/>
  <c r="V108" i="4"/>
  <c r="V166" i="4"/>
  <c r="U170" i="4"/>
  <c r="V77" i="4"/>
  <c r="W77" i="4" s="1"/>
  <c r="V53" i="4"/>
  <c r="W53" i="4" s="1"/>
  <c r="X53" i="4" s="1"/>
  <c r="Y53" i="4" s="1"/>
  <c r="V128" i="4"/>
  <c r="W128" i="4" s="1"/>
  <c r="X128" i="4" s="1"/>
  <c r="Y128" i="4" s="1"/>
  <c r="V17" i="4"/>
  <c r="W17" i="4" s="1"/>
  <c r="X17" i="4" s="1"/>
  <c r="V30" i="4"/>
  <c r="V80" i="4"/>
  <c r="W80" i="4" s="1"/>
  <c r="X80" i="4" s="1"/>
  <c r="Y80" i="4" s="1"/>
  <c r="V466" i="4"/>
  <c r="U556" i="4"/>
  <c r="W556" i="4" s="1"/>
  <c r="V499" i="4"/>
  <c r="V983" i="4"/>
  <c r="W983" i="4" s="1"/>
  <c r="X983" i="4" s="1"/>
  <c r="V464" i="4"/>
  <c r="V779" i="4"/>
  <c r="W779" i="4" s="1"/>
  <c r="X779" i="4" s="1"/>
  <c r="V641" i="4"/>
  <c r="S942" i="4"/>
  <c r="V526" i="4"/>
  <c r="S859" i="4"/>
  <c r="U859" i="4" s="1"/>
  <c r="J847" i="11"/>
  <c r="V838" i="4"/>
  <c r="W838" i="4" s="1"/>
  <c r="V343" i="4"/>
  <c r="J970" i="11"/>
  <c r="J877" i="11"/>
  <c r="I881" i="11"/>
  <c r="J901" i="11"/>
  <c r="V954" i="4"/>
  <c r="V935" i="4"/>
  <c r="V888" i="4"/>
  <c r="V722" i="4"/>
  <c r="V536" i="4"/>
  <c r="U630" i="4"/>
  <c r="T963" i="4"/>
  <c r="V706" i="4"/>
  <c r="V38" i="4"/>
  <c r="W38" i="4" s="1"/>
  <c r="X38" i="4" s="1"/>
  <c r="V102" i="4"/>
  <c r="W102" i="4" s="1"/>
  <c r="X102" i="4" s="1"/>
  <c r="Y102" i="4" s="1"/>
  <c r="V84" i="4"/>
  <c r="W84" i="4" s="1"/>
  <c r="V36" i="4"/>
  <c r="U91" i="4"/>
  <c r="V171" i="4"/>
  <c r="W171" i="4" s="1"/>
  <c r="X171" i="4" s="1"/>
  <c r="Y171" i="4" s="1"/>
  <c r="U136" i="4"/>
  <c r="W136" i="4" s="1"/>
  <c r="X136" i="4" s="1"/>
  <c r="V92" i="4"/>
  <c r="V190" i="4"/>
  <c r="W190" i="4" s="1"/>
  <c r="V44" i="4"/>
  <c r="V107" i="4"/>
  <c r="W107" i="4" s="1"/>
  <c r="X107" i="4" s="1"/>
  <c r="V66" i="4"/>
  <c r="V131" i="4"/>
  <c r="W131" i="4" s="1"/>
  <c r="X131" i="4" s="1"/>
  <c r="V147" i="4"/>
  <c r="K172" i="11"/>
  <c r="M172" i="11" s="1"/>
  <c r="L101" i="11"/>
  <c r="N101" i="11" s="1"/>
  <c r="V538" i="4"/>
  <c r="W538" i="4" s="1"/>
  <c r="V823" i="4"/>
  <c r="V968" i="4"/>
  <c r="V483" i="4"/>
  <c r="V784" i="4"/>
  <c r="V945" i="4"/>
  <c r="V392" i="4"/>
  <c r="V692" i="4"/>
  <c r="W692" i="4" s="1"/>
  <c r="X692" i="4" s="1"/>
  <c r="I890" i="11"/>
  <c r="I886" i="11"/>
  <c r="V661" i="4"/>
  <c r="W661" i="4" s="1"/>
  <c r="X661" i="4" s="1"/>
  <c r="Y661" i="4" s="1"/>
  <c r="S972" i="4"/>
  <c r="U972" i="4" s="1"/>
  <c r="V508" i="4"/>
  <c r="W508" i="4" s="1"/>
  <c r="V987" i="4"/>
  <c r="V848" i="4"/>
  <c r="W848" i="4" s="1"/>
  <c r="X848" i="4" s="1"/>
  <c r="V648" i="4"/>
  <c r="W648" i="4" s="1"/>
  <c r="X648" i="4" s="1"/>
  <c r="V596" i="4"/>
  <c r="W596" i="4" s="1"/>
  <c r="X596" i="4" s="1"/>
  <c r="Y596" i="4" s="1"/>
  <c r="R846" i="4"/>
  <c r="V750" i="4"/>
  <c r="W750" i="4" s="1"/>
  <c r="X750" i="4" s="1"/>
  <c r="Y750" i="4" s="1"/>
  <c r="V515" i="4"/>
  <c r="V284" i="4"/>
  <c r="S882" i="4"/>
  <c r="U882" i="4" s="1"/>
  <c r="I971" i="11"/>
  <c r="I877" i="11"/>
  <c r="J845" i="11"/>
  <c r="J955" i="11"/>
  <c r="V519" i="4"/>
  <c r="W519" i="4" s="1"/>
  <c r="X519" i="4" s="1"/>
  <c r="S880" i="4"/>
  <c r="U880" i="4" s="1"/>
  <c r="U376" i="4"/>
  <c r="W376" i="4" s="1"/>
  <c r="X376" i="4" s="1"/>
  <c r="Y376" i="4" s="1"/>
  <c r="V430" i="4"/>
  <c r="V756" i="4"/>
  <c r="W756" i="4" s="1"/>
  <c r="X756" i="4" s="1"/>
  <c r="U525" i="4"/>
  <c r="V532" i="4"/>
  <c r="W532" i="4" s="1"/>
  <c r="X532" i="4" s="1"/>
  <c r="V316" i="4"/>
  <c r="V879" i="4"/>
  <c r="W879" i="4" s="1"/>
  <c r="X879" i="4" s="1"/>
  <c r="V632" i="4"/>
  <c r="U97" i="4"/>
  <c r="W97" i="4" s="1"/>
  <c r="X97" i="4" s="1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W66" i="4" s="1"/>
  <c r="X66" i="4" s="1"/>
  <c r="Y66" i="4" s="1"/>
  <c r="U76" i="4"/>
  <c r="U30" i="4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W160" i="4" s="1"/>
  <c r="X160" i="4" s="1"/>
  <c r="Y160" i="4" s="1"/>
  <c r="V129" i="4"/>
  <c r="W129" i="4" s="1"/>
  <c r="X129" i="4" s="1"/>
  <c r="V69" i="4"/>
  <c r="W69" i="4" s="1"/>
  <c r="X69" i="4" s="1"/>
  <c r="Y69" i="4" s="1"/>
  <c r="V22" i="4"/>
  <c r="V145" i="4"/>
  <c r="W145" i="4" s="1"/>
  <c r="X145" i="4" s="1"/>
  <c r="V140" i="4"/>
  <c r="W140" i="4" s="1"/>
  <c r="X140" i="4" s="1"/>
  <c r="U41" i="4"/>
  <c r="U120" i="4"/>
  <c r="W120" i="4" s="1"/>
  <c r="X120" i="4" s="1"/>
  <c r="Y120" i="4" s="1"/>
  <c r="V109" i="4"/>
  <c r="W109" i="4" s="1"/>
  <c r="X109" i="4" s="1"/>
  <c r="Y109" i="4" s="1"/>
  <c r="U22" i="4"/>
  <c r="U20" i="4"/>
  <c r="V5" i="4"/>
  <c r="W5" i="4" s="1"/>
  <c r="X5" i="4" s="1"/>
  <c r="Y5" i="4" s="1"/>
  <c r="V10" i="4"/>
  <c r="W10" i="4" s="1"/>
  <c r="X10" i="4" s="1"/>
  <c r="V34" i="4"/>
  <c r="W34" i="4" s="1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W154" i="4" s="1"/>
  <c r="V89" i="4"/>
  <c r="W89" i="4" s="1"/>
  <c r="X89" i="4" s="1"/>
  <c r="Y89" i="4" s="1"/>
  <c r="U147" i="4"/>
  <c r="V178" i="4"/>
  <c r="V18" i="4"/>
  <c r="W18" i="4" s="1"/>
  <c r="X18" i="4" s="1"/>
  <c r="Y18" i="4" s="1"/>
  <c r="V26" i="4"/>
  <c r="W26" i="4" s="1"/>
  <c r="V6" i="4"/>
  <c r="W6" i="4" s="1"/>
  <c r="V79" i="4"/>
  <c r="W79" i="4" s="1"/>
  <c r="X79" i="4" s="1"/>
  <c r="V118" i="4"/>
  <c r="W118" i="4" s="1"/>
  <c r="X118" i="4" s="1"/>
  <c r="V27" i="4"/>
  <c r="W27" i="4" s="1"/>
  <c r="X27" i="4" s="1"/>
  <c r="Y27" i="4" s="1"/>
  <c r="V198" i="4"/>
  <c r="V19" i="4"/>
  <c r="W19" i="4" s="1"/>
  <c r="X19" i="4" s="1"/>
  <c r="Y19" i="4" s="1"/>
  <c r="V268" i="4"/>
  <c r="W268" i="4" s="1"/>
  <c r="X268" i="4" s="1"/>
  <c r="V374" i="4"/>
  <c r="W374" i="4" s="1"/>
  <c r="V436" i="4"/>
  <c r="W436" i="4" s="1"/>
  <c r="X436" i="4" s="1"/>
  <c r="Y436" i="4" s="1"/>
  <c r="W409" i="4"/>
  <c r="X409" i="4" s="1"/>
  <c r="Y409" i="4" s="1"/>
  <c r="V258" i="4"/>
  <c r="W258" i="4" s="1"/>
  <c r="X258" i="4" s="1"/>
  <c r="Y258" i="4" s="1"/>
  <c r="V340" i="4"/>
  <c r="W340" i="4" s="1"/>
  <c r="X340" i="4" s="1"/>
  <c r="Y340" i="4" s="1"/>
  <c r="V332" i="4"/>
  <c r="W332" i="4" s="1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X944" i="4" s="1"/>
  <c r="S960" i="4"/>
  <c r="U960" i="4" s="1"/>
  <c r="S863" i="4"/>
  <c r="U863" i="4" s="1"/>
  <c r="V984" i="4"/>
  <c r="W984" i="4" s="1"/>
  <c r="V662" i="4"/>
  <c r="AG912" i="4"/>
  <c r="W1000" i="4"/>
  <c r="T940" i="4"/>
  <c r="V810" i="4"/>
  <c r="W810" i="4" s="1"/>
  <c r="X810" i="4" s="1"/>
  <c r="V576" i="4"/>
  <c r="S997" i="4"/>
  <c r="U997" i="4" s="1"/>
  <c r="S917" i="4"/>
  <c r="V492" i="4"/>
  <c r="W492" i="4" s="1"/>
  <c r="X492" i="4" s="1"/>
  <c r="V473" i="4"/>
  <c r="W473" i="4" s="1"/>
  <c r="V552" i="4"/>
  <c r="AI912" i="4"/>
  <c r="V549" i="4"/>
  <c r="W549" i="4" s="1"/>
  <c r="X549" i="4" s="1"/>
  <c r="Y549" i="4" s="1"/>
  <c r="AB549" i="4" s="1"/>
  <c r="V812" i="4"/>
  <c r="W812" i="4" s="1"/>
  <c r="V941" i="4"/>
  <c r="W941" i="4" s="1"/>
  <c r="V151" i="4"/>
  <c r="W151" i="4" s="1"/>
  <c r="X151" i="4" s="1"/>
  <c r="Y151" i="4" s="1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W419" i="4" s="1"/>
  <c r="X419" i="4" s="1"/>
  <c r="Y419" i="4" s="1"/>
  <c r="V437" i="4"/>
  <c r="W437" i="4" s="1"/>
  <c r="V953" i="4"/>
  <c r="W953" i="4" s="1"/>
  <c r="V759" i="4"/>
  <c r="W759" i="4" s="1"/>
  <c r="V741" i="4"/>
  <c r="W741" i="4" s="1"/>
  <c r="X741" i="4" s="1"/>
  <c r="Y741" i="4" s="1"/>
  <c r="V634" i="4"/>
  <c r="V854" i="4"/>
  <c r="T859" i="4"/>
  <c r="V583" i="4"/>
  <c r="W583" i="4" s="1"/>
  <c r="X583" i="4" s="1"/>
  <c r="V545" i="4"/>
  <c r="W545" i="4" s="1"/>
  <c r="V521" i="4"/>
  <c r="W521" i="4" s="1"/>
  <c r="X521" i="4" s="1"/>
  <c r="Y521" i="4" s="1"/>
  <c r="V606" i="4"/>
  <c r="V357" i="4"/>
  <c r="W357" i="4" s="1"/>
  <c r="T880" i="4"/>
  <c r="V880" i="4" s="1"/>
  <c r="S872" i="4"/>
  <c r="S974" i="4"/>
  <c r="U974" i="4" s="1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V442" i="4"/>
  <c r="V458" i="4"/>
  <c r="W458" i="4" s="1"/>
  <c r="X458" i="4" s="1"/>
  <c r="Y458" i="4" s="1"/>
  <c r="V445" i="4"/>
  <c r="W445" i="4" s="1"/>
  <c r="X445" i="4" s="1"/>
  <c r="AF912" i="4"/>
  <c r="V51" i="4"/>
  <c r="W51" i="4" s="1"/>
  <c r="X51" i="4" s="1"/>
  <c r="Y51" i="4" s="1"/>
  <c r="V989" i="4"/>
  <c r="W989" i="4" s="1"/>
  <c r="Y989" i="4" s="1"/>
  <c r="V961" i="4"/>
  <c r="W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W928" i="4"/>
  <c r="Y928" i="4" s="1"/>
  <c r="V635" i="4"/>
  <c r="V981" i="4"/>
  <c r="W981" i="4" s="1"/>
  <c r="V768" i="4"/>
  <c r="T972" i="4"/>
  <c r="V472" i="4"/>
  <c r="V497" i="4"/>
  <c r="W497" i="4" s="1"/>
  <c r="AK912" i="4"/>
  <c r="AJ912" i="4"/>
  <c r="V650" i="4"/>
  <c r="V787" i="4"/>
  <c r="W787" i="4" s="1"/>
  <c r="X787" i="4" s="1"/>
  <c r="Y787" i="4" s="1"/>
  <c r="U576" i="4"/>
  <c r="V123" i="4"/>
  <c r="W123" i="4" s="1"/>
  <c r="X123" i="4" s="1"/>
  <c r="Y123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X998" i="4" s="1"/>
  <c r="V695" i="4"/>
  <c r="V174" i="4"/>
  <c r="V168" i="4"/>
  <c r="W168" i="4" s="1"/>
  <c r="X168" i="4" s="1"/>
  <c r="V970" i="4"/>
  <c r="W970" i="4" s="1"/>
  <c r="Y970" i="4" s="1"/>
  <c r="V857" i="4"/>
  <c r="V814" i="4"/>
  <c r="W814" i="4" s="1"/>
  <c r="X814" i="4" s="1"/>
  <c r="Y814" i="4" s="1"/>
  <c r="T894" i="4"/>
  <c r="V405" i="4"/>
  <c r="W405" i="4" s="1"/>
  <c r="X405" i="4" s="1"/>
  <c r="V200" i="4"/>
  <c r="W200" i="4" s="1"/>
  <c r="V242" i="4"/>
  <c r="W242" i="4" s="1"/>
  <c r="V211" i="4"/>
  <c r="V215" i="4"/>
  <c r="W215" i="4" s="1"/>
  <c r="W166" i="4"/>
  <c r="X166" i="4" s="1"/>
  <c r="V172" i="4"/>
  <c r="V333" i="4"/>
  <c r="W333" i="4" s="1"/>
  <c r="X333" i="4" s="1"/>
  <c r="V386" i="4"/>
  <c r="W386" i="4" s="1"/>
  <c r="X386" i="4" s="1"/>
  <c r="Y386" i="4" s="1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W195" i="4" s="1"/>
  <c r="V209" i="4"/>
  <c r="W209" i="4" s="1"/>
  <c r="X209" i="4" s="1"/>
  <c r="Y209" i="4" s="1"/>
  <c r="AE209" i="4" s="1"/>
  <c r="V201" i="4"/>
  <c r="J905" i="11"/>
  <c r="J859" i="11"/>
  <c r="I989" i="11"/>
  <c r="J989" i="11"/>
  <c r="J124" i="11"/>
  <c r="K124" i="11" s="1"/>
  <c r="M124" i="11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W192" i="4" s="1"/>
  <c r="X192" i="4" s="1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W408" i="4" s="1"/>
  <c r="X408" i="4" s="1"/>
  <c r="Y408" i="4" s="1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X236" i="4" s="1"/>
  <c r="Y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X387" i="4" s="1"/>
  <c r="Y387" i="4" s="1"/>
  <c r="V338" i="4"/>
  <c r="W338" i="4" s="1"/>
  <c r="X338" i="4" s="1"/>
  <c r="Y338" i="4" s="1"/>
  <c r="V342" i="4"/>
  <c r="W342" i="4" s="1"/>
  <c r="X342" i="4" s="1"/>
  <c r="Y342" i="4" s="1"/>
  <c r="V922" i="4"/>
  <c r="W922" i="4" s="1"/>
  <c r="Y922" i="4" s="1"/>
  <c r="V220" i="4"/>
  <c r="W220" i="4" s="1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U174" i="4"/>
  <c r="S929" i="4"/>
  <c r="Y938" i="4"/>
  <c r="AC938" i="4" s="1"/>
  <c r="V311" i="4"/>
  <c r="V554" i="4"/>
  <c r="W554" i="4" s="1"/>
  <c r="X554" i="4" s="1"/>
  <c r="Y554" i="4" s="1"/>
  <c r="V992" i="4"/>
  <c r="W992" i="4" s="1"/>
  <c r="W47" i="4"/>
  <c r="X47" i="4" s="1"/>
  <c r="Y47" i="4" s="1"/>
  <c r="U784" i="4"/>
  <c r="T958" i="4"/>
  <c r="V306" i="4"/>
  <c r="W306" i="4" s="1"/>
  <c r="X306" i="4" s="1"/>
  <c r="Y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480" i="4"/>
  <c r="W480" i="4" s="1"/>
  <c r="X480" i="4" s="1"/>
  <c r="V323" i="4"/>
  <c r="W323" i="4" s="1"/>
  <c r="X323" i="4" s="1"/>
  <c r="V534" i="4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S877" i="4"/>
  <c r="U877" i="4" s="1"/>
  <c r="V602" i="4"/>
  <c r="W602" i="4" s="1"/>
  <c r="X602" i="4" s="1"/>
  <c r="U770" i="4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X525" i="4" s="1"/>
  <c r="Y525" i="4" s="1"/>
  <c r="V565" i="4"/>
  <c r="W565" i="4" s="1"/>
  <c r="X565" i="4" s="1"/>
  <c r="Y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X294" i="4" s="1"/>
  <c r="Y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V150" i="4"/>
  <c r="V56" i="4"/>
  <c r="W139" i="4"/>
  <c r="X139" i="4" s="1"/>
  <c r="Y139" i="4" s="1"/>
  <c r="W12" i="4"/>
  <c r="X12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71" i="4"/>
  <c r="X71" i="4" s="1"/>
  <c r="W905" i="4"/>
  <c r="Y905" i="4" s="1"/>
  <c r="V694" i="4"/>
  <c r="W694" i="4" s="1"/>
  <c r="X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2" i="4"/>
  <c r="X92" i="4" s="1"/>
  <c r="Y92" i="4" s="1"/>
  <c r="W995" i="4"/>
  <c r="Y995" i="4" s="1"/>
  <c r="V982" i="4"/>
  <c r="W959" i="4"/>
  <c r="X959" i="4" s="1"/>
  <c r="W857" i="4"/>
  <c r="X857" i="4" s="1"/>
  <c r="R936" i="4"/>
  <c r="S936" i="4"/>
  <c r="T930" i="4"/>
  <c r="S909" i="4"/>
  <c r="V903" i="4"/>
  <c r="W903" i="4" s="1"/>
  <c r="S930" i="4"/>
  <c r="U930" i="4" s="1"/>
  <c r="V359" i="4"/>
  <c r="T909" i="4"/>
  <c r="T877" i="4"/>
  <c r="R914" i="4"/>
  <c r="U914" i="4" s="1"/>
  <c r="T914" i="4"/>
  <c r="R906" i="4"/>
  <c r="S906" i="4"/>
  <c r="T936" i="4"/>
  <c r="W954" i="4"/>
  <c r="W996" i="4"/>
  <c r="Y996" i="4" s="1"/>
  <c r="V380" i="4"/>
  <c r="S918" i="4"/>
  <c r="U918" i="4" s="1"/>
  <c r="V665" i="4"/>
  <c r="W665" i="4" s="1"/>
  <c r="X665" i="4" s="1"/>
  <c r="Y665" i="4" s="1"/>
  <c r="V106" i="4"/>
  <c r="W106" i="4" s="1"/>
  <c r="X106" i="4" s="1"/>
  <c r="Y106" i="4" s="1"/>
  <c r="V891" i="4"/>
  <c r="W873" i="4"/>
  <c r="S42" i="4"/>
  <c r="U42" i="4" s="1"/>
  <c r="W547" i="4"/>
  <c r="X547" i="4" s="1"/>
  <c r="Y547" i="4" s="1"/>
  <c r="W880" i="4"/>
  <c r="X880" i="4" s="1"/>
  <c r="S957" i="4"/>
  <c r="U957" i="4" s="1"/>
  <c r="S892" i="4"/>
  <c r="U892" i="4" s="1"/>
  <c r="W88" i="4"/>
  <c r="X88" i="4" s="1"/>
  <c r="W115" i="4"/>
  <c r="X115" i="4" s="1"/>
  <c r="Y115" i="4" s="1"/>
  <c r="S925" i="4"/>
  <c r="S966" i="4"/>
  <c r="V993" i="4"/>
  <c r="W993" i="4" s="1"/>
  <c r="W897" i="4"/>
  <c r="X897" i="4" s="1"/>
  <c r="V875" i="4"/>
  <c r="T42" i="4"/>
  <c r="W8" i="4"/>
  <c r="S950" i="4"/>
  <c r="U950" i="4" s="1"/>
  <c r="T973" i="4"/>
  <c r="T966" i="4"/>
  <c r="S885" i="4"/>
  <c r="U885" i="4" s="1"/>
  <c r="W40" i="4"/>
  <c r="X40" i="4" s="1"/>
  <c r="Y40" i="4" s="1"/>
  <c r="AG40" i="4" s="1"/>
  <c r="V398" i="4"/>
  <c r="W398" i="4" s="1"/>
  <c r="X398" i="4" s="1"/>
  <c r="V373" i="4"/>
  <c r="W373" i="4" s="1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562" i="4"/>
  <c r="X562" i="4" s="1"/>
  <c r="Y562" i="4" s="1"/>
  <c r="AI562" i="4" s="1"/>
  <c r="V468" i="4"/>
  <c r="W468" i="4" s="1"/>
  <c r="X468" i="4" s="1"/>
  <c r="Y468" i="4" s="1"/>
  <c r="V540" i="4"/>
  <c r="W540" i="4" s="1"/>
  <c r="X540" i="4" s="1"/>
  <c r="V506" i="4"/>
  <c r="W506" i="4" s="1"/>
  <c r="X506" i="4" s="1"/>
  <c r="U380" i="4"/>
  <c r="V247" i="4"/>
  <c r="W247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W752" i="4"/>
  <c r="S869" i="4"/>
  <c r="U869" i="4" s="1"/>
  <c r="X797" i="4"/>
  <c r="Y797" i="4" s="1"/>
  <c r="V719" i="4"/>
  <c r="W719" i="4" s="1"/>
  <c r="T842" i="4"/>
  <c r="W737" i="4"/>
  <c r="V697" i="4"/>
  <c r="T853" i="4"/>
  <c r="T866" i="4"/>
  <c r="S852" i="4"/>
  <c r="V757" i="4"/>
  <c r="W757" i="4" s="1"/>
  <c r="X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X611" i="4" s="1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U314" i="4"/>
  <c r="V314" i="4"/>
  <c r="U534" i="4"/>
  <c r="V460" i="4"/>
  <c r="W460" i="4" s="1"/>
  <c r="X460" i="4" s="1"/>
  <c r="Y460" i="4" s="1"/>
  <c r="V462" i="4"/>
  <c r="W462" i="4" s="1"/>
  <c r="V490" i="4"/>
  <c r="Y334" i="4"/>
  <c r="AJ334" i="4" s="1"/>
  <c r="V451" i="4"/>
  <c r="V208" i="4"/>
  <c r="W208" i="4" s="1"/>
  <c r="X208" i="4" s="1"/>
  <c r="V501" i="4"/>
  <c r="W501" i="4" s="1"/>
  <c r="X501" i="4" s="1"/>
  <c r="Y501" i="4" s="1"/>
  <c r="W586" i="4"/>
  <c r="X586" i="4" s="1"/>
  <c r="Y586" i="4" s="1"/>
  <c r="W576" i="4"/>
  <c r="X576" i="4" s="1"/>
  <c r="Y576" i="4" s="1"/>
  <c r="V568" i="4"/>
  <c r="W568" i="4" s="1"/>
  <c r="X568" i="4" s="1"/>
  <c r="Y568" i="4" s="1"/>
  <c r="Z568" i="4" s="1"/>
  <c r="U697" i="4"/>
  <c r="U589" i="4"/>
  <c r="Y687" i="4"/>
  <c r="V570" i="4"/>
  <c r="W570" i="4" s="1"/>
  <c r="V249" i="4"/>
  <c r="W249" i="4" s="1"/>
  <c r="V385" i="4"/>
  <c r="W385" i="4" s="1"/>
  <c r="X385" i="4" s="1"/>
  <c r="Y385" i="4" s="1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U622" i="4"/>
  <c r="W622" i="4" s="1"/>
  <c r="W766" i="4"/>
  <c r="X766" i="4" s="1"/>
  <c r="V607" i="4"/>
  <c r="W607" i="4" s="1"/>
  <c r="X607" i="4" s="1"/>
  <c r="V653" i="4"/>
  <c r="W653" i="4" s="1"/>
  <c r="W823" i="4"/>
  <c r="X823" i="4" s="1"/>
  <c r="W834" i="4"/>
  <c r="X834" i="4" s="1"/>
  <c r="Y834" i="4" s="1"/>
  <c r="U635" i="4"/>
  <c r="W635" i="4" s="1"/>
  <c r="X635" i="4" s="1"/>
  <c r="W802" i="4"/>
  <c r="X802" i="4" s="1"/>
  <c r="Y802" i="4" s="1"/>
  <c r="AE802" i="4" s="1"/>
  <c r="W790" i="4"/>
  <c r="X790" i="4" s="1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W643" i="4"/>
  <c r="X643" i="4" s="1"/>
  <c r="W778" i="4"/>
  <c r="X778" i="4" s="1"/>
  <c r="W601" i="4"/>
  <c r="X601" i="4" s="1"/>
  <c r="U509" i="4"/>
  <c r="W615" i="4"/>
  <c r="X615" i="4" s="1"/>
  <c r="W818" i="4"/>
  <c r="X818" i="4" s="1"/>
  <c r="Y818" i="4" s="1"/>
  <c r="W695" i="4"/>
  <c r="W772" i="4"/>
  <c r="X772" i="4" s="1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V701" i="4"/>
  <c r="W701" i="4" s="1"/>
  <c r="V507" i="4"/>
  <c r="W507" i="4" s="1"/>
  <c r="X507" i="4" s="1"/>
  <c r="U411" i="4"/>
  <c r="V753" i="4"/>
  <c r="U753" i="4"/>
  <c r="W641" i="4"/>
  <c r="X641" i="4" s="1"/>
  <c r="V541" i="4"/>
  <c r="W666" i="4"/>
  <c r="X666" i="4" s="1"/>
  <c r="W594" i="4"/>
  <c r="X594" i="4" s="1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W234" i="4"/>
  <c r="S919" i="4"/>
  <c r="U919" i="4" s="1"/>
  <c r="T918" i="4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V495" i="4"/>
  <c r="W495" i="4" s="1"/>
  <c r="X495" i="4" s="1"/>
  <c r="V597" i="4"/>
  <c r="W597" i="4" s="1"/>
  <c r="X597" i="4" s="1"/>
  <c r="V580" i="4"/>
  <c r="W580" i="4" s="1"/>
  <c r="X580" i="4" s="1"/>
  <c r="V94" i="4"/>
  <c r="W94" i="4" s="1"/>
  <c r="X94" i="4" s="1"/>
  <c r="V24" i="4"/>
  <c r="W24" i="4" s="1"/>
  <c r="X24" i="4" s="1"/>
  <c r="W515" i="4"/>
  <c r="X515" i="4" s="1"/>
  <c r="W623" i="4"/>
  <c r="X623" i="4" s="1"/>
  <c r="Y623" i="4" s="1"/>
  <c r="AC727" i="4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X569" i="4" s="1"/>
  <c r="Y569" i="4" s="1"/>
  <c r="V225" i="4"/>
  <c r="X928" i="4"/>
  <c r="AT928" i="4" s="1"/>
  <c r="X695" i="4"/>
  <c r="Y695" i="4" s="1"/>
  <c r="AH732" i="4"/>
  <c r="AJ732" i="4"/>
  <c r="V406" i="4"/>
  <c r="V251" i="4"/>
  <c r="W251" i="4" s="1"/>
  <c r="X251" i="4" s="1"/>
  <c r="Y251" i="4" s="1"/>
  <c r="V349" i="4"/>
  <c r="W349" i="4" s="1"/>
  <c r="X349" i="4" s="1"/>
  <c r="W604" i="4"/>
  <c r="X604" i="4" s="1"/>
  <c r="Y604" i="4" s="1"/>
  <c r="W36" i="4"/>
  <c r="X36" i="4" s="1"/>
  <c r="Y36" i="4" s="1"/>
  <c r="S185" i="4"/>
  <c r="U185" i="4" s="1"/>
  <c r="S965" i="4"/>
  <c r="U965" i="4" s="1"/>
  <c r="T925" i="4"/>
  <c r="V925" i="4" s="1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V682" i="4"/>
  <c r="U682" i="4"/>
  <c r="S956" i="4"/>
  <c r="U956" i="4" s="1"/>
  <c r="T947" i="4"/>
  <c r="T883" i="4"/>
  <c r="T868" i="4"/>
  <c r="T867" i="4"/>
  <c r="S860" i="4"/>
  <c r="U860" i="4" s="1"/>
  <c r="U162" i="4"/>
  <c r="U840" i="4"/>
  <c r="V840" i="4"/>
  <c r="U560" i="4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V994" i="4"/>
  <c r="W987" i="4"/>
  <c r="X987" i="4" s="1"/>
  <c r="S949" i="4"/>
  <c r="U949" i="4" s="1"/>
  <c r="S933" i="4"/>
  <c r="U933" i="4" s="1"/>
  <c r="W913" i="4"/>
  <c r="X913" i="4" s="1"/>
  <c r="W614" i="4"/>
  <c r="X614" i="4" s="1"/>
  <c r="Y614" i="4" s="1"/>
  <c r="AB614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W918" i="4" s="1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U68" i="4"/>
  <c r="V76" i="4"/>
  <c r="W76" i="4" s="1"/>
  <c r="T956" i="4"/>
  <c r="V924" i="4"/>
  <c r="W924" i="4" s="1"/>
  <c r="V878" i="4"/>
  <c r="W878" i="4" s="1"/>
  <c r="T860" i="4"/>
  <c r="V839" i="4"/>
  <c r="W839" i="4" s="1"/>
  <c r="V799" i="4"/>
  <c r="W799" i="4" s="1"/>
  <c r="V726" i="4"/>
  <c r="W726" i="4" s="1"/>
  <c r="S864" i="4"/>
  <c r="V337" i="4"/>
  <c r="W337" i="4" s="1"/>
  <c r="X1000" i="4"/>
  <c r="Y1000" i="4"/>
  <c r="X961" i="4"/>
  <c r="Y961" i="4"/>
  <c r="AK132" i="4"/>
  <c r="AJ132" i="4"/>
  <c r="AG132" i="4"/>
  <c r="AI132" i="4"/>
  <c r="AH132" i="4"/>
  <c r="AF132" i="4"/>
  <c r="W512" i="4"/>
  <c r="X512" i="4" s="1"/>
  <c r="Y512" i="4" s="1"/>
  <c r="W432" i="4"/>
  <c r="X432" i="4" s="1"/>
  <c r="Y432" i="4" s="1"/>
  <c r="W472" i="4"/>
  <c r="X472" i="4" s="1"/>
  <c r="V253" i="4"/>
  <c r="W253" i="4" s="1"/>
  <c r="X253" i="4" s="1"/>
  <c r="W401" i="4"/>
  <c r="X401" i="4" s="1"/>
  <c r="W421" i="4"/>
  <c r="X421" i="4" s="1"/>
  <c r="Y421" i="4" s="1"/>
  <c r="U335" i="4"/>
  <c r="X752" i="4"/>
  <c r="X989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U775" i="4"/>
  <c r="V775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V976" i="4"/>
  <c r="U976" i="4"/>
  <c r="Y873" i="4"/>
  <c r="X873" i="4"/>
  <c r="U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X8" i="4"/>
  <c r="Y8" i="4" s="1"/>
  <c r="V4" i="4"/>
  <c r="U4" i="4"/>
  <c r="V7" i="4"/>
  <c r="U7" i="4"/>
  <c r="S2" i="4"/>
  <c r="U716" i="4"/>
  <c r="V716" i="4"/>
  <c r="U167" i="4"/>
  <c r="V167" i="4"/>
  <c r="AD732" i="4"/>
  <c r="X517" i="4"/>
  <c r="Y517" i="4" s="1"/>
  <c r="U847" i="4"/>
  <c r="V847" i="4"/>
  <c r="U90" i="4"/>
  <c r="V90" i="4"/>
  <c r="U149" i="4"/>
  <c r="V149" i="4"/>
  <c r="U541" i="4"/>
  <c r="W968" i="4"/>
  <c r="V28" i="4"/>
  <c r="U28" i="4"/>
  <c r="V25" i="4"/>
  <c r="U25" i="4"/>
  <c r="W794" i="4"/>
  <c r="W806" i="4"/>
  <c r="W822" i="4"/>
  <c r="U994" i="4"/>
  <c r="U982" i="4"/>
  <c r="U724" i="4"/>
  <c r="V724" i="4"/>
  <c r="U708" i="4"/>
  <c r="V708" i="4"/>
  <c r="U651" i="4"/>
  <c r="W651" i="4" s="1"/>
  <c r="X651" i="4" s="1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60" i="4"/>
  <c r="W696" i="4"/>
  <c r="U911" i="4"/>
  <c r="V911" i="4"/>
  <c r="W134" i="4"/>
  <c r="V58" i="4"/>
  <c r="U58" i="4"/>
  <c r="V681" i="4"/>
  <c r="U681" i="4"/>
  <c r="W662" i="4"/>
  <c r="AU983" i="4"/>
  <c r="U791" i="4"/>
  <c r="V791" i="4"/>
  <c r="AJ727" i="4"/>
  <c r="AI727" i="4"/>
  <c r="AF727" i="4"/>
  <c r="V702" i="4"/>
  <c r="U702" i="4"/>
  <c r="V698" i="4"/>
  <c r="U698" i="4"/>
  <c r="T957" i="4"/>
  <c r="W945" i="4"/>
  <c r="AB938" i="4"/>
  <c r="AW938" i="4"/>
  <c r="AV938" i="4"/>
  <c r="AG938" i="4"/>
  <c r="AS938" i="4"/>
  <c r="AT938" i="4"/>
  <c r="AU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V37" i="4"/>
  <c r="U37" i="4"/>
  <c r="X935" i="4"/>
  <c r="U183" i="4"/>
  <c r="V183" i="4"/>
  <c r="V159" i="4"/>
  <c r="U159" i="4"/>
  <c r="U143" i="4"/>
  <c r="V143" i="4"/>
  <c r="V64" i="4"/>
  <c r="U64" i="4"/>
  <c r="V511" i="4"/>
  <c r="W511" i="4" s="1"/>
  <c r="AV928" i="4"/>
  <c r="U43" i="4"/>
  <c r="V585" i="4"/>
  <c r="W585" i="4" s="1"/>
  <c r="X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W650" i="4"/>
  <c r="U743" i="4"/>
  <c r="V743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U980" i="4"/>
  <c r="V980" i="4"/>
  <c r="S969" i="4"/>
  <c r="T969" i="4"/>
  <c r="T949" i="4"/>
  <c r="V939" i="4"/>
  <c r="U939" i="4"/>
  <c r="V937" i="4"/>
  <c r="U937" i="4"/>
  <c r="T93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132" i="4"/>
  <c r="AD132" i="4"/>
  <c r="Z132" i="4"/>
  <c r="AE132" i="4"/>
  <c r="AB132" i="4"/>
  <c r="AC132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V555" i="4"/>
  <c r="U555" i="4"/>
  <c r="U45" i="4"/>
  <c r="V45" i="4"/>
  <c r="V177" i="4"/>
  <c r="U177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Y602" i="4"/>
  <c r="AE602" i="4" s="1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U943" i="4"/>
  <c r="V943" i="4"/>
  <c r="V135" i="4"/>
  <c r="U135" i="4"/>
  <c r="Y879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Y880" i="4"/>
  <c r="U871" i="4"/>
  <c r="V871" i="4"/>
  <c r="AG727" i="4"/>
  <c r="AH727" i="4"/>
  <c r="Y615" i="4"/>
  <c r="AF615" i="4" s="1"/>
  <c r="U156" i="4"/>
  <c r="V156" i="4"/>
  <c r="U54" i="4"/>
  <c r="V54" i="4"/>
  <c r="U535" i="4"/>
  <c r="V535" i="4"/>
  <c r="Z912" i="4"/>
  <c r="AE912" i="4"/>
  <c r="AQ912" i="4" s="1"/>
  <c r="AS912" i="4"/>
  <c r="AW912" i="4"/>
  <c r="AC912" i="4"/>
  <c r="AO912" i="4" s="1"/>
  <c r="AB912" i="4"/>
  <c r="AA912" i="4"/>
  <c r="AM912" i="4" s="1"/>
  <c r="AD912" i="4"/>
  <c r="AP912" i="4" s="1"/>
  <c r="AU912" i="4"/>
  <c r="AT912" i="4"/>
  <c r="AV912" i="4"/>
  <c r="AI96" i="4"/>
  <c r="AJ961" i="4"/>
  <c r="AK961" i="4"/>
  <c r="U925" i="4"/>
  <c r="X905" i="4"/>
  <c r="U807" i="4"/>
  <c r="V807" i="4"/>
  <c r="Y656" i="4"/>
  <c r="AC656" i="4" s="1"/>
  <c r="S157" i="4"/>
  <c r="U52" i="4"/>
  <c r="V52" i="4"/>
  <c r="Y733" i="4"/>
  <c r="AI733" i="4" s="1"/>
  <c r="AD128" i="4"/>
  <c r="AE128" i="4"/>
  <c r="AA128" i="4"/>
  <c r="Z128" i="4"/>
  <c r="AB128" i="4"/>
  <c r="AC128" i="4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V491" i="4"/>
  <c r="W491" i="4" s="1"/>
  <c r="V589" i="4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B765" i="4"/>
  <c r="AD765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X718" i="4"/>
  <c r="U609" i="4"/>
  <c r="V609" i="4"/>
  <c r="AA704" i="4"/>
  <c r="AB704" i="4"/>
  <c r="AC704" i="4"/>
  <c r="Z704" i="4"/>
  <c r="AD704" i="4"/>
  <c r="AE704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AH669" i="4"/>
  <c r="U645" i="4"/>
  <c r="V645" i="4"/>
  <c r="Y692" i="4"/>
  <c r="Y583" i="4"/>
  <c r="Z583" i="4" s="1"/>
  <c r="Z691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AF567" i="4"/>
  <c r="AC567" i="4"/>
  <c r="AG567" i="4"/>
  <c r="X573" i="4"/>
  <c r="Y573" i="4" s="1"/>
  <c r="AA573" i="4" s="1"/>
  <c r="Y559" i="4"/>
  <c r="AA559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U471" i="4"/>
  <c r="V471" i="4"/>
  <c r="U426" i="4"/>
  <c r="V426" i="4"/>
  <c r="U394" i="4"/>
  <c r="V394" i="4"/>
  <c r="Z489" i="4"/>
  <c r="AG489" i="4"/>
  <c r="AK489" i="4"/>
  <c r="W439" i="4"/>
  <c r="W499" i="4"/>
  <c r="W490" i="4"/>
  <c r="X490" i="4" s="1"/>
  <c r="W430" i="4"/>
  <c r="X430" i="4" s="1"/>
  <c r="Y430" i="4" s="1"/>
  <c r="U493" i="4"/>
  <c r="V493" i="4"/>
  <c r="W435" i="4"/>
  <c r="U388" i="4"/>
  <c r="V388" i="4"/>
  <c r="V425" i="4"/>
  <c r="W425" i="4" s="1"/>
  <c r="AJ433" i="4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AK356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U355" i="4"/>
  <c r="U346" i="4"/>
  <c r="W403" i="4"/>
  <c r="X403" i="4" s="1"/>
  <c r="V303" i="4"/>
  <c r="U303" i="4"/>
  <c r="V239" i="4"/>
  <c r="U239" i="4"/>
  <c r="V389" i="4"/>
  <c r="V443" i="4"/>
  <c r="W443" i="4" s="1"/>
  <c r="X443" i="4" s="1"/>
  <c r="W343" i="4"/>
  <c r="X343" i="4" s="1"/>
  <c r="W316" i="4"/>
  <c r="X316" i="4" s="1"/>
  <c r="Y316" i="4" s="1"/>
  <c r="W415" i="4"/>
  <c r="X415" i="4" s="1"/>
  <c r="U391" i="4"/>
  <c r="V391" i="4"/>
  <c r="AE342" i="4"/>
  <c r="V364" i="4"/>
  <c r="U364" i="4"/>
  <c r="U330" i="4"/>
  <c r="V330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AJ377" i="4"/>
  <c r="AA377" i="4"/>
  <c r="AI377" i="4"/>
  <c r="AF467" i="4"/>
  <c r="AH467" i="4"/>
  <c r="AJ467" i="4"/>
  <c r="AG467" i="4"/>
  <c r="AI467" i="4"/>
  <c r="AE467" i="4"/>
  <c r="AD467" i="4"/>
  <c r="AP467" i="4" s="1"/>
  <c r="AV467" i="4" s="1"/>
  <c r="AB467" i="4"/>
  <c r="AA467" i="4"/>
  <c r="AK467" i="4"/>
  <c r="AC467" i="4"/>
  <c r="Z467" i="4"/>
  <c r="AJ393" i="4"/>
  <c r="AG400" i="4"/>
  <c r="AJ400" i="4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AG479" i="4"/>
  <c r="AI479" i="4"/>
  <c r="Z409" i="4"/>
  <c r="AB409" i="4"/>
  <c r="AD409" i="4"/>
  <c r="AA409" i="4"/>
  <c r="AC409" i="4"/>
  <c r="AE409" i="4"/>
  <c r="W449" i="4"/>
  <c r="W477" i="4"/>
  <c r="V396" i="4"/>
  <c r="U396" i="4"/>
  <c r="AC418" i="4"/>
  <c r="AI418" i="4"/>
  <c r="AA418" i="4"/>
  <c r="T402" i="4"/>
  <c r="W397" i="4"/>
  <c r="U407" i="4"/>
  <c r="V407" i="4"/>
  <c r="U390" i="4"/>
  <c r="V390" i="4"/>
  <c r="V459" i="4"/>
  <c r="U459" i="4"/>
  <c r="AB433" i="4"/>
  <c r="Z433" i="4"/>
  <c r="AA433" i="4"/>
  <c r="AD433" i="4"/>
  <c r="AE433" i="4"/>
  <c r="AC433" i="4"/>
  <c r="AG433" i="4"/>
  <c r="AF423" i="4"/>
  <c r="AK423" i="4"/>
  <c r="Z423" i="4"/>
  <c r="W481" i="4"/>
  <c r="AA393" i="4"/>
  <c r="AG441" i="4"/>
  <c r="AH433" i="4"/>
  <c r="AK433" i="4"/>
  <c r="AB400" i="4"/>
  <c r="Z400" i="4"/>
  <c r="L188" i="11"/>
  <c r="N188" i="11" s="1"/>
  <c r="K188" i="11"/>
  <c r="M188" i="11" s="1"/>
  <c r="K126" i="11"/>
  <c r="M126" i="11" s="1"/>
  <c r="L126" i="11"/>
  <c r="N126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G270" i="4"/>
  <c r="AF270" i="4"/>
  <c r="AI258" i="4"/>
  <c r="AJ258" i="4"/>
  <c r="U281" i="4"/>
  <c r="V281" i="4"/>
  <c r="V285" i="4"/>
  <c r="U285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V235" i="4"/>
  <c r="U235" i="4"/>
  <c r="U297" i="4"/>
  <c r="U287" i="4"/>
  <c r="V287" i="4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201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V194" i="4"/>
  <c r="U194" i="4"/>
  <c r="V360" i="4"/>
  <c r="U345" i="4"/>
  <c r="V345" i="4"/>
  <c r="W384" i="4"/>
  <c r="X384" i="4" s="1"/>
  <c r="U363" i="4"/>
  <c r="V363" i="4"/>
  <c r="W358" i="4"/>
  <c r="X358" i="4" s="1"/>
  <c r="Y358" i="4" s="1"/>
  <c r="W366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Z223" i="4"/>
  <c r="AJ223" i="4"/>
  <c r="AH223" i="4"/>
  <c r="AI223" i="4"/>
  <c r="AG223" i="4"/>
  <c r="AF223" i="4"/>
  <c r="AK223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E270" i="4"/>
  <c r="AD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A258" i="4"/>
  <c r="AG228" i="4"/>
  <c r="X274" i="4"/>
  <c r="Y274" i="4" s="1"/>
  <c r="AA274" i="4" s="1"/>
  <c r="X462" i="4"/>
  <c r="Y462" i="4" s="1"/>
  <c r="X494" i="4"/>
  <c r="Y494" i="4" s="1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V482" i="4"/>
  <c r="U482" i="4"/>
  <c r="W552" i="4"/>
  <c r="V516" i="4"/>
  <c r="U516" i="4"/>
  <c r="V548" i="4"/>
  <c r="U548" i="4"/>
  <c r="W536" i="4"/>
  <c r="U496" i="4"/>
  <c r="V496" i="4"/>
  <c r="U470" i="4"/>
  <c r="V470" i="4"/>
  <c r="U404" i="4"/>
  <c r="V404" i="4"/>
  <c r="U454" i="4"/>
  <c r="V454" i="4"/>
  <c r="U476" i="4"/>
  <c r="V476" i="4"/>
  <c r="V456" i="4"/>
  <c r="U456" i="4"/>
  <c r="V504" i="4"/>
  <c r="U504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V946" i="4" l="1"/>
  <c r="W20" i="4"/>
  <c r="X20" i="4" s="1"/>
  <c r="Y20" i="4" s="1"/>
  <c r="AI441" i="4"/>
  <c r="AL423" i="4"/>
  <c r="AR423" i="4" s="1"/>
  <c r="X950" i="4"/>
  <c r="W893" i="4"/>
  <c r="Y944" i="4"/>
  <c r="AI358" i="4"/>
  <c r="W534" i="4"/>
  <c r="V882" i="4"/>
  <c r="W882" i="4" s="1"/>
  <c r="U985" i="4"/>
  <c r="V985" i="4"/>
  <c r="W985" i="4" s="1"/>
  <c r="W784" i="4"/>
  <c r="X784" i="4" s="1"/>
  <c r="W888" i="4"/>
  <c r="X888" i="4" s="1"/>
  <c r="U942" i="4"/>
  <c r="AE116" i="4"/>
  <c r="AE207" i="4"/>
  <c r="AJ207" i="4"/>
  <c r="W41" i="4"/>
  <c r="X893" i="4"/>
  <c r="Y893" i="4"/>
  <c r="X812" i="4"/>
  <c r="AG812" i="4" s="1"/>
  <c r="Y812" i="4"/>
  <c r="X984" i="4"/>
  <c r="Y984" i="4"/>
  <c r="Y888" i="4"/>
  <c r="Y951" i="4"/>
  <c r="X951" i="4"/>
  <c r="AH423" i="4"/>
  <c r="AJ423" i="4"/>
  <c r="AP423" i="4" s="1"/>
  <c r="AV423" i="4" s="1"/>
  <c r="AA423" i="4"/>
  <c r="AJ489" i="4"/>
  <c r="AA489" i="4"/>
  <c r="AE489" i="4"/>
  <c r="Y728" i="4"/>
  <c r="AJ728" i="4" s="1"/>
  <c r="AB124" i="4"/>
  <c r="AS732" i="4"/>
  <c r="AA732" i="4"/>
  <c r="AH124" i="4"/>
  <c r="AJ1000" i="4"/>
  <c r="V890" i="4"/>
  <c r="W890" i="4" s="1"/>
  <c r="AG732" i="4"/>
  <c r="AK732" i="4"/>
  <c r="AE423" i="4"/>
  <c r="AG423" i="4"/>
  <c r="AC423" i="4"/>
  <c r="AE465" i="4"/>
  <c r="AI489" i="4"/>
  <c r="AH489" i="4"/>
  <c r="AD489" i="4"/>
  <c r="V942" i="4"/>
  <c r="AD709" i="4"/>
  <c r="AE732" i="4"/>
  <c r="AC732" i="4"/>
  <c r="AK124" i="4"/>
  <c r="AI732" i="4"/>
  <c r="Z732" i="4"/>
  <c r="V843" i="4"/>
  <c r="Y983" i="4"/>
  <c r="AK983" i="4" s="1"/>
  <c r="V972" i="4"/>
  <c r="W972" i="4" s="1"/>
  <c r="AD928" i="4"/>
  <c r="AI989" i="4"/>
  <c r="W30" i="4"/>
  <c r="AI378" i="4"/>
  <c r="V478" i="4"/>
  <c r="AI423" i="4"/>
  <c r="AB423" i="4"/>
  <c r="W359" i="4"/>
  <c r="X359" i="4" s="1"/>
  <c r="Y359" i="4" s="1"/>
  <c r="AJ255" i="4"/>
  <c r="AF489" i="4"/>
  <c r="AC489" i="4"/>
  <c r="AB489" i="4"/>
  <c r="Y833" i="4"/>
  <c r="Y913" i="4"/>
  <c r="AF983" i="4"/>
  <c r="W117" i="4"/>
  <c r="AB732" i="4"/>
  <c r="AK709" i="4"/>
  <c r="AF732" i="4"/>
  <c r="Y648" i="4"/>
  <c r="V960" i="4"/>
  <c r="W960" i="4" s="1"/>
  <c r="AC207" i="4"/>
  <c r="AK207" i="4"/>
  <c r="AA207" i="4"/>
  <c r="AH207" i="4"/>
  <c r="X992" i="4"/>
  <c r="Y992" i="4"/>
  <c r="AD258" i="4"/>
  <c r="Y276" i="4"/>
  <c r="AH258" i="4"/>
  <c r="AG258" i="4"/>
  <c r="AD393" i="4"/>
  <c r="AK453" i="4"/>
  <c r="AF479" i="4"/>
  <c r="AJ479" i="4"/>
  <c r="AP479" i="4" s="1"/>
  <c r="AV479" i="4" s="1"/>
  <c r="AI393" i="4"/>
  <c r="Y290" i="4"/>
  <c r="AH290" i="4" s="1"/>
  <c r="AJ567" i="4"/>
  <c r="AB567" i="4"/>
  <c r="AE567" i="4"/>
  <c r="W589" i="4"/>
  <c r="AE124" i="4"/>
  <c r="Z709" i="4"/>
  <c r="AE709" i="4"/>
  <c r="V933" i="4"/>
  <c r="AW928" i="4"/>
  <c r="AK938" i="4"/>
  <c r="AH938" i="4"/>
  <c r="AD938" i="4"/>
  <c r="AA938" i="4"/>
  <c r="AH983" i="4"/>
  <c r="AI983" i="4"/>
  <c r="AC983" i="4"/>
  <c r="AE983" i="4"/>
  <c r="AI116" i="4"/>
  <c r="AG124" i="4"/>
  <c r="AJ709" i="4"/>
  <c r="AG709" i="4"/>
  <c r="W606" i="4"/>
  <c r="X606" i="4" s="1"/>
  <c r="Y606" i="4" s="1"/>
  <c r="AE258" i="4"/>
  <c r="AB258" i="4"/>
  <c r="AD382" i="4"/>
  <c r="AF258" i="4"/>
  <c r="Z465" i="4"/>
  <c r="AH479" i="4"/>
  <c r="AK479" i="4"/>
  <c r="AA479" i="4"/>
  <c r="AF393" i="4"/>
  <c r="Z342" i="4"/>
  <c r="AA567" i="4"/>
  <c r="AI567" i="4"/>
  <c r="AD567" i="4"/>
  <c r="AG607" i="4"/>
  <c r="AN912" i="4"/>
  <c r="AC124" i="4"/>
  <c r="Z124" i="4"/>
  <c r="AA709" i="4"/>
  <c r="AC709" i="4"/>
  <c r="AK928" i="4"/>
  <c r="AS928" i="4"/>
  <c r="AI938" i="4"/>
  <c r="AF938" i="4"/>
  <c r="AE938" i="4"/>
  <c r="Z938" i="4"/>
  <c r="AT983" i="4"/>
  <c r="AA983" i="4"/>
  <c r="AB983" i="4"/>
  <c r="AD983" i="4"/>
  <c r="AH116" i="4"/>
  <c r="AJ124" i="4"/>
  <c r="AI709" i="4"/>
  <c r="AF709" i="4"/>
  <c r="V863" i="4"/>
  <c r="W560" i="4"/>
  <c r="V963" i="4"/>
  <c r="W963" i="4" s="1"/>
  <c r="W284" i="4"/>
  <c r="X284" i="4" s="1"/>
  <c r="Y284" i="4" s="1"/>
  <c r="AP709" i="4"/>
  <c r="AV709" i="4" s="1"/>
  <c r="U886" i="4"/>
  <c r="V886" i="4"/>
  <c r="AC258" i="4"/>
  <c r="Z258" i="4"/>
  <c r="AB378" i="4"/>
  <c r="AK258" i="4"/>
  <c r="AF465" i="4"/>
  <c r="AB479" i="4"/>
  <c r="AE479" i="4"/>
  <c r="Z479" i="4"/>
  <c r="AF342" i="4"/>
  <c r="AH567" i="4"/>
  <c r="AK567" i="4"/>
  <c r="Z567" i="4"/>
  <c r="Z607" i="4"/>
  <c r="AJ607" i="4"/>
  <c r="Y495" i="4"/>
  <c r="Z495" i="4" s="1"/>
  <c r="AD124" i="4"/>
  <c r="AA124" i="4"/>
  <c r="AB709" i="4"/>
  <c r="AU928" i="4"/>
  <c r="AJ938" i="4"/>
  <c r="AO727" i="4"/>
  <c r="AU727" i="4" s="1"/>
  <c r="AJ983" i="4"/>
  <c r="AV983" i="4"/>
  <c r="AS983" i="4"/>
  <c r="AW983" i="4"/>
  <c r="AO732" i="4"/>
  <c r="AU732" i="4" s="1"/>
  <c r="Y897" i="4"/>
  <c r="Y711" i="4"/>
  <c r="AI124" i="4"/>
  <c r="AF124" i="4"/>
  <c r="AH709" i="4"/>
  <c r="V885" i="4"/>
  <c r="AH453" i="4"/>
  <c r="W335" i="4"/>
  <c r="X335" i="4" s="1"/>
  <c r="AF897" i="4"/>
  <c r="AI897" i="4"/>
  <c r="AG897" i="4"/>
  <c r="AA382" i="4"/>
  <c r="AC441" i="4"/>
  <c r="AC393" i="4"/>
  <c r="Z393" i="4"/>
  <c r="AK393" i="4"/>
  <c r="AH393" i="4"/>
  <c r="AO781" i="4"/>
  <c r="AU781" i="4" s="1"/>
  <c r="W509" i="4"/>
  <c r="Y959" i="4"/>
  <c r="V965" i="4"/>
  <c r="X922" i="4"/>
  <c r="W608" i="4"/>
  <c r="W392" i="4"/>
  <c r="X392" i="4" s="1"/>
  <c r="AK441" i="4"/>
  <c r="AD441" i="4"/>
  <c r="Y575" i="4"/>
  <c r="AK575" i="4" s="1"/>
  <c r="AQ704" i="4"/>
  <c r="AW704" i="4" s="1"/>
  <c r="AL765" i="4"/>
  <c r="AR765" i="4" s="1"/>
  <c r="AJ989" i="4"/>
  <c r="V915" i="4"/>
  <c r="W915" i="4" s="1"/>
  <c r="U884" i="4"/>
  <c r="V884" i="4"/>
  <c r="AH382" i="4"/>
  <c r="AF441" i="4"/>
  <c r="AE393" i="4"/>
  <c r="AB393" i="4"/>
  <c r="AG393" i="4"/>
  <c r="V900" i="4"/>
  <c r="V958" i="4"/>
  <c r="W958" i="4" s="1"/>
  <c r="V948" i="4"/>
  <c r="W948" i="4" s="1"/>
  <c r="AB207" i="4"/>
  <c r="AN207" i="4" s="1"/>
  <c r="AT207" i="4" s="1"/>
  <c r="AD207" i="4"/>
  <c r="AG207" i="4"/>
  <c r="AF207" i="4"/>
  <c r="W178" i="4"/>
  <c r="W198" i="4"/>
  <c r="X198" i="4" s="1"/>
  <c r="W147" i="4"/>
  <c r="X147" i="4" s="1"/>
  <c r="Y147" i="4" s="1"/>
  <c r="W170" i="4"/>
  <c r="X170" i="4" s="1"/>
  <c r="Y170" i="4" s="1"/>
  <c r="Z207" i="4"/>
  <c r="AL207" i="4" s="1"/>
  <c r="AR207" i="4" s="1"/>
  <c r="G207" i="4" s="1"/>
  <c r="AI207" i="4"/>
  <c r="AO128" i="4"/>
  <c r="AU128" i="4" s="1"/>
  <c r="AC106" i="4"/>
  <c r="AJ106" i="4"/>
  <c r="W59" i="4"/>
  <c r="X59" i="4" s="1"/>
  <c r="W91" i="4"/>
  <c r="X91" i="4" s="1"/>
  <c r="Y91" i="4" s="1"/>
  <c r="AH607" i="4"/>
  <c r="AA607" i="4"/>
  <c r="AC607" i="4"/>
  <c r="AD607" i="4"/>
  <c r="AK607" i="4"/>
  <c r="AB607" i="4"/>
  <c r="AE607" i="4"/>
  <c r="AF607" i="4"/>
  <c r="Y398" i="4"/>
  <c r="AF398" i="4" s="1"/>
  <c r="Y954" i="4"/>
  <c r="X954" i="4"/>
  <c r="Y931" i="4"/>
  <c r="X931" i="4"/>
  <c r="AI1000" i="4"/>
  <c r="AF1000" i="4"/>
  <c r="AH1000" i="4"/>
  <c r="AG1000" i="4"/>
  <c r="AK1000" i="4"/>
  <c r="X726" i="4"/>
  <c r="Y726" i="4"/>
  <c r="V940" i="4"/>
  <c r="U940" i="4"/>
  <c r="Y152" i="4"/>
  <c r="AA152" i="4" s="1"/>
  <c r="AF687" i="4"/>
  <c r="AH687" i="4"/>
  <c r="AC687" i="4"/>
  <c r="AI334" i="4"/>
  <c r="AF334" i="4"/>
  <c r="AE334" i="4"/>
  <c r="AK334" i="4"/>
  <c r="AA334" i="4"/>
  <c r="Y805" i="4"/>
  <c r="AG805" i="4" s="1"/>
  <c r="Y963" i="4"/>
  <c r="X963" i="4"/>
  <c r="Y776" i="4"/>
  <c r="AH776" i="4" s="1"/>
  <c r="AE776" i="4"/>
  <c r="Z599" i="4"/>
  <c r="AG599" i="4"/>
  <c r="X845" i="4"/>
  <c r="Y845" i="4"/>
  <c r="X725" i="4"/>
  <c r="Y725" i="4"/>
  <c r="AI961" i="4"/>
  <c r="AG961" i="4"/>
  <c r="AH961" i="4"/>
  <c r="AF961" i="4"/>
  <c r="Y757" i="4"/>
  <c r="AH757" i="4" s="1"/>
  <c r="AF757" i="4"/>
  <c r="Y694" i="4"/>
  <c r="AC694" i="4" s="1"/>
  <c r="Y585" i="4"/>
  <c r="AF585" i="4" s="1"/>
  <c r="AK935" i="4"/>
  <c r="AI935" i="4"/>
  <c r="Y349" i="4"/>
  <c r="AA349" i="4" s="1"/>
  <c r="Z928" i="4"/>
  <c r="AB928" i="4"/>
  <c r="AF928" i="4"/>
  <c r="AI928" i="4"/>
  <c r="AC928" i="4"/>
  <c r="AE928" i="4"/>
  <c r="AH928" i="4"/>
  <c r="AA928" i="4"/>
  <c r="AG928" i="4"/>
  <c r="AJ928" i="4"/>
  <c r="Y580" i="4"/>
  <c r="AF580" i="4" s="1"/>
  <c r="Y660" i="4"/>
  <c r="AD660" i="4" s="1"/>
  <c r="X981" i="4"/>
  <c r="Y981" i="4"/>
  <c r="X759" i="4"/>
  <c r="Y759" i="4"/>
  <c r="X941" i="4"/>
  <c r="Y941" i="4"/>
  <c r="Y392" i="4"/>
  <c r="AD392" i="4" s="1"/>
  <c r="X556" i="4"/>
  <c r="Y556" i="4"/>
  <c r="AE400" i="4"/>
  <c r="AA400" i="4"/>
  <c r="AK400" i="4"/>
  <c r="W389" i="4"/>
  <c r="X389" i="4" s="1"/>
  <c r="AM732" i="4"/>
  <c r="V997" i="4"/>
  <c r="W997" i="4" s="1"/>
  <c r="AD400" i="4"/>
  <c r="AO409" i="4"/>
  <c r="AU409" i="4" s="1"/>
  <c r="AI400" i="4"/>
  <c r="Y677" i="4"/>
  <c r="AE677" i="4" s="1"/>
  <c r="V949" i="4"/>
  <c r="W949" i="4" s="1"/>
  <c r="X949" i="4" s="1"/>
  <c r="AC5" i="4"/>
  <c r="AQ732" i="4"/>
  <c r="AW732" i="4" s="1"/>
  <c r="V859" i="4"/>
  <c r="V974" i="4"/>
  <c r="Y998" i="4"/>
  <c r="W697" i="4"/>
  <c r="V842" i="4"/>
  <c r="W842" i="4" s="1"/>
  <c r="X842" i="4" s="1"/>
  <c r="X970" i="4"/>
  <c r="AU970" i="4" s="1"/>
  <c r="AC400" i="4"/>
  <c r="AF400" i="4"/>
  <c r="AH400" i="4"/>
  <c r="AL912" i="4"/>
  <c r="Y625" i="4"/>
  <c r="AB625" i="4" s="1"/>
  <c r="V860" i="4"/>
  <c r="W860" i="4" s="1"/>
  <c r="V926" i="4"/>
  <c r="Y94" i="4"/>
  <c r="AD94" i="4" s="1"/>
  <c r="Y140" i="4"/>
  <c r="AD140" i="4" s="1"/>
  <c r="AB106" i="4"/>
  <c r="Z106" i="4"/>
  <c r="AC116" i="4"/>
  <c r="AF116" i="4"/>
  <c r="AD106" i="4"/>
  <c r="AA106" i="4"/>
  <c r="AD116" i="4"/>
  <c r="Z116" i="4"/>
  <c r="AG116" i="4"/>
  <c r="AE106" i="4"/>
  <c r="AB116" i="4"/>
  <c r="AN116" i="4" s="1"/>
  <c r="AT116" i="4" s="1"/>
  <c r="AA116" i="4"/>
  <c r="W16" i="4"/>
  <c r="X16" i="4" s="1"/>
  <c r="Y16" i="4" s="1"/>
  <c r="AK116" i="4"/>
  <c r="AQ116" i="4" s="1"/>
  <c r="AW116" i="4" s="1"/>
  <c r="AJ116" i="4"/>
  <c r="AP116" i="4" s="1"/>
  <c r="AV116" i="4" s="1"/>
  <c r="W113" i="4"/>
  <c r="X113" i="4" s="1"/>
  <c r="W15" i="4"/>
  <c r="X15" i="4" s="1"/>
  <c r="Y15" i="4" s="1"/>
  <c r="W22" i="4"/>
  <c r="X22" i="4" s="1"/>
  <c r="Y22" i="4" s="1"/>
  <c r="W108" i="4"/>
  <c r="X108" i="4" s="1"/>
  <c r="Y108" i="4" s="1"/>
  <c r="Z944" i="4"/>
  <c r="AA944" i="4"/>
  <c r="AB944" i="4"/>
  <c r="AT944" i="4"/>
  <c r="AE944" i="4"/>
  <c r="AG944" i="4"/>
  <c r="AD944" i="4"/>
  <c r="AJ944" i="4"/>
  <c r="AU944" i="4"/>
  <c r="AW944" i="4"/>
  <c r="AF944" i="4"/>
  <c r="AK944" i="4"/>
  <c r="AC944" i="4"/>
  <c r="AV944" i="4"/>
  <c r="AS944" i="4"/>
  <c r="AH944" i="4"/>
  <c r="AI944" i="4"/>
  <c r="AK5" i="4"/>
  <c r="AJ5" i="4"/>
  <c r="AD5" i="4"/>
  <c r="L124" i="11"/>
  <c r="N124" i="11" s="1"/>
  <c r="L157" i="11"/>
  <c r="N157" i="11" s="1"/>
  <c r="W174" i="4"/>
  <c r="X174" i="4" s="1"/>
  <c r="AJ39" i="4"/>
  <c r="AH39" i="4"/>
  <c r="AA39" i="4"/>
  <c r="AB5" i="4"/>
  <c r="AE5" i="4"/>
  <c r="AH5" i="4"/>
  <c r="AF5" i="4"/>
  <c r="AF39" i="4"/>
  <c r="AL39" i="4" s="1"/>
  <c r="AR39" i="4" s="1"/>
  <c r="AK39" i="4"/>
  <c r="AE39" i="4"/>
  <c r="AB39" i="4"/>
  <c r="AA5" i="4"/>
  <c r="AI5" i="4"/>
  <c r="AO5" i="4" s="1"/>
  <c r="AU5" i="4" s="1"/>
  <c r="AI39" i="4"/>
  <c r="AC39" i="4"/>
  <c r="AG39" i="4"/>
  <c r="AD39" i="4"/>
  <c r="Z5" i="4"/>
  <c r="AG5" i="4"/>
  <c r="W172" i="4"/>
  <c r="X172" i="4" s="1"/>
  <c r="W44" i="4"/>
  <c r="X44" i="4" s="1"/>
  <c r="X190" i="4"/>
  <c r="Y190" i="4" s="1"/>
  <c r="AE190" i="4" s="1"/>
  <c r="AF873" i="4"/>
  <c r="AN128" i="4"/>
  <c r="AT128" i="4" s="1"/>
  <c r="AL132" i="4"/>
  <c r="AR132" i="4" s="1"/>
  <c r="E132" i="4" s="1"/>
  <c r="I132" i="4" s="1"/>
  <c r="AL128" i="4"/>
  <c r="AR128" i="4" s="1"/>
  <c r="G128" i="4" s="1"/>
  <c r="AH152" i="4"/>
  <c r="W162" i="4"/>
  <c r="X162" i="4" s="1"/>
  <c r="V42" i="4"/>
  <c r="W42" i="4" s="1"/>
  <c r="X42" i="4" s="1"/>
  <c r="Y9" i="4"/>
  <c r="AJ9" i="4" s="1"/>
  <c r="AE241" i="4"/>
  <c r="AB241" i="4"/>
  <c r="Z270" i="4"/>
  <c r="AK270" i="4"/>
  <c r="AQ270" i="4" s="1"/>
  <c r="AW270" i="4" s="1"/>
  <c r="AJ241" i="4"/>
  <c r="AK241" i="4"/>
  <c r="AC241" i="4"/>
  <c r="AO241" i="4" s="1"/>
  <c r="AU241" i="4" s="1"/>
  <c r="AF241" i="4"/>
  <c r="AA270" i="4"/>
  <c r="AM270" i="4" s="1"/>
  <c r="AS270" i="4" s="1"/>
  <c r="AB270" i="4"/>
  <c r="AN270" i="4" s="1"/>
  <c r="AT270" i="4" s="1"/>
  <c r="AJ270" i="4"/>
  <c r="AI270" i="4"/>
  <c r="AA241" i="4"/>
  <c r="AH241" i="4"/>
  <c r="Z241" i="4"/>
  <c r="AG241" i="4"/>
  <c r="Y191" i="4"/>
  <c r="Z191" i="4" s="1"/>
  <c r="AP128" i="4"/>
  <c r="AV128" i="4" s="1"/>
  <c r="AC152" i="4"/>
  <c r="AN124" i="4"/>
  <c r="AT124" i="4" s="1"/>
  <c r="AP132" i="4"/>
  <c r="AV132" i="4" s="1"/>
  <c r="AE250" i="4"/>
  <c r="AD228" i="4"/>
  <c r="AF250" i="4"/>
  <c r="AI152" i="4"/>
  <c r="AQ124" i="4"/>
  <c r="AW124" i="4" s="1"/>
  <c r="AA228" i="4"/>
  <c r="AM228" i="4" s="1"/>
  <c r="AS228" i="4" s="1"/>
  <c r="AG250" i="4"/>
  <c r="AG152" i="4"/>
  <c r="AQ128" i="4"/>
  <c r="AW128" i="4" s="1"/>
  <c r="Y24" i="4"/>
  <c r="AA24" i="4" s="1"/>
  <c r="AG96" i="4"/>
  <c r="AD96" i="4"/>
  <c r="AM124" i="4"/>
  <c r="AS124" i="4" s="1"/>
  <c r="AN132" i="4"/>
  <c r="AT132" i="4" s="1"/>
  <c r="AM132" i="4"/>
  <c r="AS132" i="4" s="1"/>
  <c r="W56" i="4"/>
  <c r="X56" i="4" s="1"/>
  <c r="Y112" i="4"/>
  <c r="AC112" i="4" s="1"/>
  <c r="Y144" i="4"/>
  <c r="AF144" i="4" s="1"/>
  <c r="X960" i="4"/>
  <c r="Y960" i="4"/>
  <c r="W847" i="4"/>
  <c r="U908" i="4"/>
  <c r="V908" i="4"/>
  <c r="X437" i="4"/>
  <c r="Y437" i="4"/>
  <c r="AI687" i="4"/>
  <c r="AO687" i="4" s="1"/>
  <c r="AU687" i="4" s="1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Y180" i="4"/>
  <c r="Z180" i="4" s="1"/>
  <c r="V185" i="4"/>
  <c r="W185" i="4" s="1"/>
  <c r="X185" i="4" s="1"/>
  <c r="Y185" i="4" s="1"/>
  <c r="X997" i="4"/>
  <c r="Y997" i="4"/>
  <c r="Y972" i="4"/>
  <c r="X972" i="4"/>
  <c r="X671" i="4"/>
  <c r="Y671" i="4"/>
  <c r="AL465" i="4"/>
  <c r="AR465" i="4" s="1"/>
  <c r="D465" i="4" s="1"/>
  <c r="H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C342" i="4"/>
  <c r="AF382" i="4"/>
  <c r="AE398" i="4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K398" i="4"/>
  <c r="AI398" i="4"/>
  <c r="AK377" i="4"/>
  <c r="AG377" i="4"/>
  <c r="AM377" i="4" s="1"/>
  <c r="AS377" i="4" s="1"/>
  <c r="Z377" i="4"/>
  <c r="AE349" i="4"/>
  <c r="AH349" i="4"/>
  <c r="AJ349" i="4"/>
  <c r="AI342" i="4"/>
  <c r="AB342" i="4"/>
  <c r="AA342" i="4"/>
  <c r="AL258" i="4"/>
  <c r="AR258" i="4" s="1"/>
  <c r="G258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Q467" i="4"/>
  <c r="AW467" i="4" s="1"/>
  <c r="AJ935" i="4"/>
  <c r="AN241" i="4"/>
  <c r="AT241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K812" i="4"/>
  <c r="W934" i="4"/>
  <c r="AF970" i="4"/>
  <c r="AJ992" i="4"/>
  <c r="AI984" i="4"/>
  <c r="AG984" i="4"/>
  <c r="AJ984" i="4"/>
  <c r="AK984" i="4"/>
  <c r="AP258" i="4"/>
  <c r="AV258" i="4" s="1"/>
  <c r="AH358" i="4"/>
  <c r="AE290" i="4"/>
  <c r="AB290" i="4"/>
  <c r="AK691" i="4"/>
  <c r="AB691" i="4"/>
  <c r="AN691" i="4" s="1"/>
  <c r="AT691" i="4" s="1"/>
  <c r="AJ585" i="4"/>
  <c r="AG669" i="4"/>
  <c r="AC669" i="4"/>
  <c r="Z96" i="4"/>
  <c r="AJ96" i="4"/>
  <c r="AA96" i="4"/>
  <c r="AB845" i="4"/>
  <c r="AG711" i="4"/>
  <c r="AK711" i="4"/>
  <c r="AA970" i="4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992" i="4"/>
  <c r="AA845" i="4"/>
  <c r="AD845" i="4"/>
  <c r="AJ759" i="4"/>
  <c r="AF759" i="4"/>
  <c r="AM709" i="4"/>
  <c r="AS709" i="4" s="1"/>
  <c r="AJ711" i="4"/>
  <c r="AF711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H652" i="4"/>
  <c r="AI652" i="4"/>
  <c r="AB652" i="4"/>
  <c r="Y854" i="4"/>
  <c r="W770" i="4"/>
  <c r="Y770" i="4" s="1"/>
  <c r="W946" i="4"/>
  <c r="X946" i="4" s="1"/>
  <c r="AA290" i="4"/>
  <c r="AB369" i="4"/>
  <c r="AD691" i="4"/>
  <c r="AA691" i="4"/>
  <c r="Z585" i="4"/>
  <c r="AD585" i="4"/>
  <c r="AF669" i="4"/>
  <c r="AF691" i="4"/>
  <c r="AH96" i="4"/>
  <c r="AC96" i="4"/>
  <c r="AO96" i="4" s="1"/>
  <c r="AU96" i="4" s="1"/>
  <c r="AB96" i="4"/>
  <c r="AH711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K652" i="4"/>
  <c r="AC652" i="4"/>
  <c r="AD652" i="4"/>
  <c r="W646" i="4"/>
  <c r="X646" i="4" s="1"/>
  <c r="AD226" i="4"/>
  <c r="AP226" i="4" s="1"/>
  <c r="AV226" i="4" s="1"/>
  <c r="AO393" i="4"/>
  <c r="AU393" i="4" s="1"/>
  <c r="AP409" i="4"/>
  <c r="AV409" i="4" s="1"/>
  <c r="AK226" i="4"/>
  <c r="AO821" i="4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AG995" i="4"/>
  <c r="AI369" i="4"/>
  <c r="AH873" i="4"/>
  <c r="AK995" i="4"/>
  <c r="AF812" i="4"/>
  <c r="AK950" i="4"/>
  <c r="AI950" i="4"/>
  <c r="AF599" i="4"/>
  <c r="AK106" i="4"/>
  <c r="AF106" i="4"/>
  <c r="AJ599" i="4"/>
  <c r="AI599" i="4"/>
  <c r="Y835" i="4"/>
  <c r="AA835" i="4" s="1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O691" i="4" s="1"/>
  <c r="AU691" i="4" s="1"/>
  <c r="AG935" i="4"/>
  <c r="AH984" i="4"/>
  <c r="AF984" i="4"/>
  <c r="AK992" i="4"/>
  <c r="AG992" i="4"/>
  <c r="AL116" i="4"/>
  <c r="AR116" i="4" s="1"/>
  <c r="D116" i="4" s="1"/>
  <c r="H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F950" i="4"/>
  <c r="X996" i="4"/>
  <c r="AJ996" i="4" s="1"/>
  <c r="Y823" i="4"/>
  <c r="AI823" i="4" s="1"/>
  <c r="AN732" i="4"/>
  <c r="AT732" i="4" s="1"/>
  <c r="AH897" i="4"/>
  <c r="AH941" i="4"/>
  <c r="V947" i="4"/>
  <c r="W947" i="4" s="1"/>
  <c r="Y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P732" i="4"/>
  <c r="AV732" i="4" s="1"/>
  <c r="AH989" i="4"/>
  <c r="AD599" i="4"/>
  <c r="AG106" i="4"/>
  <c r="AB599" i="4"/>
  <c r="AN599" i="4" s="1"/>
  <c r="AT599" i="4" s="1"/>
  <c r="AH694" i="4"/>
  <c r="AG845" i="4"/>
  <c r="V952" i="4"/>
  <c r="U952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K897" i="4"/>
  <c r="AK981" i="4"/>
  <c r="AK954" i="4"/>
  <c r="AJ950" i="4"/>
  <c r="AH950" i="4"/>
  <c r="AJ941" i="4"/>
  <c r="AJ660" i="4"/>
  <c r="AP660" i="4" s="1"/>
  <c r="AV660" i="4" s="1"/>
  <c r="V919" i="4"/>
  <c r="Z694" i="4"/>
  <c r="AI694" i="4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O132" i="4"/>
  <c r="AU132" i="4" s="1"/>
  <c r="AJ897" i="4"/>
  <c r="AJ981" i="4"/>
  <c r="W43" i="4"/>
  <c r="X43" i="4" s="1"/>
  <c r="Y43" i="4" s="1"/>
  <c r="W183" i="4"/>
  <c r="X183" i="4" s="1"/>
  <c r="Y183" i="4" s="1"/>
  <c r="AF183" i="4" s="1"/>
  <c r="AP727" i="4"/>
  <c r="AV727" i="4" s="1"/>
  <c r="Y655" i="4"/>
  <c r="W975" i="4"/>
  <c r="X975" i="4" s="1"/>
  <c r="W894" i="4"/>
  <c r="X894" i="4" s="1"/>
  <c r="V892" i="4"/>
  <c r="W892" i="4" s="1"/>
  <c r="AJ694" i="4"/>
  <c r="AI959" i="4"/>
  <c r="W974" i="4"/>
  <c r="Y974" i="4" s="1"/>
  <c r="W855" i="4"/>
  <c r="W885" i="4"/>
  <c r="W988" i="4"/>
  <c r="Y988" i="4" s="1"/>
  <c r="V898" i="4"/>
  <c r="W898" i="4" s="1"/>
  <c r="Y898" i="4" s="1"/>
  <c r="AG694" i="4"/>
  <c r="W657" i="4"/>
  <c r="X657" i="4" s="1"/>
  <c r="Y657" i="4" s="1"/>
  <c r="U962" i="4"/>
  <c r="W962" i="4" s="1"/>
  <c r="Y946" i="4"/>
  <c r="W965" i="4"/>
  <c r="X965" i="4" s="1"/>
  <c r="W911" i="4"/>
  <c r="Y911" i="4" s="1"/>
  <c r="W95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Y654" i="4"/>
  <c r="AA654" i="4" s="1"/>
  <c r="Y601" i="4"/>
  <c r="AC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L709" i="4"/>
  <c r="AR709" i="4" s="1"/>
  <c r="D709" i="4" s="1"/>
  <c r="H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G660" i="4"/>
  <c r="AK660" i="4"/>
  <c r="Z669" i="4"/>
  <c r="AB669" i="4"/>
  <c r="AN669" i="4" s="1"/>
  <c r="AT669" i="4" s="1"/>
  <c r="AE669" i="4"/>
  <c r="AL704" i="4"/>
  <c r="AR704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AF625" i="4"/>
  <c r="W758" i="4"/>
  <c r="W746" i="4"/>
  <c r="AI625" i="4"/>
  <c r="W114" i="4"/>
  <c r="X114" i="4" s="1"/>
  <c r="Y114" i="4" s="1"/>
  <c r="W130" i="4"/>
  <c r="X130" i="4" s="1"/>
  <c r="W820" i="4"/>
  <c r="AJ625" i="4"/>
  <c r="AD625" i="4"/>
  <c r="U906" i="4"/>
  <c r="V906" i="4"/>
  <c r="V909" i="4"/>
  <c r="U909" i="4"/>
  <c r="W143" i="4"/>
  <c r="X143" i="4" s="1"/>
  <c r="Y143" i="4" s="1"/>
  <c r="AI143" i="4" s="1"/>
  <c r="AG625" i="4"/>
  <c r="AH625" i="4"/>
  <c r="AN625" i="4" s="1"/>
  <c r="AT625" i="4" s="1"/>
  <c r="W122" i="4"/>
  <c r="X122" i="4" s="1"/>
  <c r="Y122" i="4" s="1"/>
  <c r="W137" i="4"/>
  <c r="X137" i="4" s="1"/>
  <c r="Y87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C226" i="4"/>
  <c r="W78" i="4"/>
  <c r="X78" i="4" s="1"/>
  <c r="W86" i="4"/>
  <c r="X86" i="4" s="1"/>
  <c r="W584" i="4"/>
  <c r="X584" i="4" s="1"/>
  <c r="W990" i="4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E336" i="4"/>
  <c r="AD336" i="4"/>
  <c r="AH336" i="4"/>
  <c r="AH562" i="4"/>
  <c r="Y422" i="4"/>
  <c r="AA422" i="4" s="1"/>
  <c r="AP255" i="4"/>
  <c r="AV255" i="4" s="1"/>
  <c r="AM400" i="4"/>
  <c r="AS400" i="4" s="1"/>
  <c r="AE441" i="4"/>
  <c r="AJ441" i="4"/>
  <c r="AP441" i="4" s="1"/>
  <c r="AV441" i="4" s="1"/>
  <c r="AB441" i="4"/>
  <c r="AJ531" i="4"/>
  <c r="AB531" i="4"/>
  <c r="AE531" i="4"/>
  <c r="AM543" i="4"/>
  <c r="AS543" i="4" s="1"/>
  <c r="W533" i="4"/>
  <c r="X533" i="4" s="1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V869" i="4"/>
  <c r="W869" i="4" s="1"/>
  <c r="X869" i="4" s="1"/>
  <c r="Y869" i="4" s="1"/>
  <c r="AH869" i="4" s="1"/>
  <c r="AK845" i="4"/>
  <c r="AJ845" i="4"/>
  <c r="AP845" i="4" s="1"/>
  <c r="AV845" i="4" s="1"/>
  <c r="AI845" i="4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AB857" i="4" s="1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X843" i="4" s="1"/>
  <c r="Y843" i="4" s="1"/>
  <c r="AF843" i="4" s="1"/>
  <c r="W775" i="4"/>
  <c r="X775" i="4" s="1"/>
  <c r="W840" i="4"/>
  <c r="AF835" i="4"/>
  <c r="AH854" i="4"/>
  <c r="AG854" i="4"/>
  <c r="AK854" i="4"/>
  <c r="AJ854" i="4"/>
  <c r="AI854" i="4"/>
  <c r="AF854" i="4"/>
  <c r="AE667" i="4"/>
  <c r="AB655" i="4"/>
  <c r="W678" i="4"/>
  <c r="X678" i="4" s="1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B687" i="4"/>
  <c r="AN687" i="4" s="1"/>
  <c r="AT687" i="4" s="1"/>
  <c r="AB513" i="4"/>
  <c r="W700" i="4"/>
  <c r="W724" i="4"/>
  <c r="X724" i="4" s="1"/>
  <c r="AB759" i="4"/>
  <c r="Z557" i="4"/>
  <c r="AA687" i="4"/>
  <c r="AM687" i="4" s="1"/>
  <c r="AS687" i="4" s="1"/>
  <c r="AC644" i="4"/>
  <c r="AE835" i="4"/>
  <c r="AL593" i="4"/>
  <c r="AR593" i="4" s="1"/>
  <c r="G593" i="4" s="1"/>
  <c r="AB711" i="4"/>
  <c r="Y581" i="4"/>
  <c r="AB581" i="4" s="1"/>
  <c r="Z835" i="4"/>
  <c r="AK835" i="4"/>
  <c r="AC835" i="4"/>
  <c r="AB334" i="4"/>
  <c r="AH334" i="4"/>
  <c r="Z334" i="4"/>
  <c r="AL334" i="4" s="1"/>
  <c r="AR334" i="4" s="1"/>
  <c r="E334" i="4" s="1"/>
  <c r="I334" i="4" s="1"/>
  <c r="AJ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M711" i="4" s="1"/>
  <c r="AS711" i="4" s="1"/>
  <c r="AD711" i="4"/>
  <c r="AO567" i="4"/>
  <c r="AU567" i="4" s="1"/>
  <c r="AA759" i="4"/>
  <c r="AD759" i="4"/>
  <c r="AP759" i="4" s="1"/>
  <c r="AV759" i="4" s="1"/>
  <c r="W689" i="4"/>
  <c r="W744" i="4"/>
  <c r="AB582" i="4"/>
  <c r="W740" i="4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919" i="4"/>
  <c r="Y919" i="4" s="1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X504" i="4" s="1"/>
  <c r="Y504" i="4" s="1"/>
  <c r="W456" i="4"/>
  <c r="AJ502" i="4"/>
  <c r="AF544" i="4"/>
  <c r="AH446" i="4"/>
  <c r="W522" i="4"/>
  <c r="W518" i="4"/>
  <c r="W524" i="4"/>
  <c r="AQ258" i="4"/>
  <c r="AW258" i="4" s="1"/>
  <c r="AN258" i="4"/>
  <c r="AT258" i="4" s="1"/>
  <c r="AO270" i="4"/>
  <c r="AU270" i="4" s="1"/>
  <c r="AP270" i="4"/>
  <c r="AV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X402" i="4" s="1"/>
  <c r="AQ561" i="4"/>
  <c r="AW561" i="4" s="1"/>
  <c r="AL691" i="4"/>
  <c r="AR691" i="4" s="1"/>
  <c r="AN607" i="4"/>
  <c r="AT60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X73" i="4" s="1"/>
  <c r="W156" i="4"/>
  <c r="X156" i="4" s="1"/>
  <c r="Y156" i="4" s="1"/>
  <c r="AJ156" i="4" s="1"/>
  <c r="AC663" i="4"/>
  <c r="W871" i="4"/>
  <c r="W720" i="4"/>
  <c r="X720" i="4" s="1"/>
  <c r="Y720" i="4" s="1"/>
  <c r="W942" i="4"/>
  <c r="X942" i="4" s="1"/>
  <c r="W588" i="4"/>
  <c r="W705" i="4"/>
  <c r="X705" i="4" s="1"/>
  <c r="Y705" i="4" s="1"/>
  <c r="W937" i="4"/>
  <c r="X937" i="4" s="1"/>
  <c r="W939" i="4"/>
  <c r="X939" i="4" s="1"/>
  <c r="W999" i="4"/>
  <c r="W82" i="4"/>
  <c r="X82" i="4" s="1"/>
  <c r="Y82" i="4" s="1"/>
  <c r="AG82" i="4" s="1"/>
  <c r="W991" i="4"/>
  <c r="X991" i="4" s="1"/>
  <c r="W978" i="4"/>
  <c r="W762" i="4"/>
  <c r="W182" i="4"/>
  <c r="W826" i="4"/>
  <c r="X826" i="4" s="1"/>
  <c r="Y826" i="4" s="1"/>
  <c r="W672" i="4"/>
  <c r="X672" i="4" s="1"/>
  <c r="W659" i="4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N469" i="4" s="1"/>
  <c r="AT469" i="4" s="1"/>
  <c r="AK502" i="4"/>
  <c r="AG502" i="4"/>
  <c r="AG544" i="4"/>
  <c r="AI544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P419" i="4" s="1"/>
  <c r="AV419" i="4" s="1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AL342" i="4"/>
  <c r="AR342" i="4" s="1"/>
  <c r="F342" i="4" s="1"/>
  <c r="J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W645" i="4"/>
  <c r="AL669" i="4"/>
  <c r="AR669" i="4" s="1"/>
  <c r="F669" i="4" s="1"/>
  <c r="J669" i="4" s="1"/>
  <c r="AF728" i="4"/>
  <c r="AL728" i="4" s="1"/>
  <c r="AR728" i="4" s="1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W642" i="4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L821" i="4"/>
  <c r="AR821" i="4" s="1"/>
  <c r="G821" i="4" s="1"/>
  <c r="AQ769" i="4"/>
  <c r="AW769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X925" i="4" s="1"/>
  <c r="W535" i="4"/>
  <c r="X535" i="4" s="1"/>
  <c r="Y535" i="4" s="1"/>
  <c r="AG535" i="4" s="1"/>
  <c r="AD615" i="4"/>
  <c r="AG893" i="4"/>
  <c r="AN543" i="4"/>
  <c r="AT543" i="4" s="1"/>
  <c r="AQ543" i="4"/>
  <c r="AW543" i="4" s="1"/>
  <c r="AK572" i="4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X723" i="4" s="1"/>
  <c r="W731" i="4"/>
  <c r="X731" i="4" s="1"/>
  <c r="W745" i="4"/>
  <c r="W747" i="4"/>
  <c r="W760" i="4"/>
  <c r="X760" i="4" s="1"/>
  <c r="W809" i="4"/>
  <c r="X809" i="4" s="1"/>
  <c r="W811" i="4"/>
  <c r="X811" i="4" s="1"/>
  <c r="W817" i="4"/>
  <c r="W819" i="4"/>
  <c r="X819" i="4" s="1"/>
  <c r="W933" i="4"/>
  <c r="X933" i="4" s="1"/>
  <c r="W980" i="4"/>
  <c r="X980" i="4" s="1"/>
  <c r="W142" i="4"/>
  <c r="X142" i="4" s="1"/>
  <c r="Y142" i="4" s="1"/>
  <c r="W803" i="4"/>
  <c r="X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12" i="4"/>
  <c r="AO812" i="4" s="1"/>
  <c r="AD643" i="4"/>
  <c r="W688" i="4"/>
  <c r="V864" i="4"/>
  <c r="U864" i="4"/>
  <c r="X799" i="4"/>
  <c r="Y799" i="4" s="1"/>
  <c r="Z799" i="4" s="1"/>
  <c r="X860" i="4"/>
  <c r="Y860" i="4"/>
  <c r="Y890" i="4"/>
  <c r="X890" i="4"/>
  <c r="Y915" i="4"/>
  <c r="X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D40" i="4"/>
  <c r="Z40" i="4"/>
  <c r="V899" i="4"/>
  <c r="W899" i="4" s="1"/>
  <c r="W619" i="4"/>
  <c r="X619" i="4" s="1"/>
  <c r="V964" i="4"/>
  <c r="W964" i="4" s="1"/>
  <c r="W712" i="4"/>
  <c r="V856" i="4"/>
  <c r="W856" i="4" s="1"/>
  <c r="AB6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AJ885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X542" i="4" s="1"/>
  <c r="Y542" i="4" s="1"/>
  <c r="AO489" i="4"/>
  <c r="AU489" i="4" s="1"/>
  <c r="AP489" i="4"/>
  <c r="AV489" i="4" s="1"/>
  <c r="AL489" i="4"/>
  <c r="AR489" i="4" s="1"/>
  <c r="D489" i="4" s="1"/>
  <c r="H489" i="4" s="1"/>
  <c r="AP531" i="4"/>
  <c r="AV531" i="4" s="1"/>
  <c r="AN593" i="4"/>
  <c r="AT593" i="4" s="1"/>
  <c r="X589" i="4"/>
  <c r="AB19" i="4"/>
  <c r="AC19" i="4"/>
  <c r="Z19" i="4"/>
  <c r="AE19" i="4"/>
  <c r="AD19" i="4"/>
  <c r="AA19" i="4"/>
  <c r="AC48" i="4"/>
  <c r="Z48" i="4"/>
  <c r="AD48" i="4"/>
  <c r="AE48" i="4"/>
  <c r="AA48" i="4"/>
  <c r="AB48" i="4"/>
  <c r="AG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AI927" i="4" s="1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661" i="4"/>
  <c r="AR661" i="4" s="1"/>
  <c r="AB963" i="4"/>
  <c r="AC963" i="4"/>
  <c r="AE963" i="4"/>
  <c r="Z963" i="4"/>
  <c r="AA963" i="4"/>
  <c r="AW963" i="4"/>
  <c r="AU963" i="4"/>
  <c r="AT963" i="4"/>
  <c r="AD963" i="4"/>
  <c r="AS963" i="4"/>
  <c r="AV963" i="4"/>
  <c r="AP667" i="4"/>
  <c r="AV667" i="4" s="1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F709" i="4"/>
  <c r="J709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Y731" i="4"/>
  <c r="AB731" i="4" s="1"/>
  <c r="X747" i="4"/>
  <c r="Y747" i="4" s="1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AI978" i="4" s="1"/>
  <c r="X762" i="4"/>
  <c r="Y762" i="4" s="1"/>
  <c r="X182" i="4"/>
  <c r="Y182" i="4" s="1"/>
  <c r="X659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N928" i="4"/>
  <c r="AM928" i="4"/>
  <c r="AL928" i="4"/>
  <c r="X511" i="4"/>
  <c r="Y511" i="4" s="1"/>
  <c r="AB139" i="4"/>
  <c r="AA139" i="4"/>
  <c r="Z139" i="4"/>
  <c r="AD139" i="4"/>
  <c r="AE139" i="4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6" i="4"/>
  <c r="Z656" i="4"/>
  <c r="Y895" i="4"/>
  <c r="X895" i="4"/>
  <c r="AI895" i="4" s="1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G615" i="4"/>
  <c r="AH615" i="4"/>
  <c r="AK615" i="4"/>
  <c r="AK663" i="4"/>
  <c r="AN983" i="4"/>
  <c r="AP983" i="4"/>
  <c r="AK893" i="4"/>
  <c r="AF893" i="4"/>
  <c r="AG80" i="4"/>
  <c r="AH80" i="4"/>
  <c r="AK80" i="4"/>
  <c r="AI53" i="4"/>
  <c r="AJ53" i="4"/>
  <c r="AG53" i="4"/>
  <c r="AK880" i="4"/>
  <c r="AI880" i="4"/>
  <c r="AI848" i="4"/>
  <c r="X662" i="4"/>
  <c r="X134" i="4"/>
  <c r="AF572" i="4"/>
  <c r="AH572" i="4"/>
  <c r="AG879" i="4"/>
  <c r="AH879" i="4"/>
  <c r="AK879" i="4"/>
  <c r="X60" i="4"/>
  <c r="AL727" i="4"/>
  <c r="AR727" i="4" s="1"/>
  <c r="AN727" i="4"/>
  <c r="AT727" i="4" s="1"/>
  <c r="AK963" i="4"/>
  <c r="AF963" i="4"/>
  <c r="AJ963" i="4"/>
  <c r="X6" i="4"/>
  <c r="X117" i="4"/>
  <c r="AI527" i="4"/>
  <c r="AF527" i="4"/>
  <c r="AI602" i="4"/>
  <c r="AF602" i="4"/>
  <c r="AA602" i="4"/>
  <c r="AJ602" i="4"/>
  <c r="Z602" i="4"/>
  <c r="AC602" i="4"/>
  <c r="AF623" i="4"/>
  <c r="AK665" i="4"/>
  <c r="AF665" i="4"/>
  <c r="AH667" i="4"/>
  <c r="AG667" i="4"/>
  <c r="AM667" i="4" s="1"/>
  <c r="AS667" i="4" s="1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T996" i="4"/>
  <c r="AC996" i="4"/>
  <c r="AW996" i="4"/>
  <c r="AV996" i="4"/>
  <c r="X84" i="4"/>
  <c r="AA834" i="4"/>
  <c r="AB834" i="4"/>
  <c r="AN834" i="4" s="1"/>
  <c r="AC834" i="4"/>
  <c r="Z834" i="4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W28" i="4"/>
  <c r="AB557" i="4"/>
  <c r="AN557" i="4" s="1"/>
  <c r="AT557" i="4" s="1"/>
  <c r="AE557" i="4"/>
  <c r="AA557" i="4"/>
  <c r="AC557" i="4"/>
  <c r="AO557" i="4" s="1"/>
  <c r="AU557" i="4" s="1"/>
  <c r="AD557" i="4"/>
  <c r="AP557" i="4" s="1"/>
  <c r="AV557" i="4" s="1"/>
  <c r="AA726" i="4"/>
  <c r="Z726" i="4"/>
  <c r="X847" i="4"/>
  <c r="AN741" i="4"/>
  <c r="AT741" i="4" s="1"/>
  <c r="W4" i="4"/>
  <c r="AB576" i="4"/>
  <c r="AA576" i="4"/>
  <c r="AM576" i="4" s="1"/>
  <c r="AS576" i="4" s="1"/>
  <c r="AD576" i="4"/>
  <c r="AP576" i="4" s="1"/>
  <c r="AV576" i="4" s="1"/>
  <c r="AE576" i="4"/>
  <c r="Z576" i="4"/>
  <c r="AC586" i="4"/>
  <c r="AA586" i="4"/>
  <c r="AM586" i="4" s="1"/>
  <c r="AS586" i="4" s="1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AI990" i="4" s="1"/>
  <c r="Y990" i="4"/>
  <c r="X740" i="4"/>
  <c r="Y740" i="4" s="1"/>
  <c r="AC740" i="4" s="1"/>
  <c r="X795" i="4"/>
  <c r="Y795" i="4" s="1"/>
  <c r="AH795" i="4" s="1"/>
  <c r="X763" i="4"/>
  <c r="AE36" i="4"/>
  <c r="AD36" i="4"/>
  <c r="AB36" i="4"/>
  <c r="AA36" i="4"/>
  <c r="AC36" i="4"/>
  <c r="Z36" i="4"/>
  <c r="AQ711" i="4"/>
  <c r="AW711" i="4" s="1"/>
  <c r="Y775" i="4"/>
  <c r="Z775" i="4" s="1"/>
  <c r="AC954" i="4"/>
  <c r="AO954" i="4" s="1"/>
  <c r="AT954" i="4"/>
  <c r="AE954" i="4"/>
  <c r="AU954" i="4"/>
  <c r="AS954" i="4"/>
  <c r="AW954" i="4"/>
  <c r="AB954" i="4"/>
  <c r="Z954" i="4"/>
  <c r="AA954" i="4"/>
  <c r="AD954" i="4"/>
  <c r="AV954" i="4"/>
  <c r="AD861" i="4"/>
  <c r="Z861" i="4"/>
  <c r="AC861" i="4"/>
  <c r="AA861" i="4"/>
  <c r="AB861" i="4"/>
  <c r="AE861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A931" i="4"/>
  <c r="AD931" i="4"/>
  <c r="AW931" i="4"/>
  <c r="AU931" i="4"/>
  <c r="AT931" i="4"/>
  <c r="AV931" i="4"/>
  <c r="AS931" i="4"/>
  <c r="AE931" i="4"/>
  <c r="Z931" i="4"/>
  <c r="AB931" i="4"/>
  <c r="W541" i="4"/>
  <c r="AB941" i="4"/>
  <c r="AN941" i="4" s="1"/>
  <c r="AE941" i="4"/>
  <c r="AT941" i="4"/>
  <c r="AD941" i="4"/>
  <c r="AA941" i="4"/>
  <c r="AV941" i="4"/>
  <c r="AS941" i="4"/>
  <c r="AC941" i="4"/>
  <c r="Z941" i="4"/>
  <c r="AL941" i="4" s="1"/>
  <c r="AW941" i="4"/>
  <c r="AU941" i="4"/>
  <c r="W940" i="4"/>
  <c r="AD992" i="4"/>
  <c r="AC992" i="4"/>
  <c r="AO992" i="4" s="1"/>
  <c r="Z992" i="4"/>
  <c r="AE992" i="4"/>
  <c r="AV992" i="4"/>
  <c r="AU992" i="4"/>
  <c r="AA992" i="4"/>
  <c r="AB992" i="4"/>
  <c r="AN992" i="4" s="1"/>
  <c r="AW992" i="4"/>
  <c r="AS992" i="4"/>
  <c r="AT992" i="4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Y97" i="4"/>
  <c r="Z97" i="4" s="1"/>
  <c r="AI725" i="4"/>
  <c r="AF725" i="4"/>
  <c r="AK725" i="4"/>
  <c r="AH725" i="4"/>
  <c r="AG725" i="4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N944" i="4"/>
  <c r="AM944" i="4"/>
  <c r="AL944" i="4"/>
  <c r="AB959" i="4"/>
  <c r="AE959" i="4"/>
  <c r="AD959" i="4"/>
  <c r="AT959" i="4"/>
  <c r="AV959" i="4"/>
  <c r="AU959" i="4"/>
  <c r="AA959" i="4"/>
  <c r="Z959" i="4"/>
  <c r="AC959" i="4"/>
  <c r="AO959" i="4" s="1"/>
  <c r="AS959" i="4"/>
  <c r="AW959" i="4"/>
  <c r="X658" i="4"/>
  <c r="Y658" i="4" s="1"/>
  <c r="Y871" i="4"/>
  <c r="X871" i="4"/>
  <c r="AA893" i="4"/>
  <c r="AM893" i="4" s="1"/>
  <c r="AE893" i="4"/>
  <c r="Z893" i="4"/>
  <c r="AC893" i="4"/>
  <c r="AT893" i="4"/>
  <c r="AV893" i="4"/>
  <c r="AD893" i="4"/>
  <c r="AB893" i="4"/>
  <c r="AW893" i="4"/>
  <c r="AS893" i="4"/>
  <c r="AU893" i="4"/>
  <c r="Z880" i="4"/>
  <c r="AE880" i="4"/>
  <c r="AS880" i="4"/>
  <c r="AW880" i="4"/>
  <c r="AC880" i="4"/>
  <c r="AB880" i="4"/>
  <c r="AV880" i="4"/>
  <c r="AA880" i="4"/>
  <c r="AD880" i="4"/>
  <c r="AU880" i="4"/>
  <c r="AT880" i="4"/>
  <c r="AC848" i="4"/>
  <c r="Z848" i="4"/>
  <c r="AB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Y784" i="4"/>
  <c r="AB784" i="4" s="1"/>
  <c r="Y101" i="4"/>
  <c r="Z101" i="4" s="1"/>
  <c r="Y131" i="4"/>
  <c r="AA131" i="4" s="1"/>
  <c r="W14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W690" i="4"/>
  <c r="X986" i="4"/>
  <c r="Y986" i="4"/>
  <c r="Y88" i="4"/>
  <c r="AB88" i="4" s="1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Y118" i="4"/>
  <c r="AD118" i="4" s="1"/>
  <c r="AB22" i="4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W742" i="4"/>
  <c r="U969" i="4"/>
  <c r="V969" i="4"/>
  <c r="X999" i="4"/>
  <c r="Y999" i="4"/>
  <c r="Y72" i="4"/>
  <c r="AB72" i="4" s="1"/>
  <c r="Y991" i="4"/>
  <c r="AG803" i="4"/>
  <c r="AA646" i="4"/>
  <c r="X630" i="4"/>
  <c r="AN562" i="4"/>
  <c r="AT562" i="4" s="1"/>
  <c r="X154" i="4"/>
  <c r="Y154" i="4" s="1"/>
  <c r="AB850" i="4"/>
  <c r="AH850" i="4"/>
  <c r="AJ850" i="4"/>
  <c r="AG978" i="4"/>
  <c r="W971" i="4"/>
  <c r="X700" i="4"/>
  <c r="AN808" i="4"/>
  <c r="AT808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D24" i="4"/>
  <c r="AQ928" i="4"/>
  <c r="AP928" i="4"/>
  <c r="AO928" i="4"/>
  <c r="Y12" i="4"/>
  <c r="Y50" i="4"/>
  <c r="Z50" i="4" s="1"/>
  <c r="AC123" i="4"/>
  <c r="Z123" i="4"/>
  <c r="AD123" i="4"/>
  <c r="AE123" i="4"/>
  <c r="AA123" i="4"/>
  <c r="AB123" i="4"/>
  <c r="AB147" i="4"/>
  <c r="AA147" i="4"/>
  <c r="Z147" i="4"/>
  <c r="AE147" i="4"/>
  <c r="AD147" i="4"/>
  <c r="AC147" i="4"/>
  <c r="AE179" i="4"/>
  <c r="Z179" i="4"/>
  <c r="AB179" i="4"/>
  <c r="AC179" i="4"/>
  <c r="AD179" i="4"/>
  <c r="AA179" i="4"/>
  <c r="AH495" i="4"/>
  <c r="AI495" i="4"/>
  <c r="AA495" i="4"/>
  <c r="AK495" i="4"/>
  <c r="AE495" i="4"/>
  <c r="AC495" i="4"/>
  <c r="AI677" i="4"/>
  <c r="AJ677" i="4"/>
  <c r="AC677" i="4"/>
  <c r="AD677" i="4"/>
  <c r="AA677" i="4"/>
  <c r="Z725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A935" i="4"/>
  <c r="AW935" i="4"/>
  <c r="AU935" i="4"/>
  <c r="AT935" i="4"/>
  <c r="AD935" i="4"/>
  <c r="AP935" i="4" s="1"/>
  <c r="AS935" i="4"/>
  <c r="AV935" i="4"/>
  <c r="AH48" i="4"/>
  <c r="AG48" i="4"/>
  <c r="AI48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AJ790" i="4"/>
  <c r="AG790" i="4"/>
  <c r="AI790" i="4"/>
  <c r="AC814" i="4"/>
  <c r="AO814" i="4" s="1"/>
  <c r="AU814" i="4" s="1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A857" i="4"/>
  <c r="AC857" i="4"/>
  <c r="Z857" i="4"/>
  <c r="AD857" i="4"/>
  <c r="AK891" i="4"/>
  <c r="AF895" i="4"/>
  <c r="AG905" i="4"/>
  <c r="AH905" i="4"/>
  <c r="AI905" i="4"/>
  <c r="X907" i="4"/>
  <c r="Y907" i="4"/>
  <c r="AP938" i="4"/>
  <c r="AO938" i="4"/>
  <c r="AM938" i="4"/>
  <c r="AF951" i="4"/>
  <c r="AK951" i="4"/>
  <c r="AJ951" i="4"/>
  <c r="AJ959" i="4"/>
  <c r="AF959" i="4"/>
  <c r="AH959" i="4"/>
  <c r="AH140" i="4"/>
  <c r="AF140" i="4"/>
  <c r="AK140" i="4"/>
  <c r="Z140" i="4"/>
  <c r="AB140" i="4"/>
  <c r="AE140" i="4"/>
  <c r="AD164" i="4"/>
  <c r="AB164" i="4"/>
  <c r="Z164" i="4"/>
  <c r="AA164" i="4"/>
  <c r="AM164" i="4" s="1"/>
  <c r="AS164" i="4" s="1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E632" i="4"/>
  <c r="AF632" i="4"/>
  <c r="AK632" i="4"/>
  <c r="AI802" i="4"/>
  <c r="AF802" i="4"/>
  <c r="AK802" i="4"/>
  <c r="AQ802" i="4" s="1"/>
  <c r="AW802" i="4" s="1"/>
  <c r="AJ615" i="4"/>
  <c r="AP615" i="4" s="1"/>
  <c r="AV615" i="4" s="1"/>
  <c r="AI615" i="4"/>
  <c r="AO983" i="4"/>
  <c r="AJ893" i="4"/>
  <c r="AI893" i="4"/>
  <c r="AH893" i="4"/>
  <c r="AI80" i="4"/>
  <c r="AF80" i="4"/>
  <c r="AJ80" i="4"/>
  <c r="AH53" i="4"/>
  <c r="AF53" i="4"/>
  <c r="AK53" i="4"/>
  <c r="AH880" i="4"/>
  <c r="AF880" i="4"/>
  <c r="AG880" i="4"/>
  <c r="AH848" i="4"/>
  <c r="AF848" i="4"/>
  <c r="AG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Z115" i="4"/>
  <c r="AB115" i="4"/>
  <c r="AC115" i="4"/>
  <c r="AB163" i="4"/>
  <c r="AE163" i="4"/>
  <c r="Z163" i="4"/>
  <c r="AD163" i="4"/>
  <c r="AA163" i="4"/>
  <c r="AC163" i="4"/>
  <c r="AC171" i="4"/>
  <c r="AO171" i="4" s="1"/>
  <c r="AU171" i="4" s="1"/>
  <c r="Z171" i="4"/>
  <c r="AD171" i="4"/>
  <c r="AE171" i="4"/>
  <c r="AA171" i="4"/>
  <c r="AB171" i="4"/>
  <c r="AI963" i="4"/>
  <c r="AH963" i="4"/>
  <c r="AG963" i="4"/>
  <c r="X26" i="4"/>
  <c r="Y26" i="4" s="1"/>
  <c r="Z31" i="4"/>
  <c r="AD31" i="4"/>
  <c r="AC31" i="4"/>
  <c r="AB31" i="4"/>
  <c r="AE31" i="4"/>
  <c r="AA31" i="4"/>
  <c r="W65" i="4"/>
  <c r="Z91" i="4"/>
  <c r="AC91" i="4"/>
  <c r="AB91" i="4"/>
  <c r="AE91" i="4"/>
  <c r="AD91" i="4"/>
  <c r="AA91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22" i="4"/>
  <c r="X968" i="4"/>
  <c r="Y968" i="4"/>
  <c r="AL557" i="4"/>
  <c r="AR557" i="4" s="1"/>
  <c r="W90" i="4"/>
  <c r="AB726" i="4"/>
  <c r="AD726" i="4"/>
  <c r="AC726" i="4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Y624" i="4"/>
  <c r="AB624" i="4" s="1"/>
  <c r="V2" i="4"/>
  <c r="U2" i="4"/>
  <c r="AA170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G515" i="4"/>
  <c r="AB641" i="4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Z782" i="4"/>
  <c r="X841" i="4"/>
  <c r="Y841" i="4" s="1"/>
  <c r="AB873" i="4"/>
  <c r="AN873" i="4" s="1"/>
  <c r="AA873" i="4"/>
  <c r="AM873" i="4" s="1"/>
  <c r="AC873" i="4"/>
  <c r="AO873" i="4" s="1"/>
  <c r="Z873" i="4"/>
  <c r="AE873" i="4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B981" i="4"/>
  <c r="AD981" i="4"/>
  <c r="AP981" i="4" s="1"/>
  <c r="Z981" i="4"/>
  <c r="AL981" i="4" s="1"/>
  <c r="AC981" i="4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Z582" i="4"/>
  <c r="AC582" i="4"/>
  <c r="AO582" i="4" s="1"/>
  <c r="AU582" i="4" s="1"/>
  <c r="AA582" i="4"/>
  <c r="AM582" i="4" s="1"/>
  <c r="AS582" i="4" s="1"/>
  <c r="AG990" i="4"/>
  <c r="AE521" i="4"/>
  <c r="AA521" i="4"/>
  <c r="AM521" i="4" s="1"/>
  <c r="AS521" i="4" s="1"/>
  <c r="Z521" i="4"/>
  <c r="AB521" i="4"/>
  <c r="AN521" i="4" s="1"/>
  <c r="AT521" i="4" s="1"/>
  <c r="AD521" i="4"/>
  <c r="AK795" i="4"/>
  <c r="AA102" i="4"/>
  <c r="Z102" i="4"/>
  <c r="AB102" i="4"/>
  <c r="AD102" i="4"/>
  <c r="AE102" i="4"/>
  <c r="AC102" i="4"/>
  <c r="X603" i="4"/>
  <c r="Y603" i="4" s="1"/>
  <c r="AJ603" i="4" s="1"/>
  <c r="W618" i="4"/>
  <c r="AC764" i="4"/>
  <c r="Z764" i="4"/>
  <c r="AL764" i="4" s="1"/>
  <c r="AR764" i="4" s="1"/>
  <c r="AA764" i="4"/>
  <c r="AM764" i="4" s="1"/>
  <c r="AS764" i="4" s="1"/>
  <c r="AD764" i="4"/>
  <c r="AE764" i="4"/>
  <c r="AQ764" i="4" s="1"/>
  <c r="AW764" i="4" s="1"/>
  <c r="Z812" i="4"/>
  <c r="AL812" i="4" s="1"/>
  <c r="AE812" i="4"/>
  <c r="AQ812" i="4" s="1"/>
  <c r="AV812" i="4"/>
  <c r="AS812" i="4"/>
  <c r="AB812" i="4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G775" i="4"/>
  <c r="AE950" i="4"/>
  <c r="AD950" i="4"/>
  <c r="AP950" i="4" s="1"/>
  <c r="AA950" i="4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Z120" i="4"/>
  <c r="AC120" i="4"/>
  <c r="AE120" i="4"/>
  <c r="AB120" i="4"/>
  <c r="AD120" i="4"/>
  <c r="AE896" i="4"/>
  <c r="AS896" i="4"/>
  <c r="AW896" i="4"/>
  <c r="Z896" i="4"/>
  <c r="AU896" i="4"/>
  <c r="AT896" i="4"/>
  <c r="AV896" i="4"/>
  <c r="Z844" i="4"/>
  <c r="AL844" i="4" s="1"/>
  <c r="AR844" i="4" s="1"/>
  <c r="AE844" i="4"/>
  <c r="AA844" i="4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E832" i="4"/>
  <c r="AJ832" i="4"/>
  <c r="Y635" i="4"/>
  <c r="AK635" i="4" s="1"/>
  <c r="Y155" i="4"/>
  <c r="Z151" i="4"/>
  <c r="AD151" i="4"/>
  <c r="AA151" i="4"/>
  <c r="AE151" i="4"/>
  <c r="AQ151" i="4" s="1"/>
  <c r="AW151" i="4" s="1"/>
  <c r="AB151" i="4"/>
  <c r="AC151" i="4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Z989" i="4"/>
  <c r="AT989" i="4"/>
  <c r="AU989" i="4"/>
  <c r="AV989" i="4"/>
  <c r="AW989" i="4"/>
  <c r="AB109" i="4"/>
  <c r="AC109" i="4"/>
  <c r="AE109" i="4"/>
  <c r="AD109" i="4"/>
  <c r="Z109" i="4"/>
  <c r="AA109" i="4"/>
  <c r="AM109" i="4" s="1"/>
  <c r="AS109" i="4" s="1"/>
  <c r="AB47" i="4"/>
  <c r="AC47" i="4"/>
  <c r="AE47" i="4"/>
  <c r="AD47" i="4"/>
  <c r="AP47" i="4" s="1"/>
  <c r="AV47" i="4" s="1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E755" i="4"/>
  <c r="AB755" i="4"/>
  <c r="Z755" i="4"/>
  <c r="AL755" i="4" s="1"/>
  <c r="AR755" i="4" s="1"/>
  <c r="AC755" i="4"/>
  <c r="AE787" i="4"/>
  <c r="AA787" i="4"/>
  <c r="AM787" i="4" s="1"/>
  <c r="AS787" i="4" s="1"/>
  <c r="AD787" i="4"/>
  <c r="AP787" i="4" s="1"/>
  <c r="AV787" i="4" s="1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769" i="4"/>
  <c r="H769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G669" i="4"/>
  <c r="AQ669" i="4"/>
  <c r="AW669" i="4" s="1"/>
  <c r="X605" i="4"/>
  <c r="X729" i="4"/>
  <c r="Y729" i="4" s="1"/>
  <c r="X637" i="4"/>
  <c r="Y637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P669" i="4"/>
  <c r="AV669" i="4" s="1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E593" i="4"/>
  <c r="I593" i="4" s="1"/>
  <c r="AB684" i="4"/>
  <c r="AD684" i="4"/>
  <c r="AK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H639" i="4"/>
  <c r="AM593" i="4"/>
  <c r="AS593" i="4" s="1"/>
  <c r="AP593" i="4"/>
  <c r="AV593" i="4" s="1"/>
  <c r="Y718" i="4"/>
  <c r="AC718" i="4" s="1"/>
  <c r="AB682" i="4"/>
  <c r="AK682" i="4"/>
  <c r="AH682" i="4"/>
  <c r="Z595" i="4"/>
  <c r="AE595" i="4"/>
  <c r="AD595" i="4"/>
  <c r="AF595" i="4"/>
  <c r="AJ595" i="4"/>
  <c r="AH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E556" i="4"/>
  <c r="AJ556" i="4"/>
  <c r="AB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Y428" i="4"/>
  <c r="AJ428" i="4" s="1"/>
  <c r="X388" i="4"/>
  <c r="Y388" i="4" s="1"/>
  <c r="E489" i="4"/>
  <c r="I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O223" i="4"/>
  <c r="AU223" i="4" s="1"/>
  <c r="AH308" i="4"/>
  <c r="AK308" i="4"/>
  <c r="AM258" i="4"/>
  <c r="AS258" i="4" s="1"/>
  <c r="AA191" i="4"/>
  <c r="AF308" i="4"/>
  <c r="AG253" i="4"/>
  <c r="AI308" i="4"/>
  <c r="AE276" i="4"/>
  <c r="W267" i="4"/>
  <c r="X267" i="4" s="1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Q223" i="4"/>
  <c r="AW223" i="4" s="1"/>
  <c r="AO356" i="4"/>
  <c r="AU356" i="4" s="1"/>
  <c r="AD262" i="4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G342" i="4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AL419" i="4"/>
  <c r="AR419" i="4" s="1"/>
  <c r="AE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E395" i="4"/>
  <c r="AD395" i="4"/>
  <c r="AC395" i="4"/>
  <c r="W444" i="4"/>
  <c r="X444" i="4" s="1"/>
  <c r="AM382" i="4"/>
  <c r="AS382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AD451" i="4"/>
  <c r="AG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M433" i="4"/>
  <c r="AS433" i="4" s="1"/>
  <c r="AL453" i="4"/>
  <c r="AR453" i="4" s="1"/>
  <c r="AB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E377" i="4" s="1"/>
  <c r="I377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O358" i="4"/>
  <c r="AU358" i="4" s="1"/>
  <c r="Z355" i="4"/>
  <c r="AI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E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D377" i="4"/>
  <c r="H377" i="4" s="1"/>
  <c r="AQ358" i="4"/>
  <c r="AW358" i="4" s="1"/>
  <c r="AB355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C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D466" i="4"/>
  <c r="AA466" i="4"/>
  <c r="AC466" i="4"/>
  <c r="AD544" i="4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S544" i="4"/>
  <c r="AH436" i="4"/>
  <c r="W520" i="4"/>
  <c r="AB464" i="4"/>
  <c r="AC446" i="4"/>
  <c r="AD446" i="4"/>
  <c r="AB446" i="4"/>
  <c r="Z446" i="4"/>
  <c r="AL446" i="4" s="1"/>
  <c r="AR446" i="4" s="1"/>
  <c r="AE446" i="4"/>
  <c r="AA446" i="4"/>
  <c r="AD462" i="4"/>
  <c r="AP462" i="4" s="1"/>
  <c r="AV462" i="4" s="1"/>
  <c r="Z462" i="4"/>
  <c r="AA462" i="4"/>
  <c r="AC462" i="4"/>
  <c r="AO462" i="4" s="1"/>
  <c r="AU462" i="4" s="1"/>
  <c r="AE462" i="4"/>
  <c r="AQ462" i="4" s="1"/>
  <c r="AW462" i="4" s="1"/>
  <c r="AB462" i="4"/>
  <c r="AN462" i="4" s="1"/>
  <c r="AT462" i="4" s="1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B480" i="4"/>
  <c r="W500" i="4"/>
  <c r="AI458" i="4"/>
  <c r="AG458" i="4"/>
  <c r="W484" i="4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C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456" i="4"/>
  <c r="Y456" i="4" s="1"/>
  <c r="X454" i="4"/>
  <c r="Y454" i="4" s="1"/>
  <c r="AD381" i="4"/>
  <c r="AB381" i="4"/>
  <c r="AC381" i="4"/>
  <c r="AA381" i="4"/>
  <c r="Z381" i="4"/>
  <c r="AE381" i="4"/>
  <c r="X518" i="4"/>
  <c r="Y518" i="4" s="1"/>
  <c r="AB530" i="4"/>
  <c r="Z468" i="4"/>
  <c r="AA468" i="4"/>
  <c r="AB468" i="4"/>
  <c r="AC468" i="4"/>
  <c r="AD468" i="4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B448" i="4"/>
  <c r="AC448" i="4"/>
  <c r="AD448" i="4"/>
  <c r="AP448" i="4" s="1"/>
  <c r="AV448" i="4" s="1"/>
  <c r="AE448" i="4"/>
  <c r="AQ448" i="4" s="1"/>
  <c r="AW448" i="4" s="1"/>
  <c r="AI888" i="4" l="1"/>
  <c r="AH888" i="4"/>
  <c r="AW888" i="4"/>
  <c r="AA888" i="4"/>
  <c r="AM888" i="4" s="1"/>
  <c r="AD888" i="4"/>
  <c r="AU888" i="4"/>
  <c r="AF888" i="4"/>
  <c r="AC888" i="4"/>
  <c r="AO888" i="4" s="1"/>
  <c r="AK888" i="4"/>
  <c r="AE888" i="4"/>
  <c r="AT888" i="4"/>
  <c r="Z888" i="4"/>
  <c r="AG888" i="4"/>
  <c r="AJ888" i="4"/>
  <c r="AS888" i="4"/>
  <c r="AV888" i="4"/>
  <c r="AB888" i="4"/>
  <c r="AN888" i="4" s="1"/>
  <c r="AO726" i="4"/>
  <c r="AU726" i="4" s="1"/>
  <c r="AJ895" i="4"/>
  <c r="AM677" i="4"/>
  <c r="AS677" i="4" s="1"/>
  <c r="AM495" i="4"/>
  <c r="AS495" i="4" s="1"/>
  <c r="AG639" i="4"/>
  <c r="AH978" i="4"/>
  <c r="AQ959" i="4"/>
  <c r="W884" i="4"/>
  <c r="AP468" i="4"/>
  <c r="AV468" i="4" s="1"/>
  <c r="F377" i="4"/>
  <c r="J377" i="4" s="1"/>
  <c r="AK775" i="4"/>
  <c r="AF592" i="4"/>
  <c r="AK392" i="4"/>
  <c r="Z580" i="4"/>
  <c r="AQ687" i="4"/>
  <c r="AW687" i="4" s="1"/>
  <c r="AE580" i="4"/>
  <c r="W886" i="4"/>
  <c r="X886" i="4" s="1"/>
  <c r="AQ983" i="4"/>
  <c r="Y985" i="4"/>
  <c r="X985" i="4"/>
  <c r="AP691" i="4"/>
  <c r="AV691" i="4" s="1"/>
  <c r="AI580" i="4"/>
  <c r="AO116" i="4"/>
  <c r="AU116" i="4" s="1"/>
  <c r="AP31" i="4"/>
  <c r="AV31" i="4" s="1"/>
  <c r="AA556" i="4"/>
  <c r="AM556" i="4" s="1"/>
  <c r="AS556" i="4" s="1"/>
  <c r="Z392" i="4"/>
  <c r="Z759" i="4"/>
  <c r="AL759" i="4" s="1"/>
  <c r="AR759" i="4" s="1"/>
  <c r="AE660" i="4"/>
  <c r="AA580" i="4"/>
  <c r="AC580" i="4"/>
  <c r="AO580" i="4" s="1"/>
  <c r="AU580" i="4" s="1"/>
  <c r="AC349" i="4"/>
  <c r="AO349" i="4" s="1"/>
  <c r="AU349" i="4" s="1"/>
  <c r="AF776" i="4"/>
  <c r="AG983" i="4"/>
  <c r="AM983" i="4" s="1"/>
  <c r="AL580" i="4"/>
  <c r="AR580" i="4" s="1"/>
  <c r="AI776" i="4"/>
  <c r="AK805" i="4"/>
  <c r="AB648" i="4"/>
  <c r="AJ648" i="4"/>
  <c r="AG648" i="4"/>
  <c r="AK648" i="4"/>
  <c r="AC648" i="4"/>
  <c r="AE648" i="4"/>
  <c r="AI648" i="4"/>
  <c r="AF648" i="4"/>
  <c r="AH648" i="4"/>
  <c r="AD648" i="4"/>
  <c r="AP648" i="4" s="1"/>
  <c r="AV648" i="4" s="1"/>
  <c r="Z648" i="4"/>
  <c r="AA648" i="4"/>
  <c r="Z983" i="4"/>
  <c r="AL983" i="4" s="1"/>
  <c r="AH990" i="4"/>
  <c r="AE663" i="4"/>
  <c r="AP661" i="4"/>
  <c r="AV661" i="4" s="1"/>
  <c r="AQ661" i="4"/>
  <c r="AW661" i="4" s="1"/>
  <c r="AJ392" i="4"/>
  <c r="AD580" i="4"/>
  <c r="AK580" i="4"/>
  <c r="AQ580" i="4" s="1"/>
  <c r="AW580" i="4" s="1"/>
  <c r="AC776" i="4"/>
  <c r="AH398" i="4"/>
  <c r="AP124" i="4"/>
  <c r="AV124" i="4" s="1"/>
  <c r="AO124" i="4"/>
  <c r="AU124" i="4" s="1"/>
  <c r="AQ40" i="4"/>
  <c r="AW40" i="4" s="1"/>
  <c r="AC170" i="4"/>
  <c r="AO170" i="4" s="1"/>
  <c r="AU170" i="4" s="1"/>
  <c r="AE94" i="4"/>
  <c r="AA94" i="4"/>
  <c r="D132" i="4"/>
  <c r="H132" i="4" s="1"/>
  <c r="AE108" i="4"/>
  <c r="AH170" i="4"/>
  <c r="AG94" i="4"/>
  <c r="AG101" i="4"/>
  <c r="AF94" i="4"/>
  <c r="AC108" i="4"/>
  <c r="AO106" i="4"/>
  <c r="AU106" i="4" s="1"/>
  <c r="AP115" i="4"/>
  <c r="AV115" i="4" s="1"/>
  <c r="AF108" i="4"/>
  <c r="AL124" i="4"/>
  <c r="AR124" i="4" s="1"/>
  <c r="E124" i="4" s="1"/>
  <c r="I124" i="4" s="1"/>
  <c r="AK101" i="4"/>
  <c r="Z24" i="4"/>
  <c r="AF192" i="4"/>
  <c r="AL192" i="4" s="1"/>
  <c r="AR192" i="4" s="1"/>
  <c r="AJ24" i="4"/>
  <c r="AP24" i="4" s="1"/>
  <c r="AV24" i="4" s="1"/>
  <c r="AO152" i="4"/>
  <c r="AU152" i="4" s="1"/>
  <c r="AI24" i="4"/>
  <c r="AB24" i="4"/>
  <c r="AL625" i="4"/>
  <c r="AR625" i="4" s="1"/>
  <c r="AM728" i="4"/>
  <c r="AS728" i="4" s="1"/>
  <c r="Z711" i="4"/>
  <c r="AL711" i="4" s="1"/>
  <c r="AR711" i="4" s="1"/>
  <c r="AI711" i="4"/>
  <c r="AO711" i="4" s="1"/>
  <c r="AU711" i="4" s="1"/>
  <c r="AM790" i="4"/>
  <c r="AS790" i="4" s="1"/>
  <c r="AN465" i="4"/>
  <c r="AT465" i="4" s="1"/>
  <c r="AM250" i="4"/>
  <c r="AS250" i="4" s="1"/>
  <c r="Z152" i="4"/>
  <c r="AL152" i="4" s="1"/>
  <c r="AR152" i="4" s="1"/>
  <c r="G152" i="4" s="1"/>
  <c r="AJ152" i="4"/>
  <c r="AK152" i="4"/>
  <c r="AG757" i="4"/>
  <c r="AF929" i="4"/>
  <c r="AO694" i="4"/>
  <c r="AU694" i="4" s="1"/>
  <c r="AK757" i="4"/>
  <c r="AH97" i="4"/>
  <c r="AN615" i="4"/>
  <c r="AT615" i="4" s="1"/>
  <c r="AF152" i="4"/>
  <c r="AD152" i="4"/>
  <c r="AE152" i="4"/>
  <c r="AB152" i="4"/>
  <c r="AN152" i="4" s="1"/>
  <c r="AT152" i="4" s="1"/>
  <c r="AH580" i="4"/>
  <c r="Z757" i="4"/>
  <c r="AL757" i="4" s="1"/>
  <c r="AR757" i="4" s="1"/>
  <c r="D757" i="4" s="1"/>
  <c r="H757" i="4" s="1"/>
  <c r="AE757" i="4"/>
  <c r="AH954" i="4"/>
  <c r="AD290" i="4"/>
  <c r="AP290" i="4" s="1"/>
  <c r="AV290" i="4" s="1"/>
  <c r="AQ419" i="4"/>
  <c r="AW419" i="4" s="1"/>
  <c r="AP338" i="4"/>
  <c r="AV338" i="4" s="1"/>
  <c r="AQ398" i="4"/>
  <c r="AW398" i="4" s="1"/>
  <c r="AP336" i="4"/>
  <c r="AV336" i="4" s="1"/>
  <c r="AC392" i="4"/>
  <c r="AQ241" i="4"/>
  <c r="AW241" i="4" s="1"/>
  <c r="AF925" i="4"/>
  <c r="AJ925" i="4"/>
  <c r="AI925" i="4"/>
  <c r="AI994" i="4"/>
  <c r="AJ994" i="4"/>
  <c r="AH994" i="4"/>
  <c r="AF994" i="4"/>
  <c r="AK994" i="4"/>
  <c r="AG994" i="4"/>
  <c r="X884" i="4"/>
  <c r="AH884" i="4" s="1"/>
  <c r="Y884" i="4"/>
  <c r="Z506" i="4"/>
  <c r="AA314" i="4"/>
  <c r="AM314" i="4" s="1"/>
  <c r="AS314" i="4" s="1"/>
  <c r="G433" i="4"/>
  <c r="AD702" i="4"/>
  <c r="AC702" i="4"/>
  <c r="AD682" i="4"/>
  <c r="D593" i="4"/>
  <c r="H593" i="4" s="1"/>
  <c r="AO728" i="4"/>
  <c r="AU728" i="4" s="1"/>
  <c r="AQ634" i="4"/>
  <c r="AW634" i="4" s="1"/>
  <c r="AQ582" i="4"/>
  <c r="AW582" i="4" s="1"/>
  <c r="AL741" i="4"/>
  <c r="AR741" i="4" s="1"/>
  <c r="AL667" i="4"/>
  <c r="AR667" i="4" s="1"/>
  <c r="AI929" i="4"/>
  <c r="AJ927" i="4"/>
  <c r="AP737" i="4"/>
  <c r="AV737" i="4" s="1"/>
  <c r="AE823" i="4"/>
  <c r="AH663" i="4"/>
  <c r="Y937" i="4"/>
  <c r="AF937" i="4" s="1"/>
  <c r="AE365" i="4"/>
  <c r="AN582" i="4"/>
  <c r="AD601" i="4"/>
  <c r="Z513" i="4"/>
  <c r="AE513" i="4"/>
  <c r="AN333" i="4"/>
  <c r="AT333" i="4" s="1"/>
  <c r="AA601" i="4"/>
  <c r="AP392" i="4"/>
  <c r="AV392" i="4" s="1"/>
  <c r="AE805" i="4"/>
  <c r="AQ805" i="4" s="1"/>
  <c r="AW805" i="4" s="1"/>
  <c r="Z805" i="4"/>
  <c r="AM632" i="4"/>
  <c r="AS632" i="4" s="1"/>
  <c r="AO381" i="4"/>
  <c r="AU381" i="4" s="1"/>
  <c r="AE540" i="4"/>
  <c r="AN446" i="4"/>
  <c r="AT446" i="4" s="1"/>
  <c r="AP544" i="4"/>
  <c r="AV544" i="4" s="1"/>
  <c r="AL276" i="4"/>
  <c r="AR276" i="4" s="1"/>
  <c r="G276" i="4" s="1"/>
  <c r="AI702" i="4"/>
  <c r="AJ682" i="4"/>
  <c r="AA682" i="4"/>
  <c r="AL888" i="4"/>
  <c r="AQ950" i="4"/>
  <c r="AN812" i="4"/>
  <c r="AI740" i="4"/>
  <c r="AJ100" i="4"/>
  <c r="AQ873" i="4"/>
  <c r="Y791" i="4"/>
  <c r="AK791" i="4" s="1"/>
  <c r="AG850" i="4"/>
  <c r="AK850" i="4"/>
  <c r="AQ850" i="4" s="1"/>
  <c r="AW850" i="4" s="1"/>
  <c r="AE850" i="4"/>
  <c r="AO586" i="4"/>
  <c r="AU586" i="4" s="1"/>
  <c r="AL677" i="4"/>
  <c r="AR677" i="4" s="1"/>
  <c r="AM448" i="4"/>
  <c r="AS448" i="4" s="1"/>
  <c r="AD530" i="4"/>
  <c r="AM414" i="4"/>
  <c r="AS414" i="4" s="1"/>
  <c r="AB540" i="4"/>
  <c r="AA540" i="4"/>
  <c r="AD442" i="4"/>
  <c r="Z492" i="4"/>
  <c r="AM462" i="4"/>
  <c r="AS462" i="4" s="1"/>
  <c r="G377" i="4"/>
  <c r="AK314" i="4"/>
  <c r="D258" i="4"/>
  <c r="H258" i="4" s="1"/>
  <c r="F467" i="4"/>
  <c r="J467" i="4" s="1"/>
  <c r="AN395" i="4"/>
  <c r="AT395" i="4" s="1"/>
  <c r="F433" i="4"/>
  <c r="J433" i="4" s="1"/>
  <c r="F465" i="4"/>
  <c r="J465" i="4" s="1"/>
  <c r="E342" i="4"/>
  <c r="I342" i="4" s="1"/>
  <c r="F489" i="4"/>
  <c r="J489" i="4" s="1"/>
  <c r="AK702" i="4"/>
  <c r="Z702" i="4"/>
  <c r="AE702" i="4"/>
  <c r="AI595" i="4"/>
  <c r="AC595" i="4"/>
  <c r="AA595" i="4"/>
  <c r="AI682" i="4"/>
  <c r="AC682" i="4"/>
  <c r="AO682" i="4" s="1"/>
  <c r="AU682" i="4" s="1"/>
  <c r="Z682" i="4"/>
  <c r="F593" i="4"/>
  <c r="J593" i="4" s="1"/>
  <c r="D821" i="4"/>
  <c r="H821" i="4" s="1"/>
  <c r="F757" i="4"/>
  <c r="J757" i="4" s="1"/>
  <c r="AQ787" i="4"/>
  <c r="AW787" i="4" s="1"/>
  <c r="AQ755" i="4"/>
  <c r="AW755" i="4" s="1"/>
  <c r="AA896" i="4"/>
  <c r="AO764" i="4"/>
  <c r="AU764" i="4" s="1"/>
  <c r="AL521" i="4"/>
  <c r="AR521" i="4" s="1"/>
  <c r="AJ740" i="4"/>
  <c r="AL873" i="4"/>
  <c r="AQ782" i="4"/>
  <c r="AW782" i="4" s="1"/>
  <c r="AK515" i="4"/>
  <c r="AK594" i="4"/>
  <c r="AI663" i="4"/>
  <c r="AO663" i="4" s="1"/>
  <c r="AU663" i="4" s="1"/>
  <c r="AE857" i="4"/>
  <c r="AM935" i="4"/>
  <c r="Z148" i="4"/>
  <c r="AI850" i="4"/>
  <c r="Z850" i="4"/>
  <c r="AD850" i="4"/>
  <c r="AK803" i="4"/>
  <c r="AC100" i="4"/>
  <c r="AG929" i="4"/>
  <c r="AQ665" i="4"/>
  <c r="AW665" i="4" s="1"/>
  <c r="AK927" i="4"/>
  <c r="AD848" i="4"/>
  <c r="AQ893" i="4"/>
  <c r="AQ992" i="4"/>
  <c r="AO941" i="4"/>
  <c r="AP941" i="4"/>
  <c r="AN576" i="4"/>
  <c r="AT576" i="4" s="1"/>
  <c r="AM557" i="4"/>
  <c r="AS557" i="4" s="1"/>
  <c r="AL834" i="4"/>
  <c r="AR834" i="4" s="1"/>
  <c r="G834" i="4" s="1"/>
  <c r="Z996" i="4"/>
  <c r="AU996" i="4"/>
  <c r="X911" i="4"/>
  <c r="AK848" i="4"/>
  <c r="AQ848" i="4" s="1"/>
  <c r="AW848" i="4" s="1"/>
  <c r="AG663" i="4"/>
  <c r="Y783" i="4"/>
  <c r="Z783" i="4" s="1"/>
  <c r="E709" i="4"/>
  <c r="I709" i="4" s="1"/>
  <c r="Y967" i="4"/>
  <c r="AG967" i="4" s="1"/>
  <c r="AN695" i="4"/>
  <c r="AT695" i="4" s="1"/>
  <c r="X947" i="4"/>
  <c r="AK947" i="4" s="1"/>
  <c r="Y975" i="4"/>
  <c r="X988" i="4"/>
  <c r="AD988" i="4" s="1"/>
  <c r="Y956" i="4"/>
  <c r="AD823" i="4"/>
  <c r="Y59" i="4"/>
  <c r="AG59" i="4" s="1"/>
  <c r="Y587" i="4"/>
  <c r="AF587" i="4" s="1"/>
  <c r="AJ365" i="4"/>
  <c r="AJ446" i="4"/>
  <c r="AP446" i="4" s="1"/>
  <c r="AV446" i="4" s="1"/>
  <c r="Z663" i="4"/>
  <c r="AB365" i="4"/>
  <c r="AE601" i="4"/>
  <c r="AJ835" i="4"/>
  <c r="AA513" i="4"/>
  <c r="AM513" i="4" s="1"/>
  <c r="AS513" i="4" s="1"/>
  <c r="AI513" i="4"/>
  <c r="AA663" i="4"/>
  <c r="AM663" i="4" s="1"/>
  <c r="AS663" i="4" s="1"/>
  <c r="AD663" i="4"/>
  <c r="AB663" i="4"/>
  <c r="AC245" i="4"/>
  <c r="AC191" i="4"/>
  <c r="AL562" i="4"/>
  <c r="AR562" i="4" s="1"/>
  <c r="F562" i="4" s="1"/>
  <c r="J562" i="4" s="1"/>
  <c r="AM669" i="4"/>
  <c r="AS669" i="4" s="1"/>
  <c r="AA350" i="4"/>
  <c r="AF954" i="4"/>
  <c r="AL954" i="4" s="1"/>
  <c r="AL599" i="4"/>
  <c r="AR599" i="4" s="1"/>
  <c r="AH759" i="4"/>
  <c r="AN759" i="4" s="1"/>
  <c r="AT759" i="4" s="1"/>
  <c r="AI585" i="4"/>
  <c r="AT970" i="4"/>
  <c r="AA585" i="4"/>
  <c r="AH970" i="4"/>
  <c r="AK759" i="4"/>
  <c r="AQ759" i="4" s="1"/>
  <c r="AW759" i="4" s="1"/>
  <c r="AG585" i="4"/>
  <c r="AI970" i="4"/>
  <c r="AJ954" i="4"/>
  <c r="AP954" i="4" s="1"/>
  <c r="AM116" i="4"/>
  <c r="AS116" i="4" s="1"/>
  <c r="AP106" i="4"/>
  <c r="AV106" i="4" s="1"/>
  <c r="AF392" i="4"/>
  <c r="AL392" i="4" s="1"/>
  <c r="AR392" i="4" s="1"/>
  <c r="D392" i="4" s="1"/>
  <c r="H392" i="4" s="1"/>
  <c r="AH392" i="4"/>
  <c r="AK585" i="4"/>
  <c r="AH805" i="4"/>
  <c r="AC805" i="4"/>
  <c r="X948" i="4"/>
  <c r="Y948" i="4"/>
  <c r="D342" i="4"/>
  <c r="H342" i="4" s="1"/>
  <c r="AM989" i="4"/>
  <c r="AQ844" i="4"/>
  <c r="AW844" i="4" s="1"/>
  <c r="AD896" i="4"/>
  <c r="AC896" i="4"/>
  <c r="AI594" i="4"/>
  <c r="AO594" i="4" s="1"/>
  <c r="AU594" i="4" s="1"/>
  <c r="AP992" i="4"/>
  <c r="AM941" i="4"/>
  <c r="AM834" i="4"/>
  <c r="AS834" i="4" s="1"/>
  <c r="AA530" i="4"/>
  <c r="AQ554" i="4"/>
  <c r="AW554" i="4" s="1"/>
  <c r="Z540" i="4"/>
  <c r="AD540" i="4"/>
  <c r="AM512" i="4"/>
  <c r="AS512" i="4" s="1"/>
  <c r="AJ230" i="4"/>
  <c r="AI314" i="4"/>
  <c r="AN376" i="4"/>
  <c r="AT376" i="4" s="1"/>
  <c r="AP395" i="4"/>
  <c r="AV395" i="4" s="1"/>
  <c r="AG702" i="4"/>
  <c r="AF702" i="4"/>
  <c r="AB702" i="4"/>
  <c r="AN702" i="4" s="1"/>
  <c r="AT702" i="4" s="1"/>
  <c r="AG595" i="4"/>
  <c r="AM595" i="4" s="1"/>
  <c r="AS595" i="4" s="1"/>
  <c r="AK595" i="4"/>
  <c r="AB595" i="4"/>
  <c r="AF682" i="4"/>
  <c r="AL682" i="4" s="1"/>
  <c r="AR682" i="4" s="1"/>
  <c r="AG682" i="4"/>
  <c r="AM682" i="4" s="1"/>
  <c r="AS682" i="4" s="1"/>
  <c r="AE682" i="4"/>
  <c r="AN728" i="4"/>
  <c r="AT728" i="4" s="1"/>
  <c r="E821" i="4"/>
  <c r="I821" i="4" s="1"/>
  <c r="AO755" i="4"/>
  <c r="AU755" i="4" s="1"/>
  <c r="AB896" i="4"/>
  <c r="AM950" i="4"/>
  <c r="AP764" i="4"/>
  <c r="AV764" i="4" s="1"/>
  <c r="AP897" i="4"/>
  <c r="AN782" i="4"/>
  <c r="AT782" i="4" s="1"/>
  <c r="AJ515" i="4"/>
  <c r="AQ66" i="4"/>
  <c r="AW66" i="4" s="1"/>
  <c r="AJ594" i="4"/>
  <c r="AJ663" i="4"/>
  <c r="AL802" i="4"/>
  <c r="AR802" i="4" s="1"/>
  <c r="AN606" i="4"/>
  <c r="AT606" i="4" s="1"/>
  <c r="AN814" i="4"/>
  <c r="AT814" i="4" s="1"/>
  <c r="AL935" i="4"/>
  <c r="AP733" i="4"/>
  <c r="AV733" i="4" s="1"/>
  <c r="AF850" i="4"/>
  <c r="AC850" i="4"/>
  <c r="AA850" i="4"/>
  <c r="AE646" i="4"/>
  <c r="AH731" i="4"/>
  <c r="AA848" i="4"/>
  <c r="AQ880" i="4"/>
  <c r="AM992" i="4"/>
  <c r="AL992" i="4"/>
  <c r="AN954" i="4"/>
  <c r="AQ954" i="4"/>
  <c r="AP586" i="4"/>
  <c r="AV586" i="4" s="1"/>
  <c r="AQ576" i="4"/>
  <c r="AW576" i="4" s="1"/>
  <c r="AS996" i="4"/>
  <c r="AA996" i="4"/>
  <c r="AB996" i="4"/>
  <c r="AL139" i="4"/>
  <c r="AR139" i="4" s="1"/>
  <c r="E139" i="4" s="1"/>
  <c r="I139" i="4" s="1"/>
  <c r="AI654" i="4"/>
  <c r="AL695" i="4"/>
  <c r="AR695" i="4" s="1"/>
  <c r="AC823" i="4"/>
  <c r="AG446" i="4"/>
  <c r="AM446" i="4" s="1"/>
  <c r="AS446" i="4" s="1"/>
  <c r="AB823" i="4"/>
  <c r="AK446" i="4"/>
  <c r="AQ446" i="4" s="1"/>
  <c r="AW446" i="4" s="1"/>
  <c r="AA823" i="4"/>
  <c r="AF513" i="4"/>
  <c r="AB835" i="4"/>
  <c r="Z601" i="4"/>
  <c r="AK513" i="4"/>
  <c r="AD513" i="4"/>
  <c r="AP513" i="4" s="1"/>
  <c r="AV513" i="4" s="1"/>
  <c r="AL687" i="4"/>
  <c r="AR687" i="4" s="1"/>
  <c r="D687" i="4" s="1"/>
  <c r="H687" i="4" s="1"/>
  <c r="AC513" i="4"/>
  <c r="AQ660" i="4"/>
  <c r="AW660" i="4" s="1"/>
  <c r="AM660" i="4"/>
  <c r="AS660" i="4" s="1"/>
  <c r="AO661" i="4"/>
  <c r="AU661" i="4" s="1"/>
  <c r="AH996" i="4"/>
  <c r="AG970" i="4"/>
  <c r="AV970" i="4"/>
  <c r="AE585" i="4"/>
  <c r="AQ585" i="4" s="1"/>
  <c r="AW585" i="4" s="1"/>
  <c r="AG759" i="4"/>
  <c r="AM759" i="4" s="1"/>
  <c r="AS759" i="4" s="1"/>
  <c r="AH585" i="4"/>
  <c r="AN585" i="4" s="1"/>
  <c r="AT585" i="4" s="1"/>
  <c r="AE392" i="4"/>
  <c r="AQ392" i="4" s="1"/>
  <c r="AW392" i="4" s="1"/>
  <c r="AC585" i="4"/>
  <c r="AO585" i="4" s="1"/>
  <c r="AU585" i="4" s="1"/>
  <c r="AC757" i="4"/>
  <c r="AD757" i="4"/>
  <c r="AB776" i="4"/>
  <c r="AN776" i="4" s="1"/>
  <c r="AT776" i="4" s="1"/>
  <c r="AD805" i="4"/>
  <c r="AG954" i="4"/>
  <c r="AM954" i="4" s="1"/>
  <c r="Y958" i="4"/>
  <c r="X958" i="4"/>
  <c r="AM66" i="4"/>
  <c r="AS66" i="4" s="1"/>
  <c r="AN31" i="4"/>
  <c r="AT31" i="4" s="1"/>
  <c r="AN140" i="4"/>
  <c r="AT140" i="4" s="1"/>
  <c r="AB170" i="4"/>
  <c r="AN170" i="4" s="1"/>
  <c r="AT170" i="4" s="1"/>
  <c r="AD170" i="4"/>
  <c r="AP170" i="4" s="1"/>
  <c r="AV170" i="4" s="1"/>
  <c r="AJ88" i="4"/>
  <c r="AL147" i="4"/>
  <c r="AR147" i="4" s="1"/>
  <c r="D147" i="4" s="1"/>
  <c r="H147" i="4" s="1"/>
  <c r="AG170" i="4"/>
  <c r="AM170" i="4" s="1"/>
  <c r="AS170" i="4" s="1"/>
  <c r="AK170" i="4"/>
  <c r="AK38" i="4"/>
  <c r="AE170" i="4"/>
  <c r="AC15" i="4"/>
  <c r="D128" i="4"/>
  <c r="H128" i="4" s="1"/>
  <c r="AJ170" i="4"/>
  <c r="AP160" i="4"/>
  <c r="AV160" i="4" s="1"/>
  <c r="Z170" i="4"/>
  <c r="AI15" i="4"/>
  <c r="AF170" i="4"/>
  <c r="AN106" i="4"/>
  <c r="AT106" i="4" s="1"/>
  <c r="AM96" i="4"/>
  <c r="AS96" i="4" s="1"/>
  <c r="AM152" i="4"/>
  <c r="AS152" i="4" s="1"/>
  <c r="AJ15" i="4"/>
  <c r="AD15" i="4"/>
  <c r="AB15" i="4"/>
  <c r="AF15" i="4"/>
  <c r="AA15" i="4"/>
  <c r="Z15" i="4"/>
  <c r="AH15" i="4"/>
  <c r="AE15" i="4"/>
  <c r="AK15" i="4"/>
  <c r="Y44" i="4"/>
  <c r="AF44" i="4" s="1"/>
  <c r="AG15" i="4"/>
  <c r="AQ39" i="4"/>
  <c r="AW39" i="4" s="1"/>
  <c r="AB94" i="4"/>
  <c r="AA108" i="4"/>
  <c r="Z94" i="4"/>
  <c r="AG108" i="4"/>
  <c r="AH94" i="4"/>
  <c r="AJ108" i="4"/>
  <c r="AQ69" i="4"/>
  <c r="AW69" i="4" s="1"/>
  <c r="AK94" i="4"/>
  <c r="AK108" i="4"/>
  <c r="AB11" i="4"/>
  <c r="AC94" i="4"/>
  <c r="AB108" i="4"/>
  <c r="AI94" i="4"/>
  <c r="AI108" i="4"/>
  <c r="AO108" i="4" s="1"/>
  <c r="AU108" i="4" s="1"/>
  <c r="AD38" i="4"/>
  <c r="AJ94" i="4"/>
  <c r="AP94" i="4" s="1"/>
  <c r="AV94" i="4" s="1"/>
  <c r="AH108" i="4"/>
  <c r="AD108" i="4"/>
  <c r="AP108" i="4" s="1"/>
  <c r="AV108" i="4" s="1"/>
  <c r="Z108" i="4"/>
  <c r="AK970" i="4"/>
  <c r="AE970" i="4"/>
  <c r="AD970" i="4"/>
  <c r="AP970" i="4" s="1"/>
  <c r="AW970" i="4"/>
  <c r="AB970" i="4"/>
  <c r="AC970" i="4"/>
  <c r="Z970" i="4"/>
  <c r="AL970" i="4" s="1"/>
  <c r="AK694" i="4"/>
  <c r="AB694" i="4"/>
  <c r="AN694" i="4" s="1"/>
  <c r="AT694" i="4" s="1"/>
  <c r="AH641" i="4"/>
  <c r="AN641" i="4" s="1"/>
  <c r="AT641" i="4" s="1"/>
  <c r="AP687" i="4"/>
  <c r="AV687" i="4" s="1"/>
  <c r="AP241" i="4"/>
  <c r="AV241" i="4" s="1"/>
  <c r="AN39" i="4"/>
  <c r="AT39" i="4" s="1"/>
  <c r="AG392" i="4"/>
  <c r="AK941" i="4"/>
  <c r="AQ941" i="4" s="1"/>
  <c r="AI981" i="4"/>
  <c r="AO981" i="4" s="1"/>
  <c r="AH981" i="4"/>
  <c r="AN981" i="4" s="1"/>
  <c r="AG981" i="4"/>
  <c r="AM981" i="4" s="1"/>
  <c r="AB580" i="4"/>
  <c r="AN580" i="4" s="1"/>
  <c r="AT580" i="4" s="1"/>
  <c r="AG580" i="4"/>
  <c r="AM580" i="4" s="1"/>
  <c r="AS580" i="4" s="1"/>
  <c r="AJ580" i="4"/>
  <c r="AP580" i="4" s="1"/>
  <c r="AV580" i="4" s="1"/>
  <c r="Z349" i="4"/>
  <c r="AL349" i="4" s="1"/>
  <c r="AR349" i="4" s="1"/>
  <c r="D349" i="4" s="1"/>
  <c r="H349" i="4" s="1"/>
  <c r="AD694" i="4"/>
  <c r="AP694" i="4" s="1"/>
  <c r="AV694" i="4" s="1"/>
  <c r="AH845" i="4"/>
  <c r="AN845" i="4" s="1"/>
  <c r="AT845" i="4" s="1"/>
  <c r="Z776" i="4"/>
  <c r="AL776" i="4" s="1"/>
  <c r="AR776" i="4" s="1"/>
  <c r="AI805" i="4"/>
  <c r="AB805" i="4"/>
  <c r="AN805" i="4" s="1"/>
  <c r="AT805" i="4" s="1"/>
  <c r="AF805" i="4"/>
  <c r="AL805" i="4" s="1"/>
  <c r="AR805" i="4" s="1"/>
  <c r="AA805" i="4"/>
  <c r="AM805" i="4" s="1"/>
  <c r="AS805" i="4" s="1"/>
  <c r="X919" i="4"/>
  <c r="AI919" i="4" s="1"/>
  <c r="AE694" i="4"/>
  <c r="AJ757" i="4"/>
  <c r="AA757" i="4"/>
  <c r="AM757" i="4" s="1"/>
  <c r="AS757" i="4" s="1"/>
  <c r="AB757" i="4"/>
  <c r="AN757" i="4" s="1"/>
  <c r="AT757" i="4" s="1"/>
  <c r="AC845" i="4"/>
  <c r="AO845" i="4" s="1"/>
  <c r="AU845" i="4" s="1"/>
  <c r="AE845" i="4"/>
  <c r="AQ845" i="4" s="1"/>
  <c r="AW845" i="4" s="1"/>
  <c r="Z845" i="4"/>
  <c r="AL845" i="4" s="1"/>
  <c r="AR845" i="4" s="1"/>
  <c r="AG776" i="4"/>
  <c r="AK776" i="4"/>
  <c r="AQ776" i="4" s="1"/>
  <c r="AW776" i="4" s="1"/>
  <c r="AA776" i="4"/>
  <c r="AP625" i="4"/>
  <c r="AV625" i="4" s="1"/>
  <c r="AN612" i="4"/>
  <c r="AT612" i="4" s="1"/>
  <c r="AI392" i="4"/>
  <c r="AO392" i="4" s="1"/>
  <c r="AU392" i="4" s="1"/>
  <c r="AA392" i="4"/>
  <c r="AB392" i="4"/>
  <c r="AI759" i="4"/>
  <c r="AO759" i="4" s="1"/>
  <c r="AU759" i="4" s="1"/>
  <c r="AA694" i="4"/>
  <c r="AM694" i="4" s="1"/>
  <c r="AS694" i="4" s="1"/>
  <c r="AI757" i="4"/>
  <c r="AO757" i="4" s="1"/>
  <c r="AU757" i="4" s="1"/>
  <c r="AA725" i="4"/>
  <c r="AM725" i="4" s="1"/>
  <c r="AS725" i="4" s="1"/>
  <c r="AJ776" i="4"/>
  <c r="AD776" i="4"/>
  <c r="AJ805" i="4"/>
  <c r="AG931" i="4"/>
  <c r="AM931" i="4" s="1"/>
  <c r="AJ931" i="4"/>
  <c r="AP931" i="4" s="1"/>
  <c r="AK931" i="4"/>
  <c r="AQ931" i="4" s="1"/>
  <c r="AI931" i="4"/>
  <c r="AO931" i="4" s="1"/>
  <c r="AH931" i="4"/>
  <c r="AN931" i="4" s="1"/>
  <c r="AF931" i="4"/>
  <c r="AL931" i="4" s="1"/>
  <c r="AB398" i="4"/>
  <c r="AN147" i="4"/>
  <c r="AT147" i="4" s="1"/>
  <c r="F116" i="4"/>
  <c r="J116" i="4" s="1"/>
  <c r="AM106" i="4"/>
  <c r="AS106" i="4" s="1"/>
  <c r="AL106" i="4"/>
  <c r="AR106" i="4" s="1"/>
  <c r="F106" i="4" s="1"/>
  <c r="J106" i="4" s="1"/>
  <c r="AL5" i="4"/>
  <c r="AR5" i="4" s="1"/>
  <c r="F5" i="4" s="1"/>
  <c r="J5" i="4" s="1"/>
  <c r="AO39" i="4"/>
  <c r="AU39" i="4" s="1"/>
  <c r="AM5" i="4"/>
  <c r="AS5" i="4" s="1"/>
  <c r="AP5" i="4"/>
  <c r="AV5" i="4" s="1"/>
  <c r="AI191" i="4"/>
  <c r="AG191" i="4"/>
  <c r="AM191" i="4" s="1"/>
  <c r="AS191" i="4" s="1"/>
  <c r="AJ191" i="4"/>
  <c r="AH191" i="4"/>
  <c r="AB191" i="4"/>
  <c r="AK191" i="4"/>
  <c r="AD191" i="4"/>
  <c r="AP191" i="4" s="1"/>
  <c r="AV191" i="4" s="1"/>
  <c r="AE191" i="4"/>
  <c r="AF191" i="4"/>
  <c r="AL191" i="4" s="1"/>
  <c r="AR191" i="4" s="1"/>
  <c r="G191" i="4" s="1"/>
  <c r="AG22" i="4"/>
  <c r="AC22" i="4"/>
  <c r="AO22" i="4" s="1"/>
  <c r="AU22" i="4" s="1"/>
  <c r="AD22" i="4"/>
  <c r="AQ106" i="4"/>
  <c r="AW106" i="4" s="1"/>
  <c r="AQ102" i="4"/>
  <c r="AW102" i="4" s="1"/>
  <c r="AP92" i="4"/>
  <c r="AV92" i="4" s="1"/>
  <c r="AN66" i="4"/>
  <c r="AT66" i="4" s="1"/>
  <c r="AH22" i="4"/>
  <c r="AN22" i="4" s="1"/>
  <c r="AT22" i="4" s="1"/>
  <c r="AN91" i="4"/>
  <c r="AT91" i="4" s="1"/>
  <c r="AN123" i="4"/>
  <c r="AT123" i="4" s="1"/>
  <c r="AF148" i="4"/>
  <c r="AL148" i="4" s="1"/>
  <c r="AR148" i="4" s="1"/>
  <c r="AA22" i="4"/>
  <c r="AE22" i="4"/>
  <c r="AJ22" i="4"/>
  <c r="AP102" i="4"/>
  <c r="AV102" i="4" s="1"/>
  <c r="AQ179" i="4"/>
  <c r="AW179" i="4" s="1"/>
  <c r="AG148" i="4"/>
  <c r="Z22" i="4"/>
  <c r="AF22" i="4"/>
  <c r="AK22" i="4"/>
  <c r="AL250" i="4"/>
  <c r="AR250" i="4" s="1"/>
  <c r="G250" i="4" s="1"/>
  <c r="AA253" i="4"/>
  <c r="AM253" i="4" s="1"/>
  <c r="AS253" i="4" s="1"/>
  <c r="AP139" i="4"/>
  <c r="AV139" i="4" s="1"/>
  <c r="AF180" i="4"/>
  <c r="AL180" i="4" s="1"/>
  <c r="AR180" i="4" s="1"/>
  <c r="G180" i="4" s="1"/>
  <c r="Y174" i="4"/>
  <c r="AH174" i="4" s="1"/>
  <c r="E258" i="4"/>
  <c r="I258" i="4" s="1"/>
  <c r="F258" i="4"/>
  <c r="J258" i="4" s="1"/>
  <c r="AP151" i="4"/>
  <c r="AV151" i="4" s="1"/>
  <c r="AL164" i="4"/>
  <c r="AR164" i="4" s="1"/>
  <c r="G164" i="4" s="1"/>
  <c r="AE244" i="4"/>
  <c r="F132" i="4"/>
  <c r="J132" i="4" s="1"/>
  <c r="G132" i="4"/>
  <c r="AP20" i="4"/>
  <c r="AV20" i="4" s="1"/>
  <c r="AO20" i="4"/>
  <c r="AU20" i="4" s="1"/>
  <c r="AP8" i="4"/>
  <c r="AV8" i="4" s="1"/>
  <c r="AQ5" i="4"/>
  <c r="AW5" i="4" s="1"/>
  <c r="AM89" i="4"/>
  <c r="AS89" i="4" s="1"/>
  <c r="AL89" i="4"/>
  <c r="AR89" i="4" s="1"/>
  <c r="D89" i="4" s="1"/>
  <c r="H89" i="4" s="1"/>
  <c r="AC919" i="4"/>
  <c r="AA919" i="4"/>
  <c r="AD919" i="4"/>
  <c r="AJ919" i="4"/>
  <c r="AB919" i="4"/>
  <c r="AF919" i="4"/>
  <c r="AO447" i="4"/>
  <c r="AU447" i="4" s="1"/>
  <c r="F418" i="4"/>
  <c r="J418" i="4" s="1"/>
  <c r="AI646" i="4"/>
  <c r="AG996" i="4"/>
  <c r="AM996" i="4" s="1"/>
  <c r="AD350" i="4"/>
  <c r="AH896" i="4"/>
  <c r="AN896" i="4" s="1"/>
  <c r="X770" i="4"/>
  <c r="AB770" i="4" s="1"/>
  <c r="AG350" i="4"/>
  <c r="AE350" i="4"/>
  <c r="AQ350" i="4" s="1"/>
  <c r="AW350" i="4" s="1"/>
  <c r="AB413" i="4"/>
  <c r="AF896" i="4"/>
  <c r="AL896" i="4" s="1"/>
  <c r="AG413" i="4"/>
  <c r="AP996" i="4"/>
  <c r="Y949" i="4"/>
  <c r="AH949" i="4" s="1"/>
  <c r="AQ562" i="4"/>
  <c r="AW562" i="4" s="1"/>
  <c r="AP612" i="4"/>
  <c r="AV612" i="4" s="1"/>
  <c r="AI896" i="4"/>
  <c r="AJ350" i="4"/>
  <c r="AJ896" i="4"/>
  <c r="AP896" i="4" s="1"/>
  <c r="Z350" i="4"/>
  <c r="AI350" i="4"/>
  <c r="W908" i="4"/>
  <c r="AG651" i="4"/>
  <c r="AF891" i="4"/>
  <c r="AI956" i="4"/>
  <c r="AJ860" i="4"/>
  <c r="AH823" i="4"/>
  <c r="AK823" i="4"/>
  <c r="AQ823" i="4" s="1"/>
  <c r="AW823" i="4" s="1"/>
  <c r="AC350" i="4"/>
  <c r="AF350" i="4"/>
  <c r="AG896" i="4"/>
  <c r="AM896" i="4" s="1"/>
  <c r="AM845" i="4"/>
  <c r="AS845" i="4" s="1"/>
  <c r="AH350" i="4"/>
  <c r="AB350" i="4"/>
  <c r="AM120" i="4"/>
  <c r="AS120" i="4" s="1"/>
  <c r="AM115" i="4"/>
  <c r="AS115" i="4" s="1"/>
  <c r="AM39" i="4"/>
  <c r="AS39" i="4" s="1"/>
  <c r="AN5" i="4"/>
  <c r="AT5" i="4" s="1"/>
  <c r="AN27" i="4"/>
  <c r="AT27" i="4" s="1"/>
  <c r="AL31" i="4"/>
  <c r="AR31" i="4" s="1"/>
  <c r="F31" i="4" s="1"/>
  <c r="J31" i="4" s="1"/>
  <c r="AE136" i="4"/>
  <c r="AA180" i="4"/>
  <c r="AD136" i="4"/>
  <c r="AP136" i="4" s="1"/>
  <c r="AV136" i="4" s="1"/>
  <c r="AO163" i="4"/>
  <c r="AU163" i="4" s="1"/>
  <c r="AG61" i="4"/>
  <c r="AG136" i="4"/>
  <c r="AM147" i="4"/>
  <c r="AS147" i="4" s="1"/>
  <c r="AN36" i="4"/>
  <c r="AT36" i="4" s="1"/>
  <c r="AG24" i="4"/>
  <c r="AM24" i="4" s="1"/>
  <c r="AS24" i="4" s="1"/>
  <c r="AK24" i="4"/>
  <c r="AE24" i="4"/>
  <c r="AH24" i="4"/>
  <c r="AC24" i="4"/>
  <c r="AF24" i="4"/>
  <c r="AP96" i="4"/>
  <c r="AV96" i="4" s="1"/>
  <c r="AN47" i="4"/>
  <c r="AT47" i="4" s="1"/>
  <c r="AO120" i="4"/>
  <c r="AU120" i="4" s="1"/>
  <c r="AI100" i="4"/>
  <c r="AQ163" i="4"/>
  <c r="AW163" i="4" s="1"/>
  <c r="AL115" i="4"/>
  <c r="AR115" i="4" s="1"/>
  <c r="E115" i="4" s="1"/>
  <c r="I115" i="4" s="1"/>
  <c r="AQ164" i="4"/>
  <c r="AW164" i="4" s="1"/>
  <c r="AO123" i="4"/>
  <c r="AU123" i="4" s="1"/>
  <c r="Z100" i="4"/>
  <c r="AP18" i="4"/>
  <c r="AV18" i="4" s="1"/>
  <c r="E128" i="4"/>
  <c r="I128" i="4" s="1"/>
  <c r="AN69" i="4"/>
  <c r="AT69" i="4" s="1"/>
  <c r="AL27" i="4"/>
  <c r="AR27" i="4" s="1"/>
  <c r="F27" i="4" s="1"/>
  <c r="J27" i="4" s="1"/>
  <c r="AN163" i="4"/>
  <c r="AT163" i="4" s="1"/>
  <c r="AH10" i="4"/>
  <c r="AD100" i="4"/>
  <c r="Z10" i="4"/>
  <c r="F128" i="4"/>
  <c r="J128" i="4" s="1"/>
  <c r="AH100" i="4"/>
  <c r="AE100" i="4"/>
  <c r="AP36" i="4"/>
  <c r="AV36" i="4" s="1"/>
  <c r="Y172" i="4"/>
  <c r="Z172" i="4" s="1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D241" i="4" s="1"/>
  <c r="H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O147" i="4"/>
  <c r="AU147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L451" i="4" s="1"/>
  <c r="AR451" i="4" s="1"/>
  <c r="AI451" i="4"/>
  <c r="AO451" i="4" s="1"/>
  <c r="AU451" i="4" s="1"/>
  <c r="AJ451" i="4"/>
  <c r="AP451" i="4" s="1"/>
  <c r="AV451" i="4" s="1"/>
  <c r="E467" i="4"/>
  <c r="I467" i="4" s="1"/>
  <c r="AA451" i="4"/>
  <c r="AF639" i="4"/>
  <c r="AD639" i="4"/>
  <c r="Z639" i="4"/>
  <c r="AG684" i="4"/>
  <c r="AF684" i="4"/>
  <c r="AA684" i="4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N775" i="4" s="1"/>
  <c r="AT775" i="4" s="1"/>
  <c r="AH646" i="4"/>
  <c r="AP521" i="4"/>
  <c r="AV521" i="4" s="1"/>
  <c r="AQ521" i="4"/>
  <c r="AW521" i="4" s="1"/>
  <c r="AL582" i="4"/>
  <c r="AR582" i="4" s="1"/>
  <c r="G582" i="4" s="1"/>
  <c r="AL92" i="4"/>
  <c r="AR92" i="4" s="1"/>
  <c r="AL91" i="4"/>
  <c r="AR91" i="4" s="1"/>
  <c r="E91" i="4" s="1"/>
  <c r="I91" i="4" s="1"/>
  <c r="AL171" i="4"/>
  <c r="AR171" i="4" s="1"/>
  <c r="F171" i="4" s="1"/>
  <c r="J171" i="4" s="1"/>
  <c r="AG131" i="4"/>
  <c r="AM131" i="4" s="1"/>
  <c r="AS131" i="4" s="1"/>
  <c r="AJ891" i="4"/>
  <c r="AH891" i="4"/>
  <c r="AO818" i="4"/>
  <c r="AU818" i="4" s="1"/>
  <c r="Z654" i="4"/>
  <c r="AL654" i="4" s="1"/>
  <c r="AR654" i="4" s="1"/>
  <c r="AQ147" i="4"/>
  <c r="AW147" i="4" s="1"/>
  <c r="AB646" i="4"/>
  <c r="AJ803" i="4"/>
  <c r="AP803" i="4" s="1"/>
  <c r="AV803" i="4" s="1"/>
  <c r="AH955" i="4"/>
  <c r="AB136" i="4"/>
  <c r="Y965" i="4"/>
  <c r="AD965" i="4" s="1"/>
  <c r="X974" i="4"/>
  <c r="AO36" i="4"/>
  <c r="AU36" i="4" s="1"/>
  <c r="AF651" i="4"/>
  <c r="AJ651" i="4"/>
  <c r="AB654" i="4"/>
  <c r="X943" i="4"/>
  <c r="AD943" i="4" s="1"/>
  <c r="AK654" i="4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Q832" i="4" s="1"/>
  <c r="AW832" i="4" s="1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Q91" i="4"/>
  <c r="AW91" i="4" s="1"/>
  <c r="AM171" i="4"/>
  <c r="AS171" i="4" s="1"/>
  <c r="AI131" i="4"/>
  <c r="AH136" i="4"/>
  <c r="AN610" i="4"/>
  <c r="AT610" i="4" s="1"/>
  <c r="AQ20" i="4"/>
  <c r="AW20" i="4" s="1"/>
  <c r="AI891" i="4"/>
  <c r="AG891" i="4"/>
  <c r="AD654" i="4"/>
  <c r="AM123" i="4"/>
  <c r="AS123" i="4" s="1"/>
  <c r="AD646" i="4"/>
  <c r="AI803" i="4"/>
  <c r="AH967" i="4"/>
  <c r="AN527" i="4"/>
  <c r="AT527" i="4" s="1"/>
  <c r="AF955" i="4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G980" i="4" s="1"/>
  <c r="AF654" i="4"/>
  <c r="AH654" i="4"/>
  <c r="D562" i="4"/>
  <c r="H562" i="4" s="1"/>
  <c r="AO644" i="4"/>
  <c r="AU644" i="4" s="1"/>
  <c r="AK641" i="4"/>
  <c r="AQ641" i="4" s="1"/>
  <c r="AW641" i="4" s="1"/>
  <c r="W917" i="4"/>
  <c r="Y917" i="4" s="1"/>
  <c r="W904" i="4"/>
  <c r="X904" i="4" s="1"/>
  <c r="AA405" i="4"/>
  <c r="AM405" i="4" s="1"/>
  <c r="AS405" i="4" s="1"/>
  <c r="AL376" i="4"/>
  <c r="AR376" i="4" s="1"/>
  <c r="AK192" i="4"/>
  <c r="AH451" i="4"/>
  <c r="AN451" i="4" s="1"/>
  <c r="AT451" i="4" s="1"/>
  <c r="Y420" i="4"/>
  <c r="AD420" i="4" s="1"/>
  <c r="AK451" i="4"/>
  <c r="AL395" i="4"/>
  <c r="AR395" i="4" s="1"/>
  <c r="AI639" i="4"/>
  <c r="AK639" i="4"/>
  <c r="AE639" i="4"/>
  <c r="AI684" i="4"/>
  <c r="AE684" i="4"/>
  <c r="AQ684" i="4" s="1"/>
  <c r="AW684" i="4" s="1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AO832" i="4" s="1"/>
  <c r="AU832" i="4" s="1"/>
  <c r="Z832" i="4"/>
  <c r="AJ775" i="4"/>
  <c r="AG646" i="4"/>
  <c r="AM646" i="4" s="1"/>
  <c r="AS646" i="4" s="1"/>
  <c r="AI795" i="4"/>
  <c r="AG72" i="4"/>
  <c r="AN726" i="4"/>
  <c r="AT726" i="4" s="1"/>
  <c r="AN115" i="4"/>
  <c r="AT115" i="4" s="1"/>
  <c r="AI136" i="4"/>
  <c r="AO610" i="4"/>
  <c r="AU610" i="4" s="1"/>
  <c r="AN818" i="4"/>
  <c r="AT818" i="4" s="1"/>
  <c r="AE654" i="4"/>
  <c r="AQ654" i="4" s="1"/>
  <c r="AW654" i="4" s="1"/>
  <c r="AP147" i="4"/>
  <c r="AV147" i="4" s="1"/>
  <c r="AG97" i="4"/>
  <c r="AC646" i="4"/>
  <c r="Z646" i="4"/>
  <c r="AH803" i="4"/>
  <c r="AF803" i="4"/>
  <c r="AP623" i="4"/>
  <c r="AV623" i="4" s="1"/>
  <c r="AL527" i="4"/>
  <c r="AR527" i="4" s="1"/>
  <c r="G527" i="4" s="1"/>
  <c r="AC136" i="4"/>
  <c r="AO136" i="4" s="1"/>
  <c r="AU136" i="4" s="1"/>
  <c r="AA136" i="4"/>
  <c r="AI651" i="4"/>
  <c r="AC654" i="4"/>
  <c r="AJ654" i="4"/>
  <c r="AP654" i="4" s="1"/>
  <c r="AV654" i="4" s="1"/>
  <c r="AO695" i="4"/>
  <c r="AU695" i="4" s="1"/>
  <c r="AN596" i="4"/>
  <c r="AT596" i="4" s="1"/>
  <c r="AP152" i="4"/>
  <c r="AV152" i="4" s="1"/>
  <c r="AE9" i="4"/>
  <c r="AQ8" i="4"/>
  <c r="AW8" i="4" s="1"/>
  <c r="AN8" i="4"/>
  <c r="AT8" i="4" s="1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F100" i="4"/>
  <c r="AK136" i="4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M91" i="4"/>
  <c r="AS91" i="4" s="1"/>
  <c r="AO91" i="4"/>
  <c r="AU91" i="4" s="1"/>
  <c r="AK148" i="4"/>
  <c r="AB148" i="4"/>
  <c r="AE148" i="4"/>
  <c r="AF136" i="4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F120" i="4" s="1"/>
  <c r="J120" i="4" s="1"/>
  <c r="AP66" i="4"/>
  <c r="AV66" i="4" s="1"/>
  <c r="AP27" i="4"/>
  <c r="AV27" i="4" s="1"/>
  <c r="AG11" i="4"/>
  <c r="AP171" i="4"/>
  <c r="AV171" i="4" s="1"/>
  <c r="AK107" i="4"/>
  <c r="AJ148" i="4"/>
  <c r="AI148" i="4"/>
  <c r="AC148" i="4"/>
  <c r="AE11" i="4"/>
  <c r="AN139" i="4"/>
  <c r="AT139" i="4" s="1"/>
  <c r="AK112" i="4"/>
  <c r="AA112" i="4"/>
  <c r="AH9" i="4"/>
  <c r="AB9" i="4"/>
  <c r="AI9" i="4"/>
  <c r="AF9" i="4"/>
  <c r="AD9" i="4"/>
  <c r="AP9" i="4" s="1"/>
  <c r="AV9" i="4" s="1"/>
  <c r="AK9" i="4"/>
  <c r="Z9" i="4"/>
  <c r="AA9" i="4"/>
  <c r="AN228" i="4"/>
  <c r="AT228" i="4" s="1"/>
  <c r="AM241" i="4"/>
  <c r="AS241" i="4" s="1"/>
  <c r="AN89" i="4"/>
  <c r="AT89" i="4" s="1"/>
  <c r="AQ160" i="4"/>
  <c r="AW160" i="4" s="1"/>
  <c r="AL66" i="4"/>
  <c r="AR66" i="4" s="1"/>
  <c r="D66" i="4" s="1"/>
  <c r="H66" i="4" s="1"/>
  <c r="AO8" i="4"/>
  <c r="AU8" i="4" s="1"/>
  <c r="AO115" i="4"/>
  <c r="AU115" i="4" s="1"/>
  <c r="AG180" i="4"/>
  <c r="Z174" i="4"/>
  <c r="AE180" i="4"/>
  <c r="AO89" i="4"/>
  <c r="AU89" i="4" s="1"/>
  <c r="AP120" i="4"/>
  <c r="AV120" i="4" s="1"/>
  <c r="AO92" i="4"/>
  <c r="AU92" i="4" s="1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A174" i="4"/>
  <c r="AQ139" i="4"/>
  <c r="AW139" i="4" s="1"/>
  <c r="AC180" i="4"/>
  <c r="AK180" i="4"/>
  <c r="AQ180" i="4" s="1"/>
  <c r="AW180" i="4" s="1"/>
  <c r="AP109" i="4"/>
  <c r="AV109" i="4" s="1"/>
  <c r="AP69" i="4"/>
  <c r="AV69" i="4" s="1"/>
  <c r="AL160" i="4"/>
  <c r="AR160" i="4" s="1"/>
  <c r="E160" i="4" s="1"/>
  <c r="I160" i="4" s="1"/>
  <c r="AN120" i="4"/>
  <c r="AT120" i="4" s="1"/>
  <c r="AF113" i="4"/>
  <c r="AL113" i="4" s="1"/>
  <c r="AR113" i="4" s="1"/>
  <c r="F113" i="4" s="1"/>
  <c r="J113" i="4" s="1"/>
  <c r="AN171" i="4"/>
  <c r="AT171" i="4" s="1"/>
  <c r="AP163" i="4"/>
  <c r="AV163" i="4" s="1"/>
  <c r="AM20" i="4"/>
  <c r="AS20" i="4" s="1"/>
  <c r="AP164" i="4"/>
  <c r="AV164" i="4" s="1"/>
  <c r="AP179" i="4"/>
  <c r="AV179" i="4" s="1"/>
  <c r="AD180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V960" i="4"/>
  <c r="AK956" i="4"/>
  <c r="AB322" i="4"/>
  <c r="Z405" i="4"/>
  <c r="AD405" i="4"/>
  <c r="AP405" i="4" s="1"/>
  <c r="AV405" i="4" s="1"/>
  <c r="AI405" i="4"/>
  <c r="AK405" i="4"/>
  <c r="AE405" i="4"/>
  <c r="X872" i="4"/>
  <c r="Y872" i="4"/>
  <c r="AA437" i="4"/>
  <c r="AK437" i="4"/>
  <c r="AJ437" i="4"/>
  <c r="AD437" i="4"/>
  <c r="AG437" i="4"/>
  <c r="AM437" i="4" s="1"/>
  <c r="AS437" i="4" s="1"/>
  <c r="AF437" i="4"/>
  <c r="Z437" i="4"/>
  <c r="AH437" i="4"/>
  <c r="AI437" i="4"/>
  <c r="AB437" i="4"/>
  <c r="AE437" i="4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G972" i="4"/>
  <c r="AA972" i="4"/>
  <c r="AS972" i="4"/>
  <c r="AB972" i="4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G671" i="4"/>
  <c r="AB671" i="4"/>
  <c r="AF671" i="4"/>
  <c r="AK671" i="4"/>
  <c r="AC671" i="4"/>
  <c r="AE671" i="4"/>
  <c r="AA671" i="4"/>
  <c r="AJ671" i="4"/>
  <c r="Z671" i="4"/>
  <c r="AD671" i="4"/>
  <c r="AH671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Z225" i="4"/>
  <c r="AE262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O139" i="4"/>
  <c r="AU139" i="4" s="1"/>
  <c r="AF230" i="4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07" i="4" s="1"/>
  <c r="AR107" i="4" s="1"/>
  <c r="E107" i="4" s="1"/>
  <c r="I107" i="4" s="1"/>
  <c r="AL123" i="4"/>
  <c r="AR123" i="4" s="1"/>
  <c r="D123" i="4" s="1"/>
  <c r="H123" i="4" s="1"/>
  <c r="AC38" i="4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P38" i="4" s="1"/>
  <c r="AV38" i="4" s="1"/>
  <c r="AQ27" i="4"/>
  <c r="AW27" i="4" s="1"/>
  <c r="AM8" i="4"/>
  <c r="AS8" i="4" s="1"/>
  <c r="AO31" i="4"/>
  <c r="AU31" i="4" s="1"/>
  <c r="AJ17" i="4"/>
  <c r="AI11" i="4"/>
  <c r="AK10" i="4"/>
  <c r="AL20" i="4"/>
  <c r="AR20" i="4" s="1"/>
  <c r="G20" i="4" s="1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D10" i="4"/>
  <c r="AL36" i="4"/>
  <c r="AR36" i="4" s="1"/>
  <c r="D36" i="4" s="1"/>
  <c r="H36" i="4" s="1"/>
  <c r="AL358" i="4"/>
  <c r="AR358" i="4" s="1"/>
  <c r="G358" i="4" s="1"/>
  <c r="AM350" i="4"/>
  <c r="AS350" i="4" s="1"/>
  <c r="AQ369" i="4"/>
  <c r="AW369" i="4" s="1"/>
  <c r="AL333" i="4"/>
  <c r="AR333" i="4" s="1"/>
  <c r="E333" i="4" s="1"/>
  <c r="I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L314" i="4" s="1"/>
  <c r="AR314" i="4" s="1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Q244" i="4" s="1"/>
  <c r="AW244" i="4" s="1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AJ318" i="4"/>
  <c r="AI244" i="4"/>
  <c r="AF244" i="4"/>
  <c r="AL244" i="4" s="1"/>
  <c r="AR244" i="4" s="1"/>
  <c r="AB244" i="4"/>
  <c r="AD321" i="4"/>
  <c r="AI253" i="4"/>
  <c r="AJ253" i="4"/>
  <c r="AQ336" i="4"/>
  <c r="AW336" i="4" s="1"/>
  <c r="AH253" i="4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L318" i="4" s="1"/>
  <c r="AR318" i="4" s="1"/>
  <c r="D318" i="4" s="1"/>
  <c r="H318" i="4" s="1"/>
  <c r="AG318" i="4"/>
  <c r="AM318" i="4" s="1"/>
  <c r="AS318" i="4" s="1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226" i="4"/>
  <c r="AT22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Y876" i="4" s="1"/>
  <c r="AM465" i="4"/>
  <c r="AS465" i="4" s="1"/>
  <c r="AQ228" i="4"/>
  <c r="AW228" i="4" s="1"/>
  <c r="AB262" i="4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F933" i="4"/>
  <c r="AI933" i="4"/>
  <c r="AJ933" i="4"/>
  <c r="AH933" i="4"/>
  <c r="AG933" i="4"/>
  <c r="AK933" i="4"/>
  <c r="Y962" i="4"/>
  <c r="X962" i="4"/>
  <c r="AN343" i="4"/>
  <c r="AT343" i="4" s="1"/>
  <c r="AJ118" i="4"/>
  <c r="AF131" i="4"/>
  <c r="AO880" i="4"/>
  <c r="AJ949" i="4"/>
  <c r="Y721" i="4"/>
  <c r="AF885" i="4"/>
  <c r="AK885" i="4"/>
  <c r="AH956" i="4"/>
  <c r="AO40" i="4"/>
  <c r="AU40" i="4" s="1"/>
  <c r="AJ343" i="4"/>
  <c r="AP343" i="4" s="1"/>
  <c r="AV343" i="4" s="1"/>
  <c r="AG365" i="4"/>
  <c r="AD365" i="4"/>
  <c r="AP365" i="4" s="1"/>
  <c r="AV365" i="4" s="1"/>
  <c r="AI885" i="4"/>
  <c r="AK365" i="4"/>
  <c r="AG869" i="4"/>
  <c r="AM869" i="4" s="1"/>
  <c r="AS869" i="4" s="1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H885" i="4"/>
  <c r="AG956" i="4"/>
  <c r="AF343" i="4"/>
  <c r="AI365" i="4"/>
  <c r="AO365" i="4" s="1"/>
  <c r="AU365" i="4" s="1"/>
  <c r="AH365" i="4"/>
  <c r="AL835" i="4"/>
  <c r="AR835" i="4" s="1"/>
  <c r="G835" i="4" s="1"/>
  <c r="AJ869" i="4"/>
  <c r="AP869" i="4" s="1"/>
  <c r="AV869" i="4" s="1"/>
  <c r="AN308" i="4"/>
  <c r="AT308" i="4" s="1"/>
  <c r="AJ666" i="4"/>
  <c r="AP666" i="4" s="1"/>
  <c r="AV666" i="4" s="1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AL996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F655" i="4" s="1"/>
  <c r="J655" i="4" s="1"/>
  <c r="AJ655" i="4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334" i="4"/>
  <c r="H334" i="4" s="1"/>
  <c r="AA355" i="4"/>
  <c r="D356" i="4"/>
  <c r="H356" i="4" s="1"/>
  <c r="AH198" i="4"/>
  <c r="AE192" i="4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P355" i="4" s="1"/>
  <c r="AV355" i="4" s="1"/>
  <c r="AH222" i="4"/>
  <c r="AD198" i="4"/>
  <c r="AP198" i="4" s="1"/>
  <c r="AV198" i="4" s="1"/>
  <c r="AM341" i="4"/>
  <c r="AS341" i="4" s="1"/>
  <c r="AB192" i="4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F24" i="4" s="1"/>
  <c r="J24" i="4" s="1"/>
  <c r="W923" i="4"/>
  <c r="W881" i="4"/>
  <c r="AJ581" i="4"/>
  <c r="AJ412" i="4"/>
  <c r="W906" i="4"/>
  <c r="X906" i="4" s="1"/>
  <c r="AC962" i="4"/>
  <c r="AL517" i="4"/>
  <c r="AR517" i="4" s="1"/>
  <c r="AM614" i="4"/>
  <c r="AS614" i="4" s="1"/>
  <c r="AE581" i="4"/>
  <c r="AE674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D469" i="4" s="1"/>
  <c r="H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H674" i="4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M737" i="4"/>
  <c r="AS737" i="4" s="1"/>
  <c r="AC803" i="4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Q737" i="4"/>
  <c r="AW737" i="4" s="1"/>
  <c r="Y743" i="4"/>
  <c r="AF743" i="4" s="1"/>
  <c r="AI860" i="4"/>
  <c r="AN797" i="4"/>
  <c r="AT797" i="4" s="1"/>
  <c r="AD721" i="4"/>
  <c r="AN869" i="4"/>
  <c r="AT869" i="4" s="1"/>
  <c r="AL813" i="4"/>
  <c r="AR813" i="4" s="1"/>
  <c r="F813" i="4" s="1"/>
  <c r="J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L803" i="4" s="1"/>
  <c r="AR803" i="4" s="1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H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Q803" i="4" s="1"/>
  <c r="AW803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F687" i="4"/>
  <c r="J687" i="4" s="1"/>
  <c r="AI777" i="4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O483" i="4"/>
  <c r="AU483" i="4" s="1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F381" i="4" s="1"/>
  <c r="J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Q321" i="4" s="1"/>
  <c r="AW321" i="4" s="1"/>
  <c r="AC321" i="4"/>
  <c r="AF323" i="4"/>
  <c r="AJ323" i="4"/>
  <c r="Z329" i="4"/>
  <c r="AH323" i="4"/>
  <c r="AN323" i="4" s="1"/>
  <c r="AT323" i="4" s="1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W866" i="4"/>
  <c r="X866" i="4" s="1"/>
  <c r="AI540" i="4"/>
  <c r="AO540" i="4" s="1"/>
  <c r="AU540" i="4" s="1"/>
  <c r="AF540" i="4"/>
  <c r="AL540" i="4" s="1"/>
  <c r="AR540" i="4" s="1"/>
  <c r="AK466" i="4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F459" i="4" s="1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D791" i="4"/>
  <c r="AQ495" i="4"/>
  <c r="AW495" i="4" s="1"/>
  <c r="AP828" i="4"/>
  <c r="AV828" i="4" s="1"/>
  <c r="AP118" i="4"/>
  <c r="AV118" i="4" s="1"/>
  <c r="AN525" i="4"/>
  <c r="AT525" i="4" s="1"/>
  <c r="AM572" i="4"/>
  <c r="AS572" i="4" s="1"/>
  <c r="AN830" i="4"/>
  <c r="AT830" i="4" s="1"/>
  <c r="AN848" i="4"/>
  <c r="AT848" i="4" s="1"/>
  <c r="AM848" i="4"/>
  <c r="AS848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515" i="4"/>
  <c r="AM515" i="4" s="1"/>
  <c r="AS515" i="4" s="1"/>
  <c r="AB515" i="4"/>
  <c r="AD594" i="4"/>
  <c r="AE594" i="4"/>
  <c r="AQ594" i="4" s="1"/>
  <c r="AW594" i="4" s="1"/>
  <c r="AQ710" i="4"/>
  <c r="AW710" i="4" s="1"/>
  <c r="AL726" i="4"/>
  <c r="AR726" i="4" s="1"/>
  <c r="D726" i="4" s="1"/>
  <c r="H726" i="4" s="1"/>
  <c r="AB118" i="4"/>
  <c r="AB17" i="4"/>
  <c r="AE17" i="4"/>
  <c r="AE131" i="4"/>
  <c r="AQ131" i="4" s="1"/>
  <c r="AW131" i="4" s="1"/>
  <c r="AD784" i="4"/>
  <c r="AA61" i="4"/>
  <c r="AM61" i="4" s="1"/>
  <c r="AS61" i="4" s="1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J947" i="4"/>
  <c r="AH947" i="4"/>
  <c r="AB947" i="4"/>
  <c r="AN947" i="4" s="1"/>
  <c r="AU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B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Q808" i="4"/>
  <c r="AW808" i="4" s="1"/>
  <c r="AO808" i="4"/>
  <c r="AU808" i="4" s="1"/>
  <c r="AP646" i="4"/>
  <c r="AV646" i="4" s="1"/>
  <c r="AP987" i="4"/>
  <c r="AE515" i="4"/>
  <c r="AQ515" i="4" s="1"/>
  <c r="AW515" i="4" s="1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S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Y621" i="4"/>
  <c r="AF621" i="4" s="1"/>
  <c r="Y827" i="4"/>
  <c r="AA827" i="4" s="1"/>
  <c r="Y563" i="4"/>
  <c r="AU988" i="4"/>
  <c r="AJ988" i="4"/>
  <c r="AB988" i="4"/>
  <c r="AI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F741" i="4"/>
  <c r="J741" i="4" s="1"/>
  <c r="E741" i="4"/>
  <c r="I741" i="4" s="1"/>
  <c r="G741" i="4"/>
  <c r="D741" i="4"/>
  <c r="H741" i="4" s="1"/>
  <c r="F115" i="4"/>
  <c r="J115" i="4" s="1"/>
  <c r="D164" i="4"/>
  <c r="H164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89" i="4"/>
  <c r="J89" i="4" s="1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E180" i="4"/>
  <c r="I180" i="4" s="1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521" i="4"/>
  <c r="F521" i="4"/>
  <c r="J521" i="4" s="1"/>
  <c r="D521" i="4"/>
  <c r="H521" i="4" s="1"/>
  <c r="E521" i="4"/>
  <c r="I521" i="4" s="1"/>
  <c r="F582" i="4"/>
  <c r="J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E147" i="4"/>
  <c r="I147" i="4" s="1"/>
  <c r="AH12" i="4"/>
  <c r="AF12" i="4"/>
  <c r="AG12" i="4"/>
  <c r="AK12" i="4"/>
  <c r="AJ12" i="4"/>
  <c r="AI12" i="4"/>
  <c r="AM828" i="4"/>
  <c r="AS828" i="4" s="1"/>
  <c r="X3" i="4"/>
  <c r="Y3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E965" i="4"/>
  <c r="AW965" i="4"/>
  <c r="AU965" i="4"/>
  <c r="AS965" i="4"/>
  <c r="AV965" i="4"/>
  <c r="AT965" i="4"/>
  <c r="AL959" i="4"/>
  <c r="G495" i="4"/>
  <c r="E495" i="4"/>
  <c r="I495" i="4" s="1"/>
  <c r="F495" i="4"/>
  <c r="J495" i="4" s="1"/>
  <c r="D495" i="4"/>
  <c r="H495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M94" i="4"/>
  <c r="AS94" i="4" s="1"/>
  <c r="AI101" i="4"/>
  <c r="AF85" i="4"/>
  <c r="AI85" i="4"/>
  <c r="Z911" i="4"/>
  <c r="AD911" i="4"/>
  <c r="AE911" i="4"/>
  <c r="AS911" i="4"/>
  <c r="AB911" i="4"/>
  <c r="AC911" i="4"/>
  <c r="AU911" i="4"/>
  <c r="AV911" i="4"/>
  <c r="AA911" i="4"/>
  <c r="AT911" i="4"/>
  <c r="AW91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Z12" i="4"/>
  <c r="AC12" i="4"/>
  <c r="AB12" i="4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E980" i="4"/>
  <c r="AD980" i="4"/>
  <c r="AV980" i="4"/>
  <c r="AS980" i="4"/>
  <c r="AW980" i="4"/>
  <c r="AE939" i="4"/>
  <c r="AB939" i="4"/>
  <c r="AT939" i="4"/>
  <c r="AC939" i="4"/>
  <c r="AA939" i="4"/>
  <c r="Z939" i="4"/>
  <c r="AV939" i="4"/>
  <c r="AU939" i="4"/>
  <c r="AS939" i="4"/>
  <c r="AW939" i="4"/>
  <c r="AD939" i="4"/>
  <c r="AL913" i="4"/>
  <c r="AO913" i="4"/>
  <c r="AN913" i="4"/>
  <c r="AQ731" i="4"/>
  <c r="AW731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E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L955" i="4" s="1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O802" i="4"/>
  <c r="AU802" i="4" s="1"/>
  <c r="AF156" i="4"/>
  <c r="AK156" i="4"/>
  <c r="AH535" i="4"/>
  <c r="AI535" i="4"/>
  <c r="AH965" i="4"/>
  <c r="AP951" i="4"/>
  <c r="AQ951" i="4"/>
  <c r="AP905" i="4"/>
  <c r="AQ905" i="4"/>
  <c r="AO905" i="4"/>
  <c r="AN905" i="4"/>
  <c r="AJ807" i="4"/>
  <c r="AI807" i="4"/>
  <c r="AF807" i="4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B949" i="4"/>
  <c r="AC949" i="4"/>
  <c r="AE949" i="4"/>
  <c r="AV949" i="4"/>
  <c r="AW949" i="4"/>
  <c r="AD949" i="4"/>
  <c r="AT949" i="4"/>
  <c r="Z949" i="4"/>
  <c r="AL949" i="4" s="1"/>
  <c r="AA949" i="4"/>
  <c r="AU949" i="4"/>
  <c r="AS949" i="4"/>
  <c r="AB933" i="4"/>
  <c r="AC933" i="4"/>
  <c r="AE933" i="4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Q716" i="4" s="1"/>
  <c r="AW716" i="4" s="1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E692" i="4" s="1"/>
  <c r="I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L752" i="4" s="1"/>
  <c r="AR752" i="4" s="1"/>
  <c r="AK752" i="4"/>
  <c r="X982" i="4"/>
  <c r="Y982" i="4"/>
  <c r="AP832" i="4"/>
  <c r="AV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H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E82" i="4"/>
  <c r="AD82" i="4"/>
  <c r="AA82" i="4"/>
  <c r="AM82" i="4" s="1"/>
  <c r="AC82" i="4"/>
  <c r="Z82" i="4"/>
  <c r="AB82" i="4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I104" i="4"/>
  <c r="AF104" i="4"/>
  <c r="AJ942" i="4"/>
  <c r="AG942" i="4"/>
  <c r="X555" i="4"/>
  <c r="Y555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F13" i="4"/>
  <c r="AI1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N893" i="4"/>
  <c r="AO893" i="4"/>
  <c r="Z871" i="4"/>
  <c r="AD871" i="4"/>
  <c r="AE871" i="4"/>
  <c r="AV871" i="4"/>
  <c r="AB871" i="4"/>
  <c r="AC871" i="4"/>
  <c r="AS871" i="4"/>
  <c r="AA871" i="4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H35" i="4"/>
  <c r="AI35" i="4"/>
  <c r="AI23" i="4"/>
  <c r="AF23" i="4"/>
  <c r="Y509" i="4"/>
  <c r="AJ509" i="4" s="1"/>
  <c r="AD44" i="4"/>
  <c r="Z756" i="4"/>
  <c r="AC756" i="4"/>
  <c r="AD756" i="4"/>
  <c r="AD166" i="4"/>
  <c r="AC166" i="4"/>
  <c r="Z79" i="4"/>
  <c r="AD79" i="4"/>
  <c r="AA79" i="4"/>
  <c r="AA752" i="4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V974" i="4"/>
  <c r="AW974" i="4"/>
  <c r="AU974" i="4"/>
  <c r="AP775" i="4"/>
  <c r="AV775" i="4" s="1"/>
  <c r="AH38" i="4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E740" i="4"/>
  <c r="AQ740" i="4" s="1"/>
  <c r="AW740" i="4" s="1"/>
  <c r="AV740" i="4"/>
  <c r="AC990" i="4"/>
  <c r="AO990" i="4" s="1"/>
  <c r="AB990" i="4"/>
  <c r="AN990" i="4" s="1"/>
  <c r="Z990" i="4"/>
  <c r="AE990" i="4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E114" i="4"/>
  <c r="Z114" i="4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E847" i="4"/>
  <c r="AE149" i="4"/>
  <c r="AQ149" i="4" s="1"/>
  <c r="AW149" i="4" s="1"/>
  <c r="AD149" i="4"/>
  <c r="X28" i="4"/>
  <c r="Y28" i="4" s="1"/>
  <c r="AG118" i="4"/>
  <c r="Z25" i="4"/>
  <c r="AD25" i="4"/>
  <c r="AC25" i="4"/>
  <c r="AB25" i="4"/>
  <c r="AN25" i="4" s="1"/>
  <c r="AT25" i="4" s="1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L602" i="4"/>
  <c r="AR602" i="4" s="1"/>
  <c r="Y533" i="4"/>
  <c r="AC533" i="4" s="1"/>
  <c r="AA145" i="4"/>
  <c r="AE145" i="4"/>
  <c r="Z145" i="4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H791" i="4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L549" i="4"/>
  <c r="AR549" i="4" s="1"/>
  <c r="AP549" i="4"/>
  <c r="AV549" i="4" s="1"/>
  <c r="AO549" i="4"/>
  <c r="AU549" i="4" s="1"/>
  <c r="AC783" i="4"/>
  <c r="AO783" i="4" s="1"/>
  <c r="AU783" i="4" s="1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Z182" i="4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U937" i="4"/>
  <c r="AS937" i="4"/>
  <c r="AT937" i="4"/>
  <c r="AV937" i="4"/>
  <c r="AW937" i="4"/>
  <c r="AQ913" i="4"/>
  <c r="AP913" i="4"/>
  <c r="AM913" i="4"/>
  <c r="Y819" i="4"/>
  <c r="Y811" i="4"/>
  <c r="Z811" i="4" s="1"/>
  <c r="Y760" i="4"/>
  <c r="AB747" i="4"/>
  <c r="AA747" i="4"/>
  <c r="AD747" i="4"/>
  <c r="AE747" i="4"/>
  <c r="AC747" i="4"/>
  <c r="Z747" i="4"/>
  <c r="Z731" i="4"/>
  <c r="AD731" i="4"/>
  <c r="Y723" i="4"/>
  <c r="AE723" i="4" s="1"/>
  <c r="AA717" i="4"/>
  <c r="Z717" i="4"/>
  <c r="AE717" i="4"/>
  <c r="AD717" i="4"/>
  <c r="AC717" i="4"/>
  <c r="AC705" i="4"/>
  <c r="AD705" i="4"/>
  <c r="AE705" i="4"/>
  <c r="AB705" i="4"/>
  <c r="Z705" i="4"/>
  <c r="AL705" i="4" s="1"/>
  <c r="AR705" i="4" s="1"/>
  <c r="AA705" i="4"/>
  <c r="AW705" i="4"/>
  <c r="AU705" i="4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M104" i="4" s="1"/>
  <c r="AS104" i="4" s="1"/>
  <c r="AD104" i="4"/>
  <c r="AE104" i="4"/>
  <c r="F144" i="4"/>
  <c r="J144" i="4" s="1"/>
  <c r="E144" i="4"/>
  <c r="I144" i="4" s="1"/>
  <c r="AB942" i="4"/>
  <c r="AN942" i="4" s="1"/>
  <c r="AE942" i="4"/>
  <c r="AU942" i="4"/>
  <c r="AT942" i="4"/>
  <c r="AS942" i="4"/>
  <c r="AV942" i="4"/>
  <c r="AC942" i="4"/>
  <c r="Z942" i="4"/>
  <c r="AA942" i="4"/>
  <c r="AD942" i="4"/>
  <c r="AP942" i="4" s="1"/>
  <c r="AW942" i="4"/>
  <c r="AA571" i="4"/>
  <c r="AI571" i="4"/>
  <c r="AD571" i="4"/>
  <c r="AJ571" i="4"/>
  <c r="AB571" i="4"/>
  <c r="Y45" i="4"/>
  <c r="AE118" i="4"/>
  <c r="AQ118" i="4" s="1"/>
  <c r="AW118" i="4" s="1"/>
  <c r="AC118" i="4"/>
  <c r="AN922" i="4"/>
  <c r="AO922" i="4"/>
  <c r="AM922" i="4"/>
  <c r="AC88" i="4"/>
  <c r="AE88" i="4"/>
  <c r="AD88" i="4"/>
  <c r="AD967" i="4"/>
  <c r="AS967" i="4"/>
  <c r="AU967" i="4"/>
  <c r="AV967" i="4"/>
  <c r="AT967" i="4"/>
  <c r="AW967" i="4"/>
  <c r="AB720" i="4"/>
  <c r="AC720" i="4"/>
  <c r="Z720" i="4"/>
  <c r="AL720" i="4" s="1"/>
  <c r="AR720" i="4" s="1"/>
  <c r="AA720" i="4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AN13" i="4" s="1"/>
  <c r="AT13" i="4" s="1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Q108" i="4"/>
  <c r="AW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A925" i="4"/>
  <c r="AM925" i="4" s="1"/>
  <c r="AS925" i="4"/>
  <c r="AU925" i="4"/>
  <c r="AL905" i="4"/>
  <c r="AM905" i="4"/>
  <c r="AG807" i="4"/>
  <c r="AM807" i="4" s="1"/>
  <c r="AS807" i="4" s="1"/>
  <c r="AH807" i="4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Q105" i="4" s="1"/>
  <c r="AW105" i="4" s="1"/>
  <c r="AD105" i="4"/>
  <c r="Z105" i="4"/>
  <c r="AA105" i="4"/>
  <c r="AL610" i="4"/>
  <c r="AR610" i="4" s="1"/>
  <c r="AA891" i="4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639" i="4"/>
  <c r="AS639" i="4" s="1"/>
  <c r="E585" i="4"/>
  <c r="I585" i="4" s="1"/>
  <c r="D585" i="4"/>
  <c r="H585" i="4" s="1"/>
  <c r="F585" i="4"/>
  <c r="J585" i="4" s="1"/>
  <c r="G585" i="4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F692" i="4"/>
  <c r="J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68" i="4"/>
  <c r="AV668" i="4" s="1"/>
  <c r="AO668" i="4"/>
  <c r="AU668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N595" i="4"/>
  <c r="AT595" i="4" s="1"/>
  <c r="AL595" i="4"/>
  <c r="AR595" i="4" s="1"/>
  <c r="AQ639" i="4"/>
  <c r="AW639" i="4" s="1"/>
  <c r="AQ668" i="4"/>
  <c r="AW668" i="4" s="1"/>
  <c r="AN668" i="4"/>
  <c r="AT668" i="4" s="1"/>
  <c r="X640" i="4"/>
  <c r="Y640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F532" i="4"/>
  <c r="AJ532" i="4"/>
  <c r="AI532" i="4"/>
  <c r="AH530" i="4"/>
  <c r="AN530" i="4" s="1"/>
  <c r="AT530" i="4" s="1"/>
  <c r="AG530" i="4"/>
  <c r="AK530" i="4"/>
  <c r="AJ530" i="4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F387" i="4" s="1"/>
  <c r="J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N492" i="4" s="1"/>
  <c r="AT492" i="4" s="1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I427" i="4"/>
  <c r="AB427" i="4"/>
  <c r="AN427" i="4" s="1"/>
  <c r="AT427" i="4" s="1"/>
  <c r="AC427" i="4"/>
  <c r="AE427" i="4"/>
  <c r="AK427" i="4"/>
  <c r="AD427" i="4"/>
  <c r="AJ427" i="4"/>
  <c r="AI416" i="4"/>
  <c r="AI428" i="4"/>
  <c r="AF428" i="4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I302" i="4"/>
  <c r="AD202" i="4"/>
  <c r="AE300" i="4"/>
  <c r="AN213" i="4"/>
  <c r="AT213" i="4" s="1"/>
  <c r="AL315" i="4"/>
  <c r="AR315" i="4" s="1"/>
  <c r="E315" i="4" s="1"/>
  <c r="I315" i="4" s="1"/>
  <c r="AM251" i="4"/>
  <c r="AS251" i="4" s="1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G280" i="4"/>
  <c r="Z300" i="4"/>
  <c r="AL300" i="4" s="1"/>
  <c r="AR300" i="4" s="1"/>
  <c r="AC300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AK452" i="4"/>
  <c r="AJ440" i="4"/>
  <c r="AF442" i="4"/>
  <c r="AG442" i="4"/>
  <c r="AM442" i="4" s="1"/>
  <c r="AS442" i="4" s="1"/>
  <c r="AH442" i="4"/>
  <c r="AI442" i="4"/>
  <c r="AJ442" i="4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D401" i="4"/>
  <c r="AG396" i="4"/>
  <c r="AH459" i="4"/>
  <c r="AJ459" i="4"/>
  <c r="AQ451" i="4"/>
  <c r="AW451" i="4" s="1"/>
  <c r="AH415" i="4"/>
  <c r="AK474" i="4"/>
  <c r="Y397" i="4"/>
  <c r="AD397" i="4" s="1"/>
  <c r="E392" i="4"/>
  <c r="I392" i="4" s="1"/>
  <c r="AF464" i="4"/>
  <c r="AL464" i="4" s="1"/>
  <c r="AR464" i="4" s="1"/>
  <c r="AI464" i="4"/>
  <c r="AH464" i="4"/>
  <c r="AN464" i="4" s="1"/>
  <c r="AT464" i="4" s="1"/>
  <c r="AK464" i="4"/>
  <c r="AJ464" i="4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276" i="4"/>
  <c r="J276" i="4" s="1"/>
  <c r="AK323" i="4"/>
  <c r="AA323" i="4"/>
  <c r="AM209" i="4"/>
  <c r="AS209" i="4" s="1"/>
  <c r="Y281" i="4"/>
  <c r="AF281" i="4" s="1"/>
  <c r="Y265" i="4"/>
  <c r="AJ265" i="4" s="1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N309" i="4"/>
  <c r="AT309" i="4" s="1"/>
  <c r="X287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X243" i="4"/>
  <c r="AC297" i="4"/>
  <c r="AA297" i="4"/>
  <c r="AD297" i="4"/>
  <c r="Z297" i="4"/>
  <c r="AB297" i="4"/>
  <c r="AE297" i="4"/>
  <c r="G308" i="4"/>
  <c r="F333" i="4"/>
  <c r="J333" i="4" s="1"/>
  <c r="G271" i="4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I280" i="4"/>
  <c r="AP284" i="4"/>
  <c r="AV284" i="4" s="1"/>
  <c r="AC320" i="4"/>
  <c r="Z320" i="4"/>
  <c r="AE320" i="4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AQ236" i="4"/>
  <c r="AW236" i="4" s="1"/>
  <c r="AL298" i="4"/>
  <c r="AR298" i="4" s="1"/>
  <c r="G228" i="4"/>
  <c r="AN294" i="4"/>
  <c r="AT294" i="4" s="1"/>
  <c r="AM282" i="4"/>
  <c r="AS282" i="4" s="1"/>
  <c r="AM326" i="4"/>
  <c r="AS326" i="4" s="1"/>
  <c r="AL326" i="4"/>
  <c r="AR326" i="4" s="1"/>
  <c r="AJ266" i="4"/>
  <c r="AB266" i="4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H266" i="4"/>
  <c r="AG266" i="4"/>
  <c r="Z266" i="4"/>
  <c r="AD266" i="4"/>
  <c r="AP348" i="4"/>
  <c r="AV348" i="4" s="1"/>
  <c r="AO348" i="4"/>
  <c r="AU348" i="4" s="1"/>
  <c r="AQ340" i="4"/>
  <c r="AW340" i="4" s="1"/>
  <c r="AL340" i="4"/>
  <c r="AR340" i="4" s="1"/>
  <c r="AL278" i="4"/>
  <c r="AR278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M348" i="4"/>
  <c r="AS348" i="4" s="1"/>
  <c r="AP340" i="4"/>
  <c r="AV340" i="4" s="1"/>
  <c r="AN274" i="4"/>
  <c r="AT274" i="4" s="1"/>
  <c r="AQ274" i="4"/>
  <c r="AW274" i="4" s="1"/>
  <c r="E358" i="4"/>
  <c r="I358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N108" i="4" l="1"/>
  <c r="AT108" i="4" s="1"/>
  <c r="F759" i="4"/>
  <c r="J759" i="4" s="1"/>
  <c r="D759" i="4"/>
  <c r="H759" i="4" s="1"/>
  <c r="E759" i="4"/>
  <c r="I759" i="4" s="1"/>
  <c r="G759" i="4"/>
  <c r="AM800" i="4"/>
  <c r="AS800" i="4" s="1"/>
  <c r="D276" i="4"/>
  <c r="H276" i="4" s="1"/>
  <c r="AO464" i="4"/>
  <c r="AU464" i="4" s="1"/>
  <c r="F392" i="4"/>
  <c r="J392" i="4" s="1"/>
  <c r="AE299" i="4"/>
  <c r="AM550" i="4"/>
  <c r="AS550" i="4" s="1"/>
  <c r="G692" i="4"/>
  <c r="AM891" i="4"/>
  <c r="AL925" i="4"/>
  <c r="AB937" i="4"/>
  <c r="AQ778" i="4"/>
  <c r="AW778" i="4" s="1"/>
  <c r="AL990" i="4"/>
  <c r="AG783" i="4"/>
  <c r="E655" i="4"/>
  <c r="I655" i="4" s="1"/>
  <c r="AL929" i="4"/>
  <c r="AN939" i="4"/>
  <c r="D582" i="4"/>
  <c r="H582" i="4" s="1"/>
  <c r="E164" i="4"/>
  <c r="I164" i="4" s="1"/>
  <c r="AM540" i="4"/>
  <c r="AS540" i="4" s="1"/>
  <c r="AI898" i="4"/>
  <c r="AW947" i="4"/>
  <c r="AV947" i="4"/>
  <c r="AT947" i="4"/>
  <c r="AF947" i="4"/>
  <c r="AI947" i="4"/>
  <c r="AD783" i="4"/>
  <c r="G687" i="4"/>
  <c r="AF783" i="4"/>
  <c r="AL783" i="4" s="1"/>
  <c r="AR783" i="4" s="1"/>
  <c r="AJ783" i="4"/>
  <c r="AG174" i="4"/>
  <c r="AE174" i="4"/>
  <c r="AO654" i="4"/>
  <c r="AU654" i="4" s="1"/>
  <c r="AN823" i="4"/>
  <c r="AT823" i="4" s="1"/>
  <c r="AM392" i="4"/>
  <c r="AS392" i="4" s="1"/>
  <c r="AL108" i="4"/>
  <c r="AR108" i="4" s="1"/>
  <c r="AL94" i="4"/>
  <c r="AR94" i="4" s="1"/>
  <c r="AO776" i="4"/>
  <c r="AU776" i="4" s="1"/>
  <c r="F469" i="4"/>
  <c r="J469" i="4" s="1"/>
  <c r="AQ320" i="4"/>
  <c r="AW320" i="4" s="1"/>
  <c r="E276" i="4"/>
  <c r="I276" i="4" s="1"/>
  <c r="G392" i="4"/>
  <c r="AM380" i="4"/>
  <c r="AS380" i="4" s="1"/>
  <c r="E469" i="4"/>
  <c r="I469" i="4" s="1"/>
  <c r="D692" i="4"/>
  <c r="H692" i="4" s="1"/>
  <c r="AM994" i="4"/>
  <c r="AN807" i="4"/>
  <c r="AT807" i="4" s="1"/>
  <c r="AO747" i="4"/>
  <c r="AU747" i="4" s="1"/>
  <c r="D655" i="4"/>
  <c r="H655" i="4" s="1"/>
  <c r="AO752" i="4"/>
  <c r="AU752" i="4" s="1"/>
  <c r="AP927" i="4"/>
  <c r="AT943" i="4"/>
  <c r="AJ849" i="4"/>
  <c r="E582" i="4"/>
  <c r="I582" i="4" s="1"/>
  <c r="F151" i="4"/>
  <c r="J151" i="4" s="1"/>
  <c r="F164" i="4"/>
  <c r="J164" i="4" s="1"/>
  <c r="AN956" i="4"/>
  <c r="AV898" i="4"/>
  <c r="AQ775" i="4"/>
  <c r="AW775" i="4" s="1"/>
  <c r="AC947" i="4"/>
  <c r="Z947" i="4"/>
  <c r="AD947" i="4"/>
  <c r="AG947" i="4"/>
  <c r="AP594" i="4"/>
  <c r="AV594" i="4" s="1"/>
  <c r="AA783" i="4"/>
  <c r="AL330" i="4"/>
  <c r="AR330" i="4" s="1"/>
  <c r="E687" i="4"/>
  <c r="I687" i="4" s="1"/>
  <c r="AN192" i="4"/>
  <c r="AT192" i="4" s="1"/>
  <c r="Y904" i="4"/>
  <c r="AF174" i="4"/>
  <c r="AL174" i="4" s="1"/>
  <c r="AR174" i="4" s="1"/>
  <c r="AJ174" i="4"/>
  <c r="AM148" i="4"/>
  <c r="AS148" i="4" s="1"/>
  <c r="E562" i="4"/>
  <c r="I562" i="4" s="1"/>
  <c r="G562" i="4"/>
  <c r="AN398" i="4"/>
  <c r="AT398" i="4" s="1"/>
  <c r="AP776" i="4"/>
  <c r="AV776" i="4" s="1"/>
  <c r="AP682" i="4"/>
  <c r="AV682" i="4" s="1"/>
  <c r="AO648" i="4"/>
  <c r="AU648" i="4" s="1"/>
  <c r="AQ888" i="4"/>
  <c r="E228" i="4"/>
  <c r="I228" i="4" s="1"/>
  <c r="G381" i="4"/>
  <c r="F271" i="4"/>
  <c r="J271" i="4" s="1"/>
  <c r="AQ480" i="4"/>
  <c r="AW480" i="4" s="1"/>
  <c r="AL532" i="4"/>
  <c r="AR532" i="4" s="1"/>
  <c r="AP994" i="4"/>
  <c r="AQ720" i="4"/>
  <c r="AW720" i="4" s="1"/>
  <c r="AN571" i="4"/>
  <c r="AT571" i="4" s="1"/>
  <c r="AQ747" i="4"/>
  <c r="AW747" i="4" s="1"/>
  <c r="AA937" i="4"/>
  <c r="AQ826" i="4"/>
  <c r="AW826" i="4" s="1"/>
  <c r="AE783" i="4"/>
  <c r="AN751" i="4"/>
  <c r="AT751" i="4" s="1"/>
  <c r="AO807" i="4"/>
  <c r="AU807" i="4" s="1"/>
  <c r="AM871" i="4"/>
  <c r="AI943" i="4"/>
  <c r="AK783" i="4"/>
  <c r="AN855" i="4"/>
  <c r="AT855" i="4" s="1"/>
  <c r="AN955" i="4"/>
  <c r="Z943" i="4"/>
  <c r="E656" i="4"/>
  <c r="I656" i="4" s="1"/>
  <c r="F828" i="4"/>
  <c r="J828" i="4" s="1"/>
  <c r="AW898" i="4"/>
  <c r="X901" i="4"/>
  <c r="AE947" i="4"/>
  <c r="AQ947" i="4" s="1"/>
  <c r="AS947" i="4"/>
  <c r="AA947" i="4"/>
  <c r="AB783" i="4"/>
  <c r="AN783" i="4" s="1"/>
  <c r="AT783" i="4" s="1"/>
  <c r="AN803" i="4"/>
  <c r="AT803" i="4" s="1"/>
  <c r="AO803" i="4"/>
  <c r="AU803" i="4" s="1"/>
  <c r="AG943" i="4"/>
  <c r="AC174" i="4"/>
  <c r="AK174" i="4"/>
  <c r="AB174" i="4"/>
  <c r="AN174" i="4" s="1"/>
  <c r="AT174" i="4" s="1"/>
  <c r="AI174" i="4"/>
  <c r="AM648" i="4"/>
  <c r="AS648" i="4" s="1"/>
  <c r="AP888" i="4"/>
  <c r="AM705" i="4"/>
  <c r="AS705" i="4" s="1"/>
  <c r="AQ717" i="4"/>
  <c r="AW717" i="4" s="1"/>
  <c r="AN895" i="4"/>
  <c r="AO777" i="4"/>
  <c r="AU777" i="4" s="1"/>
  <c r="AP310" i="4"/>
  <c r="AV310" i="4" s="1"/>
  <c r="X917" i="4"/>
  <c r="AP148" i="4"/>
  <c r="AV148" i="4" s="1"/>
  <c r="AO639" i="4"/>
  <c r="AU639" i="4" s="1"/>
  <c r="Y886" i="4"/>
  <c r="AJ886" i="4" s="1"/>
  <c r="AP729" i="4"/>
  <c r="AV729" i="4" s="1"/>
  <c r="AO756" i="4"/>
  <c r="AU756" i="4" s="1"/>
  <c r="X876" i="4"/>
  <c r="AN262" i="4"/>
  <c r="AT262" i="4" s="1"/>
  <c r="AL850" i="4"/>
  <c r="AR850" i="4" s="1"/>
  <c r="AM942" i="4"/>
  <c r="F160" i="4"/>
  <c r="J160" i="4" s="1"/>
  <c r="AA59" i="4"/>
  <c r="AM59" i="4" s="1"/>
  <c r="AS59" i="4" s="1"/>
  <c r="D160" i="4"/>
  <c r="H160" i="4" s="1"/>
  <c r="AQ94" i="4"/>
  <c r="AW94" i="4" s="1"/>
  <c r="AM585" i="4"/>
  <c r="AS585" i="4" s="1"/>
  <c r="AF886" i="4"/>
  <c r="AI886" i="4"/>
  <c r="AL648" i="4"/>
  <c r="AR648" i="4" s="1"/>
  <c r="AV985" i="4"/>
  <c r="AT985" i="4"/>
  <c r="AU985" i="4"/>
  <c r="AW985" i="4"/>
  <c r="AS985" i="4"/>
  <c r="AA985" i="4"/>
  <c r="AC985" i="4"/>
  <c r="AK985" i="4"/>
  <c r="AJ985" i="4"/>
  <c r="AI985" i="4"/>
  <c r="AH985" i="4"/>
  <c r="AN985" i="4" s="1"/>
  <c r="AD985" i="4"/>
  <c r="AE985" i="4"/>
  <c r="AB985" i="4"/>
  <c r="Z985" i="4"/>
  <c r="AG985" i="4"/>
  <c r="AM985" i="4" s="1"/>
  <c r="AG886" i="4"/>
  <c r="AQ648" i="4"/>
  <c r="AW648" i="4" s="1"/>
  <c r="AF985" i="4"/>
  <c r="AN82" i="4"/>
  <c r="AT82" i="4" s="1"/>
  <c r="G160" i="4"/>
  <c r="D31" i="4"/>
  <c r="H31" i="4" s="1"/>
  <c r="AO24" i="4"/>
  <c r="AU24" i="4" s="1"/>
  <c r="E648" i="4"/>
  <c r="I648" i="4" s="1"/>
  <c r="D648" i="4"/>
  <c r="H648" i="4" s="1"/>
  <c r="AF962" i="4"/>
  <c r="AM684" i="4"/>
  <c r="AS684" i="4" s="1"/>
  <c r="AK886" i="4"/>
  <c r="AN648" i="4"/>
  <c r="AT648" i="4" s="1"/>
  <c r="AO970" i="4"/>
  <c r="G124" i="4"/>
  <c r="AM21" i="4"/>
  <c r="AS21" i="4" s="1"/>
  <c r="AB59" i="4"/>
  <c r="AK59" i="4"/>
  <c r="AH59" i="4"/>
  <c r="AM15" i="4"/>
  <c r="AS15" i="4" s="1"/>
  <c r="AQ152" i="4"/>
  <c r="AW152" i="4" s="1"/>
  <c r="F124" i="4"/>
  <c r="J124" i="4" s="1"/>
  <c r="AN24" i="4"/>
  <c r="AT24" i="4" s="1"/>
  <c r="D124" i="4"/>
  <c r="H124" i="4" s="1"/>
  <c r="AL136" i="4"/>
  <c r="AR136" i="4" s="1"/>
  <c r="E5" i="4"/>
  <c r="I5" i="4" s="1"/>
  <c r="AP100" i="4"/>
  <c r="AV100" i="4" s="1"/>
  <c r="AM174" i="4"/>
  <c r="AS174" i="4" s="1"/>
  <c r="AQ191" i="4"/>
  <c r="AW191" i="4" s="1"/>
  <c r="AP783" i="4"/>
  <c r="AV783" i="4" s="1"/>
  <c r="AP651" i="4"/>
  <c r="AV651" i="4" s="1"/>
  <c r="AL513" i="4"/>
  <c r="AR513" i="4" s="1"/>
  <c r="D513" i="4" s="1"/>
  <c r="H513" i="4" s="1"/>
  <c r="AF884" i="4"/>
  <c r="AQ714" i="4"/>
  <c r="AW714" i="4" s="1"/>
  <c r="AQ777" i="4"/>
  <c r="AW777" i="4" s="1"/>
  <c r="AL581" i="4"/>
  <c r="AR581" i="4" s="1"/>
  <c r="F581" i="4" s="1"/>
  <c r="J581" i="4" s="1"/>
  <c r="AN666" i="4"/>
  <c r="AT666" i="4" s="1"/>
  <c r="AN960" i="4"/>
  <c r="AP919" i="4"/>
  <c r="AN996" i="4"/>
  <c r="AJ884" i="4"/>
  <c r="AL321" i="4"/>
  <c r="AR321" i="4" s="1"/>
  <c r="AJ411" i="4"/>
  <c r="AN314" i="4"/>
  <c r="AT314" i="4" s="1"/>
  <c r="AN972" i="4"/>
  <c r="AO972" i="4"/>
  <c r="AD174" i="4"/>
  <c r="AP174" i="4" s="1"/>
  <c r="AV174" i="4" s="1"/>
  <c r="AP805" i="4"/>
  <c r="AV805" i="4" s="1"/>
  <c r="AO919" i="4"/>
  <c r="AP663" i="4"/>
  <c r="AV663" i="4" s="1"/>
  <c r="AO513" i="4"/>
  <c r="AU513" i="4" s="1"/>
  <c r="AO850" i="4"/>
  <c r="AU850" i="4" s="1"/>
  <c r="AQ702" i="4"/>
  <c r="AW702" i="4" s="1"/>
  <c r="E757" i="4"/>
  <c r="I757" i="4" s="1"/>
  <c r="G757" i="4"/>
  <c r="AQ757" i="4"/>
  <c r="AW757" i="4" s="1"/>
  <c r="AO716" i="4"/>
  <c r="AU716" i="4" s="1"/>
  <c r="AA886" i="4"/>
  <c r="AM886" i="4" s="1"/>
  <c r="AC886" i="4"/>
  <c r="AO886" i="4" s="1"/>
  <c r="AT886" i="4"/>
  <c r="AB886" i="4"/>
  <c r="AD886" i="4"/>
  <c r="AU886" i="4"/>
  <c r="AW886" i="4"/>
  <c r="AV886" i="4"/>
  <c r="Z886" i="4"/>
  <c r="AL886" i="4" s="1"/>
  <c r="AE886" i="4"/>
  <c r="AQ886" i="4" s="1"/>
  <c r="AS886" i="4"/>
  <c r="AQ357" i="4"/>
  <c r="AW357" i="4" s="1"/>
  <c r="AO437" i="4"/>
  <c r="AU437" i="4" s="1"/>
  <c r="AQ24" i="4"/>
  <c r="AW24" i="4" s="1"/>
  <c r="AQ405" i="4"/>
  <c r="AW405" i="4" s="1"/>
  <c r="AN350" i="4"/>
  <c r="AT350" i="4" s="1"/>
  <c r="AL350" i="4"/>
  <c r="AR350" i="4" s="1"/>
  <c r="F350" i="4" s="1"/>
  <c r="J350" i="4" s="1"/>
  <c r="AN413" i="4"/>
  <c r="AT413" i="4" s="1"/>
  <c r="AO314" i="4"/>
  <c r="AU314" i="4" s="1"/>
  <c r="AO321" i="4"/>
  <c r="AU321" i="4" s="1"/>
  <c r="AP357" i="4"/>
  <c r="AV357" i="4" s="1"/>
  <c r="AO191" i="4"/>
  <c r="AU191" i="4" s="1"/>
  <c r="AL310" i="4"/>
  <c r="AR310" i="4" s="1"/>
  <c r="G310" i="4" s="1"/>
  <c r="AN405" i="4"/>
  <c r="AT405" i="4" s="1"/>
  <c r="AN191" i="4"/>
  <c r="AT191" i="4" s="1"/>
  <c r="AO15" i="4"/>
  <c r="AU15" i="4" s="1"/>
  <c r="AO100" i="4"/>
  <c r="AU100" i="4" s="1"/>
  <c r="E451" i="4"/>
  <c r="I451" i="4" s="1"/>
  <c r="G451" i="4"/>
  <c r="AN320" i="4"/>
  <c r="AT320" i="4" s="1"/>
  <c r="AF291" i="4"/>
  <c r="AJ293" i="4"/>
  <c r="AA420" i="4"/>
  <c r="AN442" i="4"/>
  <c r="AT442" i="4" s="1"/>
  <c r="AE420" i="4"/>
  <c r="AQ420" i="4" s="1"/>
  <c r="AW420" i="4" s="1"/>
  <c r="AK267" i="4"/>
  <c r="AG267" i="4"/>
  <c r="AQ365" i="4"/>
  <c r="AW365" i="4" s="1"/>
  <c r="AQ437" i="4"/>
  <c r="AW437" i="4" s="1"/>
  <c r="AL437" i="4"/>
  <c r="AR437" i="4" s="1"/>
  <c r="F437" i="4" s="1"/>
  <c r="J437" i="4" s="1"/>
  <c r="AI291" i="4"/>
  <c r="AC291" i="4"/>
  <c r="AI267" i="4"/>
  <c r="AO267" i="4" s="1"/>
  <c r="AU267" i="4" s="1"/>
  <c r="AM330" i="4"/>
  <c r="AS330" i="4" s="1"/>
  <c r="AP311" i="4"/>
  <c r="AV311" i="4" s="1"/>
  <c r="AM320" i="4"/>
  <c r="AS320" i="4" s="1"/>
  <c r="AK291" i="4"/>
  <c r="AE293" i="4"/>
  <c r="AA291" i="4"/>
  <c r="Z420" i="4"/>
  <c r="AC420" i="4"/>
  <c r="AB420" i="4"/>
  <c r="AH291" i="4"/>
  <c r="AG291" i="4"/>
  <c r="AE291" i="4"/>
  <c r="AQ291" i="4" s="1"/>
  <c r="AW291" i="4" s="1"/>
  <c r="AG420" i="4"/>
  <c r="AH420" i="4"/>
  <c r="AI420" i="4"/>
  <c r="E387" i="4"/>
  <c r="I387" i="4" s="1"/>
  <c r="AO323" i="4"/>
  <c r="AU323" i="4" s="1"/>
  <c r="Z267" i="4"/>
  <c r="AH267" i="4"/>
  <c r="AM335" i="4"/>
  <c r="AS335" i="4" s="1"/>
  <c r="AM355" i="4"/>
  <c r="AS355" i="4" s="1"/>
  <c r="D250" i="4"/>
  <c r="H250" i="4" s="1"/>
  <c r="F250" i="4"/>
  <c r="J250" i="4" s="1"/>
  <c r="E250" i="4"/>
  <c r="I250" i="4" s="1"/>
  <c r="AL70" i="4"/>
  <c r="AR70" i="4" s="1"/>
  <c r="E70" i="4" s="1"/>
  <c r="I70" i="4" s="1"/>
  <c r="AM25" i="4"/>
  <c r="AS25" i="4" s="1"/>
  <c r="AM176" i="4"/>
  <c r="AS176" i="4" s="1"/>
  <c r="D120" i="4"/>
  <c r="H120" i="4" s="1"/>
  <c r="E163" i="4"/>
  <c r="I163" i="4" s="1"/>
  <c r="E31" i="4"/>
  <c r="I31" i="4" s="1"/>
  <c r="G89" i="4"/>
  <c r="G106" i="4"/>
  <c r="AO94" i="4"/>
  <c r="AU94" i="4" s="1"/>
  <c r="AL170" i="4"/>
  <c r="AR170" i="4" s="1"/>
  <c r="G170" i="4" s="1"/>
  <c r="AN43" i="4"/>
  <c r="AT43" i="4" s="1"/>
  <c r="AP23" i="4"/>
  <c r="AV23" i="4" s="1"/>
  <c r="AP185" i="4"/>
  <c r="AV185" i="4" s="1"/>
  <c r="AP88" i="4"/>
  <c r="AV88" i="4" s="1"/>
  <c r="AP75" i="4"/>
  <c r="AV75" i="4" s="1"/>
  <c r="AQ38" i="4"/>
  <c r="AW38" i="4" s="1"/>
  <c r="E18" i="4"/>
  <c r="I18" i="4" s="1"/>
  <c r="G31" i="4"/>
  <c r="G91" i="4"/>
  <c r="E89" i="4"/>
  <c r="I89" i="4" s="1"/>
  <c r="F48" i="4"/>
  <c r="J48" i="4" s="1"/>
  <c r="G96" i="4"/>
  <c r="AM180" i="4"/>
  <c r="AS180" i="4" s="1"/>
  <c r="AP15" i="4"/>
  <c r="AV15" i="4" s="1"/>
  <c r="AQ170" i="4"/>
  <c r="AW170" i="4" s="1"/>
  <c r="E24" i="4"/>
  <c r="I24" i="4" s="1"/>
  <c r="F91" i="4"/>
  <c r="J91" i="4" s="1"/>
  <c r="AN136" i="4"/>
  <c r="AT136" i="4" s="1"/>
  <c r="AM22" i="4"/>
  <c r="AS22" i="4" s="1"/>
  <c r="AO148" i="4"/>
  <c r="AU148" i="4" s="1"/>
  <c r="AP192" i="4"/>
  <c r="AV192" i="4" s="1"/>
  <c r="G147" i="4"/>
  <c r="F180" i="4"/>
  <c r="J180" i="4" s="1"/>
  <c r="E69" i="4"/>
  <c r="I69" i="4" s="1"/>
  <c r="D115" i="4"/>
  <c r="H115" i="4" s="1"/>
  <c r="AN11" i="4"/>
  <c r="AT11" i="4" s="1"/>
  <c r="AQ43" i="4"/>
  <c r="AW43" i="4" s="1"/>
  <c r="AL131" i="4"/>
  <c r="AR131" i="4" s="1"/>
  <c r="AO118" i="4"/>
  <c r="AU118" i="4" s="1"/>
  <c r="AE44" i="4"/>
  <c r="F147" i="4"/>
  <c r="J147" i="4" s="1"/>
  <c r="D180" i="4"/>
  <c r="H180" i="4" s="1"/>
  <c r="G115" i="4"/>
  <c r="D109" i="4"/>
  <c r="H109" i="4" s="1"/>
  <c r="AG44" i="4"/>
  <c r="AL182" i="4"/>
  <c r="AR182" i="4" s="1"/>
  <c r="AJ44" i="4"/>
  <c r="AP44" i="4" s="1"/>
  <c r="AV44" i="4" s="1"/>
  <c r="AA44" i="4"/>
  <c r="AQ61" i="4"/>
  <c r="AW61" i="4" s="1"/>
  <c r="AL22" i="4"/>
  <c r="AR22" i="4" s="1"/>
  <c r="E22" i="4" s="1"/>
  <c r="I22" i="4" s="1"/>
  <c r="AB44" i="4"/>
  <c r="AN15" i="4"/>
  <c r="AT15" i="4" s="1"/>
  <c r="F783" i="4"/>
  <c r="J783" i="4" s="1"/>
  <c r="E783" i="4"/>
  <c r="I783" i="4" s="1"/>
  <c r="G783" i="4"/>
  <c r="D783" i="4"/>
  <c r="H783" i="4" s="1"/>
  <c r="D170" i="4"/>
  <c r="H170" i="4" s="1"/>
  <c r="E170" i="4"/>
  <c r="I170" i="4" s="1"/>
  <c r="Z958" i="4"/>
  <c r="AE958" i="4"/>
  <c r="AT958" i="4"/>
  <c r="AH958" i="4"/>
  <c r="AG958" i="4"/>
  <c r="AB958" i="4"/>
  <c r="AV958" i="4"/>
  <c r="AW958" i="4"/>
  <c r="AF958" i="4"/>
  <c r="AA958" i="4"/>
  <c r="AS958" i="4"/>
  <c r="AI958" i="4"/>
  <c r="AJ958" i="4"/>
  <c r="AU958" i="4"/>
  <c r="AC958" i="4"/>
  <c r="AD958" i="4"/>
  <c r="AK958" i="4"/>
  <c r="AE438" i="4"/>
  <c r="D381" i="4"/>
  <c r="H381" i="4" s="1"/>
  <c r="AD345" i="4"/>
  <c r="G333" i="4"/>
  <c r="AK295" i="4"/>
  <c r="AF295" i="4"/>
  <c r="AI293" i="4"/>
  <c r="D387" i="4"/>
  <c r="H387" i="4" s="1"/>
  <c r="AD293" i="4"/>
  <c r="AQ394" i="4"/>
  <c r="AW394" i="4" s="1"/>
  <c r="AM530" i="4"/>
  <c r="AS530" i="4" s="1"/>
  <c r="AO35" i="4"/>
  <c r="AU35" i="4" s="1"/>
  <c r="AI965" i="4"/>
  <c r="AB967" i="4"/>
  <c r="AN967" i="4" s="1"/>
  <c r="AQ942" i="4"/>
  <c r="AL717" i="4"/>
  <c r="AR717" i="4" s="1"/>
  <c r="AG791" i="4"/>
  <c r="AP61" i="4"/>
  <c r="AV61" i="4" s="1"/>
  <c r="AA847" i="4"/>
  <c r="AM847" i="4" s="1"/>
  <c r="AS847" i="4" s="1"/>
  <c r="AD847" i="4"/>
  <c r="AP71" i="4"/>
  <c r="AV71" i="4" s="1"/>
  <c r="AP974" i="4"/>
  <c r="AG937" i="4"/>
  <c r="AM937" i="4" s="1"/>
  <c r="Z791" i="4"/>
  <c r="AL791" i="4" s="1"/>
  <c r="AR791" i="4" s="1"/>
  <c r="AG965" i="4"/>
  <c r="AM88" i="4"/>
  <c r="AS88" i="4" s="1"/>
  <c r="D139" i="4"/>
  <c r="H139" i="4" s="1"/>
  <c r="AI791" i="4"/>
  <c r="AC965" i="4"/>
  <c r="F834" i="4"/>
  <c r="J834" i="4" s="1"/>
  <c r="E641" i="4"/>
  <c r="I641" i="4" s="1"/>
  <c r="AG809" i="4"/>
  <c r="AF988" i="4"/>
  <c r="AT988" i="4"/>
  <c r="AH988" i="4"/>
  <c r="AA988" i="4"/>
  <c r="Z587" i="4"/>
  <c r="AL587" i="4" s="1"/>
  <c r="AR587" i="4" s="1"/>
  <c r="E587" i="4" s="1"/>
  <c r="I587" i="4" s="1"/>
  <c r="AD587" i="4"/>
  <c r="AA791" i="4"/>
  <c r="AM791" i="4" s="1"/>
  <c r="AS791" i="4" s="1"/>
  <c r="AL767" i="4"/>
  <c r="AR767" i="4" s="1"/>
  <c r="AJ937" i="4"/>
  <c r="AE962" i="4"/>
  <c r="E106" i="4"/>
  <c r="I106" i="4" s="1"/>
  <c r="G241" i="4"/>
  <c r="E241" i="4"/>
  <c r="I241" i="4" s="1"/>
  <c r="AO646" i="4"/>
  <c r="AU646" i="4" s="1"/>
  <c r="AO805" i="4"/>
  <c r="AU805" i="4" s="1"/>
  <c r="G599" i="4"/>
  <c r="F599" i="4"/>
  <c r="J599" i="4" s="1"/>
  <c r="E599" i="4"/>
  <c r="I599" i="4" s="1"/>
  <c r="D599" i="4"/>
  <c r="H599" i="4" s="1"/>
  <c r="AF911" i="4"/>
  <c r="AL911" i="4" s="1"/>
  <c r="AI911" i="4"/>
  <c r="AO911" i="4" s="1"/>
  <c r="AI884" i="4"/>
  <c r="AN663" i="4"/>
  <c r="AT663" i="4" s="1"/>
  <c r="AK937" i="4"/>
  <c r="AM427" i="4"/>
  <c r="AS427" i="4" s="1"/>
  <c r="AC884" i="4"/>
  <c r="AS884" i="4"/>
  <c r="AA884" i="4"/>
  <c r="Z884" i="4"/>
  <c r="AL884" i="4" s="1"/>
  <c r="AW884" i="4"/>
  <c r="AV884" i="4"/>
  <c r="AB884" i="4"/>
  <c r="AN884" i="4" s="1"/>
  <c r="AD884" i="4"/>
  <c r="AP884" i="4" s="1"/>
  <c r="AT884" i="4"/>
  <c r="AE884" i="4"/>
  <c r="AU884" i="4"/>
  <c r="D358" i="4"/>
  <c r="H358" i="4" s="1"/>
  <c r="AL522" i="4"/>
  <c r="AR522" i="4" s="1"/>
  <c r="D522" i="4" s="1"/>
  <c r="H522" i="4" s="1"/>
  <c r="F358" i="4"/>
  <c r="J358" i="4" s="1"/>
  <c r="E381" i="4"/>
  <c r="I381" i="4" s="1"/>
  <c r="AQ300" i="4"/>
  <c r="AW300" i="4" s="1"/>
  <c r="AB345" i="4"/>
  <c r="AM384" i="4"/>
  <c r="AS384" i="4" s="1"/>
  <c r="D333" i="4"/>
  <c r="H333" i="4" s="1"/>
  <c r="AE295" i="4"/>
  <c r="AP464" i="4"/>
  <c r="AV464" i="4" s="1"/>
  <c r="AP442" i="4"/>
  <c r="AV442" i="4" s="1"/>
  <c r="G387" i="4"/>
  <c r="AD299" i="4"/>
  <c r="AJ299" i="4"/>
  <c r="AK269" i="4"/>
  <c r="AL428" i="4"/>
  <c r="AR428" i="4" s="1"/>
  <c r="AM471" i="4"/>
  <c r="AS471" i="4" s="1"/>
  <c r="AO492" i="4"/>
  <c r="AU492" i="4" s="1"/>
  <c r="AN506" i="4"/>
  <c r="AT506" i="4" s="1"/>
  <c r="AN532" i="4"/>
  <c r="AT532" i="4" s="1"/>
  <c r="AL994" i="4"/>
  <c r="AO97" i="4"/>
  <c r="AU97" i="4" s="1"/>
  <c r="AK965" i="4"/>
  <c r="AA967" i="4"/>
  <c r="AM967" i="4" s="1"/>
  <c r="AC967" i="4"/>
  <c r="AN705" i="4"/>
  <c r="AT705" i="4" s="1"/>
  <c r="AE937" i="4"/>
  <c r="AQ937" i="4" s="1"/>
  <c r="Z937" i="4"/>
  <c r="AL937" i="4" s="1"/>
  <c r="AI700" i="4"/>
  <c r="AQ70" i="4"/>
  <c r="AW70" i="4" s="1"/>
  <c r="AQ611" i="4"/>
  <c r="AW611" i="4" s="1"/>
  <c r="AC847" i="4"/>
  <c r="Z847" i="4"/>
  <c r="AI967" i="4"/>
  <c r="AH937" i="4"/>
  <c r="AN937" i="4" s="1"/>
  <c r="AE791" i="4"/>
  <c r="AQ791" i="4" s="1"/>
  <c r="AW791" i="4" s="1"/>
  <c r="AP859" i="4"/>
  <c r="AM933" i="4"/>
  <c r="AM955" i="4"/>
  <c r="AP939" i="4"/>
  <c r="AN12" i="4"/>
  <c r="AT12" i="4" s="1"/>
  <c r="G139" i="4"/>
  <c r="AJ791" i="4"/>
  <c r="G576" i="4"/>
  <c r="AQ766" i="4"/>
  <c r="AW766" i="4" s="1"/>
  <c r="AA965" i="4"/>
  <c r="AM965" i="4" s="1"/>
  <c r="AB965" i="4"/>
  <c r="D834" i="4"/>
  <c r="H834" i="4" s="1"/>
  <c r="AJ587" i="4"/>
  <c r="AV988" i="4"/>
  <c r="AE988" i="4"/>
  <c r="AS988" i="4"/>
  <c r="Z988" i="4"/>
  <c r="AO107" i="4"/>
  <c r="AU107" i="4" s="1"/>
  <c r="AK587" i="4"/>
  <c r="AI587" i="4"/>
  <c r="AK847" i="4"/>
  <c r="AQ466" i="4"/>
  <c r="AW466" i="4" s="1"/>
  <c r="AK967" i="4"/>
  <c r="AB791" i="4"/>
  <c r="AP431" i="4"/>
  <c r="AV431" i="4" s="1"/>
  <c r="AM651" i="4"/>
  <c r="AS651" i="4" s="1"/>
  <c r="Y909" i="4"/>
  <c r="AN507" i="4"/>
  <c r="AT507" i="4" s="1"/>
  <c r="AV962" i="4"/>
  <c r="AB962" i="4"/>
  <c r="AM842" i="4"/>
  <c r="AS842" i="4" s="1"/>
  <c r="AN365" i="4"/>
  <c r="AT365" i="4" s="1"/>
  <c r="D106" i="4"/>
  <c r="H106" i="4" s="1"/>
  <c r="AN244" i="4"/>
  <c r="AT244" i="4" s="1"/>
  <c r="AL322" i="4"/>
  <c r="AR322" i="4" s="1"/>
  <c r="F241" i="4"/>
  <c r="J241" i="4" s="1"/>
  <c r="Z44" i="4"/>
  <c r="AL44" i="4" s="1"/>
  <c r="AR44" i="4" s="1"/>
  <c r="E44" i="4" s="1"/>
  <c r="I44" i="4" s="1"/>
  <c r="AC44" i="4"/>
  <c r="AK44" i="4"/>
  <c r="AJ911" i="4"/>
  <c r="AP911" i="4" s="1"/>
  <c r="AP639" i="4"/>
  <c r="AV639" i="4" s="1"/>
  <c r="Z59" i="4"/>
  <c r="AC59" i="4"/>
  <c r="AO896" i="4"/>
  <c r="AK919" i="4"/>
  <c r="AG919" i="4"/>
  <c r="AM919" i="4" s="1"/>
  <c r="Z919" i="4"/>
  <c r="AL919" i="4" s="1"/>
  <c r="AE59" i="4"/>
  <c r="AF59" i="4"/>
  <c r="AP757" i="4"/>
  <c r="AV757" i="4" s="1"/>
  <c r="AQ970" i="4"/>
  <c r="AK884" i="4"/>
  <c r="AI937" i="4"/>
  <c r="AB299" i="4"/>
  <c r="AL280" i="4"/>
  <c r="AR280" i="4" s="1"/>
  <c r="F308" i="4"/>
  <c r="J308" i="4" s="1"/>
  <c r="F447" i="4"/>
  <c r="J447" i="4" s="1"/>
  <c r="AL329" i="4"/>
  <c r="AR329" i="4" s="1"/>
  <c r="F329" i="4" s="1"/>
  <c r="J329" i="4" s="1"/>
  <c r="AO428" i="4"/>
  <c r="AU428" i="4" s="1"/>
  <c r="AP506" i="4"/>
  <c r="AV506" i="4" s="1"/>
  <c r="E575" i="4"/>
  <c r="I575" i="4" s="1"/>
  <c r="AP530" i="4"/>
  <c r="AV530" i="4" s="1"/>
  <c r="AO532" i="4"/>
  <c r="AU532" i="4" s="1"/>
  <c r="E626" i="4"/>
  <c r="I626" i="4" s="1"/>
  <c r="AE967" i="4"/>
  <c r="AQ967" i="4" s="1"/>
  <c r="Z967" i="4"/>
  <c r="AL967" i="4" s="1"/>
  <c r="AN747" i="4"/>
  <c r="AT747" i="4" s="1"/>
  <c r="AD937" i="4"/>
  <c r="AP937" i="4" s="1"/>
  <c r="AC937" i="4"/>
  <c r="AO937" i="4" s="1"/>
  <c r="AJ700" i="4"/>
  <c r="AB847" i="4"/>
  <c r="AQ990" i="4"/>
  <c r="E527" i="4"/>
  <c r="I527" i="4" s="1"/>
  <c r="AJ967" i="4"/>
  <c r="AP967" i="4" s="1"/>
  <c r="AM788" i="4"/>
  <c r="AS788" i="4" s="1"/>
  <c r="AC791" i="4"/>
  <c r="D171" i="4"/>
  <c r="H171" i="4" s="1"/>
  <c r="AN158" i="4"/>
  <c r="AT158" i="4" s="1"/>
  <c r="AN934" i="4"/>
  <c r="AL933" i="4"/>
  <c r="E152" i="4"/>
  <c r="I152" i="4" s="1"/>
  <c r="AJ965" i="4"/>
  <c r="AP965" i="4" s="1"/>
  <c r="AP751" i="4"/>
  <c r="AV751" i="4" s="1"/>
  <c r="Z965" i="4"/>
  <c r="G69" i="4"/>
  <c r="AE587" i="4"/>
  <c r="AG988" i="4"/>
  <c r="AW988" i="4"/>
  <c r="AK988" i="4"/>
  <c r="AQ988" i="4" s="1"/>
  <c r="AC988" i="4"/>
  <c r="AN840" i="4"/>
  <c r="AT840" i="4" s="1"/>
  <c r="AA587" i="4"/>
  <c r="AH587" i="4"/>
  <c r="AL343" i="4"/>
  <c r="AR343" i="4" s="1"/>
  <c r="AP674" i="4"/>
  <c r="AV674" i="4" s="1"/>
  <c r="AH44" i="4"/>
  <c r="AI59" i="4"/>
  <c r="AJ59" i="4"/>
  <c r="AI44" i="4"/>
  <c r="AH919" i="4"/>
  <c r="AN919" i="4" s="1"/>
  <c r="AE919" i="4"/>
  <c r="AQ919" i="4" s="1"/>
  <c r="AD59" i="4"/>
  <c r="AN392" i="4"/>
  <c r="AT392" i="4" s="1"/>
  <c r="AQ694" i="4"/>
  <c r="AW694" i="4" s="1"/>
  <c r="AN970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AD948" i="4"/>
  <c r="AU948" i="4"/>
  <c r="AB948" i="4"/>
  <c r="AK948" i="4"/>
  <c r="AG884" i="4"/>
  <c r="AQ15" i="4"/>
  <c r="AW15" i="4" s="1"/>
  <c r="AQ22" i="4"/>
  <c r="AW22" i="4" s="1"/>
  <c r="AM108" i="4"/>
  <c r="AS108" i="4" s="1"/>
  <c r="AL15" i="4"/>
  <c r="AR15" i="4" s="1"/>
  <c r="D15" i="4" s="1"/>
  <c r="H15" i="4" s="1"/>
  <c r="Z210" i="4"/>
  <c r="AP22" i="4"/>
  <c r="AV22" i="4" s="1"/>
  <c r="AK7" i="4"/>
  <c r="AF7" i="4"/>
  <c r="G8" i="4"/>
  <c r="AM9" i="4"/>
  <c r="AS9" i="4" s="1"/>
  <c r="AN49" i="4"/>
  <c r="AT49" i="4" s="1"/>
  <c r="D24" i="4"/>
  <c r="H24" i="4" s="1"/>
  <c r="G102" i="4"/>
  <c r="AQ23" i="4"/>
  <c r="AW23" i="4" s="1"/>
  <c r="AQ50" i="4"/>
  <c r="AW50" i="4" s="1"/>
  <c r="G24" i="4"/>
  <c r="E36" i="4"/>
  <c r="I36" i="4" s="1"/>
  <c r="E20" i="4"/>
  <c r="I20" i="4" s="1"/>
  <c r="D102" i="4"/>
  <c r="H102" i="4" s="1"/>
  <c r="AL43" i="4"/>
  <c r="AR43" i="4" s="1"/>
  <c r="E43" i="4" s="1"/>
  <c r="I43" i="4" s="1"/>
  <c r="AQ17" i="4"/>
  <c r="AW17" i="4" s="1"/>
  <c r="AL75" i="4"/>
  <c r="AR75" i="4" s="1"/>
  <c r="E75" i="4" s="1"/>
  <c r="I75" i="4" s="1"/>
  <c r="D20" i="4"/>
  <c r="H20" i="4" s="1"/>
  <c r="G27" i="4"/>
  <c r="AN94" i="4"/>
  <c r="AT94" i="4" s="1"/>
  <c r="E845" i="4"/>
  <c r="I845" i="4" s="1"/>
  <c r="G845" i="4"/>
  <c r="D845" i="4"/>
  <c r="H845" i="4" s="1"/>
  <c r="F845" i="4"/>
  <c r="J845" i="4" s="1"/>
  <c r="AT919" i="4"/>
  <c r="AS919" i="4"/>
  <c r="AW919" i="4"/>
  <c r="AU919" i="4"/>
  <c r="AV919" i="4"/>
  <c r="G776" i="4"/>
  <c r="E776" i="4"/>
  <c r="I776" i="4" s="1"/>
  <c r="F776" i="4"/>
  <c r="J776" i="4" s="1"/>
  <c r="D776" i="4"/>
  <c r="H776" i="4" s="1"/>
  <c r="D805" i="4"/>
  <c r="H805" i="4" s="1"/>
  <c r="F805" i="4"/>
  <c r="J805" i="4" s="1"/>
  <c r="G805" i="4"/>
  <c r="E805" i="4"/>
  <c r="I805" i="4" s="1"/>
  <c r="AL639" i="4"/>
  <c r="AR639" i="4" s="1"/>
  <c r="F639" i="4" s="1"/>
  <c r="J639" i="4" s="1"/>
  <c r="AM776" i="4"/>
  <c r="AS776" i="4" s="1"/>
  <c r="AQ145" i="4"/>
  <c r="AW145" i="4" s="1"/>
  <c r="AM136" i="4"/>
  <c r="AS136" i="4" s="1"/>
  <c r="AN131" i="4"/>
  <c r="AT131" i="4" s="1"/>
  <c r="AM114" i="4"/>
  <c r="AS114" i="4" s="1"/>
  <c r="AQ136" i="4"/>
  <c r="AW136" i="4" s="1"/>
  <c r="AN71" i="4"/>
  <c r="AT71" i="4" s="1"/>
  <c r="D27" i="4"/>
  <c r="H27" i="4" s="1"/>
  <c r="F47" i="4"/>
  <c r="J47" i="4" s="1"/>
  <c r="AM11" i="4"/>
  <c r="AS11" i="4" s="1"/>
  <c r="AN38" i="4"/>
  <c r="AT38" i="4" s="1"/>
  <c r="AO85" i="4"/>
  <c r="AU85" i="4" s="1"/>
  <c r="E27" i="4"/>
  <c r="I27" i="4" s="1"/>
  <c r="AM17" i="4"/>
  <c r="AS17" i="4" s="1"/>
  <c r="G5" i="4"/>
  <c r="AQ12" i="4"/>
  <c r="AW12" i="4" s="1"/>
  <c r="AL10" i="4"/>
  <c r="AR10" i="4" s="1"/>
  <c r="E10" i="4" s="1"/>
  <c r="I10" i="4" s="1"/>
  <c r="D5" i="4"/>
  <c r="H5" i="4" s="1"/>
  <c r="AN225" i="4"/>
  <c r="AT225" i="4" s="1"/>
  <c r="AP187" i="4"/>
  <c r="AV187" i="4" s="1"/>
  <c r="AI172" i="4"/>
  <c r="AP253" i="4"/>
  <c r="AV253" i="4" s="1"/>
  <c r="AQ185" i="4"/>
  <c r="AW185" i="4" s="1"/>
  <c r="AM112" i="4"/>
  <c r="AS112" i="4" s="1"/>
  <c r="AM980" i="4"/>
  <c r="X908" i="4"/>
  <c r="Y908" i="4"/>
  <c r="AK770" i="4"/>
  <c r="AH770" i="4"/>
  <c r="AF770" i="4"/>
  <c r="AI770" i="4"/>
  <c r="AD770" i="4"/>
  <c r="AG770" i="4"/>
  <c r="Z770" i="4"/>
  <c r="AL770" i="4" s="1"/>
  <c r="AR770" i="4" s="1"/>
  <c r="AC770" i="4"/>
  <c r="AO770" i="4" s="1"/>
  <c r="AU770" i="4" s="1"/>
  <c r="AE770" i="4"/>
  <c r="AQ770" i="4" s="1"/>
  <c r="AW770" i="4" s="1"/>
  <c r="AJ770" i="4"/>
  <c r="AA770" i="4"/>
  <c r="AP268" i="4"/>
  <c r="AV268" i="4" s="1"/>
  <c r="AL731" i="4"/>
  <c r="AR731" i="4" s="1"/>
  <c r="D731" i="4" s="1"/>
  <c r="H731" i="4" s="1"/>
  <c r="AM895" i="4"/>
  <c r="AN740" i="4"/>
  <c r="AT740" i="4" s="1"/>
  <c r="AM752" i="4"/>
  <c r="AS752" i="4" s="1"/>
  <c r="AL744" i="4"/>
  <c r="AR744" i="4" s="1"/>
  <c r="G744" i="4" s="1"/>
  <c r="AN949" i="4"/>
  <c r="AQ666" i="4"/>
  <c r="AW666" i="4" s="1"/>
  <c r="AL842" i="4"/>
  <c r="AR842" i="4" s="1"/>
  <c r="F842" i="4" s="1"/>
  <c r="J842" i="4" s="1"/>
  <c r="AK980" i="4"/>
  <c r="AQ980" i="4" s="1"/>
  <c r="AO225" i="4"/>
  <c r="AU225" i="4" s="1"/>
  <c r="AG949" i="4"/>
  <c r="AM949" i="4" s="1"/>
  <c r="E437" i="4"/>
  <c r="I437" i="4" s="1"/>
  <c r="AI980" i="4"/>
  <c r="AO980" i="4" s="1"/>
  <c r="AN770" i="4"/>
  <c r="AT770" i="4" s="1"/>
  <c r="AO671" i="4"/>
  <c r="AU671" i="4" s="1"/>
  <c r="AK949" i="4"/>
  <c r="AO786" i="4"/>
  <c r="AU786" i="4" s="1"/>
  <c r="AO843" i="4"/>
  <c r="AU843" i="4" s="1"/>
  <c r="AP976" i="4"/>
  <c r="AQ949" i="4"/>
  <c r="AQ203" i="4"/>
  <c r="AW203" i="4" s="1"/>
  <c r="AK876" i="4"/>
  <c r="AF172" i="4"/>
  <c r="AL172" i="4" s="1"/>
  <c r="AR172" i="4" s="1"/>
  <c r="AB172" i="4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G105" i="4" s="1"/>
  <c r="AL61" i="4"/>
  <c r="AR61" i="4" s="1"/>
  <c r="AO17" i="4"/>
  <c r="AU17" i="4" s="1"/>
  <c r="D144" i="4"/>
  <c r="H144" i="4" s="1"/>
  <c r="AL104" i="4"/>
  <c r="AR104" i="4" s="1"/>
  <c r="D104" i="4" s="1"/>
  <c r="H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D91" i="4"/>
  <c r="H91" i="4" s="1"/>
  <c r="E151" i="4"/>
  <c r="I151" i="4" s="1"/>
  <c r="E66" i="4"/>
  <c r="I66" i="4" s="1"/>
  <c r="F69" i="4"/>
  <c r="J69" i="4" s="1"/>
  <c r="F22" i="4"/>
  <c r="J22" i="4" s="1"/>
  <c r="AQ9" i="4"/>
  <c r="AW9" i="4" s="1"/>
  <c r="AK172" i="4"/>
  <c r="AD172" i="4"/>
  <c r="AH172" i="4"/>
  <c r="AC172" i="4"/>
  <c r="AA172" i="4"/>
  <c r="AE172" i="4"/>
  <c r="AG172" i="4"/>
  <c r="AN55" i="4"/>
  <c r="AT55" i="4" s="1"/>
  <c r="AN114" i="4"/>
  <c r="AT114" i="4" s="1"/>
  <c r="AM97" i="4"/>
  <c r="AS97" i="4" s="1"/>
  <c r="AO142" i="4"/>
  <c r="AU142" i="4" s="1"/>
  <c r="AO50" i="4"/>
  <c r="AU50" i="4" s="1"/>
  <c r="AM38" i="4"/>
  <c r="AS38" i="4" s="1"/>
  <c r="G66" i="4"/>
  <c r="AQ148" i="4"/>
  <c r="AW148" i="4" s="1"/>
  <c r="AL100" i="4"/>
  <c r="AR100" i="4" s="1"/>
  <c r="G100" i="4" s="1"/>
  <c r="AN437" i="4"/>
  <c r="AT437" i="4" s="1"/>
  <c r="AM832" i="4"/>
  <c r="AS832" i="4" s="1"/>
  <c r="AL684" i="4"/>
  <c r="AR684" i="4" s="1"/>
  <c r="F684" i="4" s="1"/>
  <c r="J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F664" i="4" s="1"/>
  <c r="J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G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D587" i="4"/>
  <c r="H587" i="4" s="1"/>
  <c r="G587" i="4"/>
  <c r="E664" i="4"/>
  <c r="I664" i="4" s="1"/>
  <c r="D684" i="4"/>
  <c r="H684" i="4" s="1"/>
  <c r="E684" i="4"/>
  <c r="I684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P302" i="4" s="1"/>
  <c r="AV302" i="4" s="1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L142" i="4"/>
  <c r="AR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F152" i="4"/>
  <c r="J152" i="4" s="1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J898" i="4"/>
  <c r="AD898" i="4"/>
  <c r="AO131" i="4"/>
  <c r="AU131" i="4" s="1"/>
  <c r="AQ581" i="4"/>
  <c r="AW581" i="4" s="1"/>
  <c r="AO674" i="4"/>
  <c r="AU674" i="4" s="1"/>
  <c r="D437" i="4"/>
  <c r="H437" i="4" s="1"/>
  <c r="G350" i="4"/>
  <c r="AH943" i="4"/>
  <c r="AL646" i="4"/>
  <c r="AR646" i="4" s="1"/>
  <c r="AH974" i="4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Q269" i="4" s="1"/>
  <c r="AW269" i="4" s="1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AP149" i="4" s="1"/>
  <c r="AV149" i="4" s="1"/>
  <c r="D152" i="4"/>
  <c r="H152" i="4" s="1"/>
  <c r="AU943" i="4"/>
  <c r="AS943" i="4"/>
  <c r="AB943" i="4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N924" i="4"/>
  <c r="AI438" i="4"/>
  <c r="Z438" i="4"/>
  <c r="AK293" i="4"/>
  <c r="AF293" i="4"/>
  <c r="AA293" i="4"/>
  <c r="AM293" i="4" s="1"/>
  <c r="AS293" i="4" s="1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O784" i="4"/>
  <c r="AU784" i="4" s="1"/>
  <c r="AM145" i="4"/>
  <c r="AS145" i="4" s="1"/>
  <c r="AO25" i="4"/>
  <c r="AU25" i="4" s="1"/>
  <c r="Z149" i="4"/>
  <c r="AL122" i="4"/>
  <c r="AR122" i="4" s="1"/>
  <c r="AN974" i="4"/>
  <c r="AK943" i="4"/>
  <c r="AL751" i="4"/>
  <c r="AR751" i="4" s="1"/>
  <c r="AQ934" i="4"/>
  <c r="AA302" i="4"/>
  <c r="AM302" i="4" s="1"/>
  <c r="AS302" i="4" s="1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G671" i="4" s="1"/>
  <c r="AQ972" i="4"/>
  <c r="AN148" i="4"/>
  <c r="AT148" i="4" s="1"/>
  <c r="AG149" i="4"/>
  <c r="AP180" i="4"/>
  <c r="AV180" i="4" s="1"/>
  <c r="AN180" i="4"/>
  <c r="AT180" i="4" s="1"/>
  <c r="AQ174" i="4"/>
  <c r="AW174" i="4" s="1"/>
  <c r="AL9" i="4"/>
  <c r="AR9" i="4" s="1"/>
  <c r="E9" i="4" s="1"/>
  <c r="I9" i="4" s="1"/>
  <c r="AN9" i="4"/>
  <c r="AT9" i="4" s="1"/>
  <c r="AN112" i="4"/>
  <c r="AT112" i="4" s="1"/>
  <c r="E136" i="4"/>
  <c r="I136" i="4" s="1"/>
  <c r="F136" i="4"/>
  <c r="J136" i="4" s="1"/>
  <c r="D136" i="4"/>
  <c r="H136" i="4" s="1"/>
  <c r="G136" i="4"/>
  <c r="D113" i="4"/>
  <c r="H113" i="4" s="1"/>
  <c r="AN203" i="4"/>
  <c r="AT203" i="4" s="1"/>
  <c r="AJ7" i="4"/>
  <c r="AP155" i="4"/>
  <c r="AV155" i="4" s="1"/>
  <c r="AP79" i="4"/>
  <c r="AV79" i="4" s="1"/>
  <c r="F20" i="4"/>
  <c r="J20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AO174" i="4"/>
  <c r="AU174" i="4" s="1"/>
  <c r="AM105" i="4"/>
  <c r="AS105" i="4" s="1"/>
  <c r="AO105" i="4"/>
  <c r="AU105" i="4" s="1"/>
  <c r="AL23" i="4"/>
  <c r="AR23" i="4" s="1"/>
  <c r="G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8" i="4" s="1"/>
  <c r="J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E145" i="4" s="1"/>
  <c r="I145" i="4" s="1"/>
  <c r="AM55" i="4"/>
  <c r="AS55" i="4" s="1"/>
  <c r="AL114" i="4"/>
  <c r="AR114" i="4" s="1"/>
  <c r="F114" i="4" s="1"/>
  <c r="J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B917" i="4"/>
  <c r="AC917" i="4"/>
  <c r="AU917" i="4"/>
  <c r="AV917" i="4"/>
  <c r="AE917" i="4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D904" i="4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F85" i="4" s="1"/>
  <c r="J85" i="4" s="1"/>
  <c r="AM843" i="4"/>
  <c r="AS843" i="4" s="1"/>
  <c r="AL774" i="4"/>
  <c r="AR774" i="4" s="1"/>
  <c r="E774" i="4" s="1"/>
  <c r="I774" i="4" s="1"/>
  <c r="AQ855" i="4"/>
  <c r="AN79" i="4"/>
  <c r="AT79" i="4" s="1"/>
  <c r="AL943" i="4"/>
  <c r="E726" i="4"/>
  <c r="I726" i="4" s="1"/>
  <c r="F656" i="4"/>
  <c r="J656" i="4" s="1"/>
  <c r="AL155" i="4"/>
  <c r="AR155" i="4" s="1"/>
  <c r="G155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O962" i="4" s="1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58" i="4" s="1"/>
  <c r="AU58" i="4" s="1"/>
  <c r="AO70" i="4"/>
  <c r="AU70" i="4" s="1"/>
  <c r="AP25" i="4"/>
  <c r="AV25" i="4" s="1"/>
  <c r="AJ42" i="4"/>
  <c r="AP42" i="4" s="1"/>
  <c r="AV42" i="4" s="1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E79" i="4" s="1"/>
  <c r="I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D641" i="4"/>
  <c r="H641" i="4" s="1"/>
  <c r="AQ890" i="4"/>
  <c r="AO924" i="4"/>
  <c r="AG678" i="4"/>
  <c r="G581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G225" i="4" s="1"/>
  <c r="AO997" i="4"/>
  <c r="AM972" i="4"/>
  <c r="AL910" i="4"/>
  <c r="AM910" i="4"/>
  <c r="AQ910" i="4"/>
  <c r="AC496" i="4"/>
  <c r="AL323" i="4"/>
  <c r="AR323" i="4" s="1"/>
  <c r="G323" i="4" s="1"/>
  <c r="AP293" i="4"/>
  <c r="AV293" i="4" s="1"/>
  <c r="AF285" i="4"/>
  <c r="AO486" i="4"/>
  <c r="AU486" i="4" s="1"/>
  <c r="AO480" i="4"/>
  <c r="AU480" i="4" s="1"/>
  <c r="Z269" i="4"/>
  <c r="AL35" i="4"/>
  <c r="AR35" i="4" s="1"/>
  <c r="D35" i="4" s="1"/>
  <c r="H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55" i="4"/>
  <c r="AR55" i="4" s="1"/>
  <c r="G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D118" i="4" s="1"/>
  <c r="H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E13" i="4" s="1"/>
  <c r="I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D82" i="4" s="1"/>
  <c r="H82" i="4" s="1"/>
  <c r="AL71" i="4"/>
  <c r="AR71" i="4" s="1"/>
  <c r="D71" i="4" s="1"/>
  <c r="H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F21" i="4" s="1"/>
  <c r="J21" i="4" s="1"/>
  <c r="AO88" i="4"/>
  <c r="AU88" i="4" s="1"/>
  <c r="AF62" i="4"/>
  <c r="AP142" i="4"/>
  <c r="AV142" i="4" s="1"/>
  <c r="AQ25" i="4"/>
  <c r="AW25" i="4" s="1"/>
  <c r="AL25" i="4"/>
  <c r="AR25" i="4" s="1"/>
  <c r="E25" i="4" s="1"/>
  <c r="I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D156" i="4" s="1"/>
  <c r="H156" i="4" s="1"/>
  <c r="AN32" i="4"/>
  <c r="AT32" i="4" s="1"/>
  <c r="AP49" i="4"/>
  <c r="AV49" i="4" s="1"/>
  <c r="AL67" i="4"/>
  <c r="AR67" i="4" s="1"/>
  <c r="F67" i="4" s="1"/>
  <c r="J67" i="4" s="1"/>
  <c r="AQ183" i="4"/>
  <c r="AW183" i="4" s="1"/>
  <c r="AM183" i="4"/>
  <c r="AS183" i="4" s="1"/>
  <c r="AM46" i="4"/>
  <c r="AS46" i="4" s="1"/>
  <c r="AL12" i="4"/>
  <c r="AR12" i="4" s="1"/>
  <c r="G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D412" i="4" s="1"/>
  <c r="H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D588" i="4" s="1"/>
  <c r="H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G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E480" i="4" s="1"/>
  <c r="I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D442" i="4" s="1"/>
  <c r="H442" i="4" s="1"/>
  <c r="AE390" i="4"/>
  <c r="AN472" i="4"/>
  <c r="AT472" i="4" s="1"/>
  <c r="AQ645" i="4"/>
  <c r="AW645" i="4" s="1"/>
  <c r="AL637" i="4"/>
  <c r="AR637" i="4" s="1"/>
  <c r="D637" i="4" s="1"/>
  <c r="H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D633" i="4" s="1"/>
  <c r="H633" i="4" s="1"/>
  <c r="AM594" i="4"/>
  <c r="AS594" i="4" s="1"/>
  <c r="AL507" i="4"/>
  <c r="AR507" i="4" s="1"/>
  <c r="AC578" i="4"/>
  <c r="AO578" i="4" s="1"/>
  <c r="AU578" i="4" s="1"/>
  <c r="AG578" i="4"/>
  <c r="AM578" i="4" s="1"/>
  <c r="AS578" i="4" s="1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B211" i="4"/>
  <c r="AD211" i="4"/>
  <c r="AC295" i="4"/>
  <c r="AO295" i="4" s="1"/>
  <c r="AU295" i="4" s="1"/>
  <c r="AQ674" i="4"/>
  <c r="AW674" i="4" s="1"/>
  <c r="AQ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G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F798" i="4" s="1"/>
  <c r="J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AN455" i="4"/>
  <c r="AT455" i="4" s="1"/>
  <c r="AC265" i="4"/>
  <c r="AH619" i="4"/>
  <c r="G412" i="4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L749" i="4" s="1"/>
  <c r="AR749" i="4" s="1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B864" i="4" s="1"/>
  <c r="AF724" i="4"/>
  <c r="Y852" i="4"/>
  <c r="AJ852" i="4" s="1"/>
  <c r="AK863" i="4"/>
  <c r="AI863" i="4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F471" i="4" s="1"/>
  <c r="J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E513" i="4"/>
  <c r="I513" i="4" s="1"/>
  <c r="AN522" i="4"/>
  <c r="AT522" i="4" s="1"/>
  <c r="AI551" i="4"/>
  <c r="AO551" i="4" s="1"/>
  <c r="AU551" i="4" s="1"/>
  <c r="AL529" i="4"/>
  <c r="AR529" i="4" s="1"/>
  <c r="F529" i="4" s="1"/>
  <c r="J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Q302" i="4"/>
  <c r="AW302" i="4" s="1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D779" i="4" s="1"/>
  <c r="H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D706" i="4" s="1"/>
  <c r="H706" i="4" s="1"/>
  <c r="AP571" i="4"/>
  <c r="AV571" i="4" s="1"/>
  <c r="AL571" i="4"/>
  <c r="AR571" i="4" s="1"/>
  <c r="E571" i="4" s="1"/>
  <c r="I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E870" i="4"/>
  <c r="Z870" i="4"/>
  <c r="AB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E864" i="4"/>
  <c r="AJ864" i="4"/>
  <c r="AF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F866" i="4"/>
  <c r="AB563" i="4"/>
  <c r="AN563" i="4" s="1"/>
  <c r="AT563" i="4" s="1"/>
  <c r="AD563" i="4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Q619" i="4"/>
  <c r="AW619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43" i="4"/>
  <c r="H43" i="4" s="1"/>
  <c r="E101" i="4"/>
  <c r="I101" i="4" s="1"/>
  <c r="G101" i="4"/>
  <c r="F101" i="4"/>
  <c r="J101" i="4" s="1"/>
  <c r="D101" i="4"/>
  <c r="H101" i="4" s="1"/>
  <c r="D114" i="4"/>
  <c r="H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F104" i="4"/>
  <c r="J104" i="4" s="1"/>
  <c r="E705" i="4"/>
  <c r="I705" i="4" s="1"/>
  <c r="G705" i="4"/>
  <c r="F705" i="4"/>
  <c r="J705" i="4" s="1"/>
  <c r="D705" i="4"/>
  <c r="H705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AN156" i="4"/>
  <c r="AT156" i="4" s="1"/>
  <c r="AL658" i="4"/>
  <c r="AR658" i="4" s="1"/>
  <c r="AO658" i="4"/>
  <c r="AU658" i="4" s="1"/>
  <c r="AO871" i="4"/>
  <c r="AP871" i="4"/>
  <c r="AG135" i="4"/>
  <c r="G15" i="4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G85" i="4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F774" i="4"/>
  <c r="J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P991" i="4"/>
  <c r="AA551" i="4"/>
  <c r="AB551" i="4"/>
  <c r="AN551" i="4" s="1"/>
  <c r="AT551" i="4" s="1"/>
  <c r="AE551" i="4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G21" i="4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F588" i="4"/>
  <c r="J588" i="4" s="1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F70" i="4"/>
  <c r="J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F598" i="4"/>
  <c r="J598" i="4" s="1"/>
  <c r="D598" i="4"/>
  <c r="H598" i="4" s="1"/>
  <c r="G598" i="4"/>
  <c r="E598" i="4"/>
  <c r="I598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F779" i="4"/>
  <c r="J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F75" i="4"/>
  <c r="J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F82" i="4"/>
  <c r="J82" i="4" s="1"/>
  <c r="AO82" i="4"/>
  <c r="AU82" i="4" s="1"/>
  <c r="AP82" i="4"/>
  <c r="AV82" i="4" s="1"/>
  <c r="AQ82" i="4"/>
  <c r="AW82" i="4" s="1"/>
  <c r="AI771" i="4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E125" i="4"/>
  <c r="AB141" i="4"/>
  <c r="AD141" i="4"/>
  <c r="AC141" i="4"/>
  <c r="Z173" i="4"/>
  <c r="AB173" i="4"/>
  <c r="AN173" i="4" s="1"/>
  <c r="AT173" i="4" s="1"/>
  <c r="AC173" i="4"/>
  <c r="AE173" i="4"/>
  <c r="AE584" i="4"/>
  <c r="AQ584" i="4" s="1"/>
  <c r="AW584" i="4" s="1"/>
  <c r="AC584" i="4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E118" i="4"/>
  <c r="I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E811" i="4"/>
  <c r="AD819" i="4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AN159" i="4" s="1"/>
  <c r="AT159" i="4" s="1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M111" i="4" s="1"/>
  <c r="AS111" i="4" s="1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B146" i="4"/>
  <c r="Z146" i="4"/>
  <c r="AA175" i="4"/>
  <c r="AM175" i="4" s="1"/>
  <c r="AS175" i="4" s="1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E820" i="4"/>
  <c r="AQ820" i="4" s="1"/>
  <c r="AW820" i="4" s="1"/>
  <c r="E155" i="4"/>
  <c r="I155" i="4" s="1"/>
  <c r="D155" i="4"/>
  <c r="H155" i="4" s="1"/>
  <c r="AN166" i="4"/>
  <c r="AT166" i="4" s="1"/>
  <c r="AQ166" i="4"/>
  <c r="AW166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C73" i="4"/>
  <c r="AQ965" i="4"/>
  <c r="AN965" i="4"/>
  <c r="Y14" i="4"/>
  <c r="AC14" i="4" s="1"/>
  <c r="Y81" i="4"/>
  <c r="AD81" i="4" s="1"/>
  <c r="AN986" i="4"/>
  <c r="AM986" i="4"/>
  <c r="AL986" i="4"/>
  <c r="AD62" i="4"/>
  <c r="AB62" i="4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J630" i="4"/>
  <c r="AH630" i="4"/>
  <c r="AK630" i="4"/>
  <c r="AD630" i="4"/>
  <c r="AC630" i="4"/>
  <c r="AO630" i="4" s="1"/>
  <c r="AU630" i="4" s="1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D58" i="4"/>
  <c r="AH696" i="4"/>
  <c r="AN696" i="4" s="1"/>
  <c r="AT696" i="4" s="1"/>
  <c r="AJ696" i="4"/>
  <c r="AI696" i="4"/>
  <c r="Z696" i="4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E645" i="4"/>
  <c r="I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G637" i="4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E522" i="4"/>
  <c r="I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F417" i="4" s="1"/>
  <c r="J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M370" i="4" s="1"/>
  <c r="AS370" i="4" s="1"/>
  <c r="AH370" i="4"/>
  <c r="AI370" i="4"/>
  <c r="AO370" i="4" s="1"/>
  <c r="AU370" i="4" s="1"/>
  <c r="D425" i="4"/>
  <c r="H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O246" i="4" s="1"/>
  <c r="AU246" i="4" s="1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N361" i="4" s="1"/>
  <c r="AT361" i="4" s="1"/>
  <c r="AE361" i="4"/>
  <c r="AG361" i="4"/>
  <c r="AM361" i="4" s="1"/>
  <c r="AS36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E329" i="4"/>
  <c r="I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Q459" i="4"/>
  <c r="AW459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D480" i="4"/>
  <c r="H480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F442" i="4"/>
  <c r="J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AJ277" i="4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Y287" i="4"/>
  <c r="AA287" i="4" s="1"/>
  <c r="AQ293" i="4"/>
  <c r="AW293" i="4" s="1"/>
  <c r="AP231" i="4"/>
  <c r="AV231" i="4" s="1"/>
  <c r="AN249" i="4"/>
  <c r="AT249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G293" i="4"/>
  <c r="F293" i="4"/>
  <c r="J293" i="4" s="1"/>
  <c r="E293" i="4"/>
  <c r="I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F310" i="4"/>
  <c r="J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G25" i="4" l="1"/>
  <c r="D22" i="4"/>
  <c r="H22" i="4" s="1"/>
  <c r="F23" i="4"/>
  <c r="J23" i="4" s="1"/>
  <c r="E23" i="4"/>
  <c r="I23" i="4" s="1"/>
  <c r="D10" i="4"/>
  <c r="H10" i="4" s="1"/>
  <c r="AN59" i="4"/>
  <c r="AT59" i="4" s="1"/>
  <c r="AP886" i="4"/>
  <c r="AH886" i="4"/>
  <c r="AN886" i="4" s="1"/>
  <c r="D262" i="4"/>
  <c r="H262" i="4" s="1"/>
  <c r="AO420" i="4"/>
  <c r="AU420" i="4" s="1"/>
  <c r="AQ985" i="4"/>
  <c r="F648" i="4"/>
  <c r="J648" i="4" s="1"/>
  <c r="G648" i="4"/>
  <c r="AQ281" i="4"/>
  <c r="AW281" i="4" s="1"/>
  <c r="AO438" i="4"/>
  <c r="AU438" i="4" s="1"/>
  <c r="AM898" i="4"/>
  <c r="AM770" i="4"/>
  <c r="AS770" i="4" s="1"/>
  <c r="AL985" i="4"/>
  <c r="AQ285" i="4"/>
  <c r="AW285" i="4" s="1"/>
  <c r="AP619" i="4"/>
  <c r="AV619" i="4" s="1"/>
  <c r="AQ444" i="4"/>
  <c r="AW444" i="4" s="1"/>
  <c r="AO749" i="4"/>
  <c r="AU749" i="4" s="1"/>
  <c r="D643" i="4"/>
  <c r="H643" i="4" s="1"/>
  <c r="AN749" i="4"/>
  <c r="AT749" i="4" s="1"/>
  <c r="AN269" i="4"/>
  <c r="AT269" i="4" s="1"/>
  <c r="AP269" i="4"/>
  <c r="AV269" i="4" s="1"/>
  <c r="AM283" i="4"/>
  <c r="AS283" i="4" s="1"/>
  <c r="AP496" i="4"/>
  <c r="AV496" i="4" s="1"/>
  <c r="AO809" i="4"/>
  <c r="AU809" i="4" s="1"/>
  <c r="AL496" i="4"/>
  <c r="AR496" i="4" s="1"/>
  <c r="AQ973" i="4"/>
  <c r="AL917" i="4"/>
  <c r="AN872" i="4"/>
  <c r="AO293" i="4"/>
  <c r="AU293" i="4" s="1"/>
  <c r="AO985" i="4"/>
  <c r="AP820" i="4"/>
  <c r="AV820" i="4" s="1"/>
  <c r="AM685" i="4"/>
  <c r="AS685" i="4" s="1"/>
  <c r="AL137" i="4"/>
  <c r="AR137" i="4" s="1"/>
  <c r="AO768" i="4"/>
  <c r="AU768" i="4" s="1"/>
  <c r="AN299" i="4"/>
  <c r="AT299" i="4" s="1"/>
  <c r="AN962" i="4"/>
  <c r="AP985" i="4"/>
  <c r="F156" i="4"/>
  <c r="J156" i="4" s="1"/>
  <c r="AN172" i="4"/>
  <c r="AT172" i="4" s="1"/>
  <c r="F105" i="4"/>
  <c r="J105" i="4" s="1"/>
  <c r="F44" i="4"/>
  <c r="J44" i="4" s="1"/>
  <c r="G44" i="4"/>
  <c r="AL149" i="4"/>
  <c r="AR149" i="4" s="1"/>
  <c r="E149" i="4" s="1"/>
  <c r="I149" i="4" s="1"/>
  <c r="G496" i="4"/>
  <c r="F496" i="4"/>
  <c r="J496" i="4" s="1"/>
  <c r="E496" i="4"/>
  <c r="I496" i="4" s="1"/>
  <c r="D496" i="4"/>
  <c r="H496" i="4" s="1"/>
  <c r="D310" i="4"/>
  <c r="H310" i="4" s="1"/>
  <c r="F323" i="4"/>
  <c r="J323" i="4" s="1"/>
  <c r="E442" i="4"/>
  <c r="I442" i="4" s="1"/>
  <c r="D329" i="4"/>
  <c r="H329" i="4" s="1"/>
  <c r="D471" i="4"/>
  <c r="H471" i="4" s="1"/>
  <c r="G522" i="4"/>
  <c r="E637" i="4"/>
  <c r="I637" i="4" s="1"/>
  <c r="F645" i="4"/>
  <c r="J645" i="4" s="1"/>
  <c r="AP7" i="4"/>
  <c r="AV7" i="4" s="1"/>
  <c r="AP551" i="4"/>
  <c r="AV551" i="4" s="1"/>
  <c r="AO135" i="4"/>
  <c r="AU135" i="4" s="1"/>
  <c r="G82" i="4"/>
  <c r="E588" i="4"/>
  <c r="I588" i="4" s="1"/>
  <c r="E706" i="4"/>
  <c r="I706" i="4" s="1"/>
  <c r="D774" i="4"/>
  <c r="H774" i="4" s="1"/>
  <c r="E156" i="4"/>
  <c r="I156" i="4" s="1"/>
  <c r="F807" i="4"/>
  <c r="J807" i="4" s="1"/>
  <c r="E731" i="4"/>
  <c r="I731" i="4" s="1"/>
  <c r="D744" i="4"/>
  <c r="H744" i="4" s="1"/>
  <c r="AD866" i="4"/>
  <c r="E633" i="4"/>
  <c r="I633" i="4" s="1"/>
  <c r="AL444" i="4"/>
  <c r="AR444" i="4" s="1"/>
  <c r="G444" i="4" s="1"/>
  <c r="F513" i="4"/>
  <c r="J513" i="4" s="1"/>
  <c r="E412" i="4"/>
  <c r="I412" i="4" s="1"/>
  <c r="AM411" i="4"/>
  <c r="AS411" i="4" s="1"/>
  <c r="AP283" i="4"/>
  <c r="AV283" i="4" s="1"/>
  <c r="D664" i="4"/>
  <c r="H664" i="4" s="1"/>
  <c r="F587" i="4"/>
  <c r="J587" i="4" s="1"/>
  <c r="F170" i="4"/>
  <c r="J170" i="4" s="1"/>
  <c r="AL948" i="4"/>
  <c r="AO967" i="4"/>
  <c r="AP299" i="4"/>
  <c r="AV299" i="4" s="1"/>
  <c r="E310" i="4"/>
  <c r="I310" i="4" s="1"/>
  <c r="D323" i="4"/>
  <c r="H323" i="4" s="1"/>
  <c r="F193" i="4"/>
  <c r="J193" i="4" s="1"/>
  <c r="G442" i="4"/>
  <c r="G329" i="4"/>
  <c r="AQ265" i="4"/>
  <c r="AW265" i="4" s="1"/>
  <c r="E471" i="4"/>
  <c r="I471" i="4" s="1"/>
  <c r="F522" i="4"/>
  <c r="J522" i="4" s="1"/>
  <c r="F637" i="4"/>
  <c r="J637" i="4" s="1"/>
  <c r="D645" i="4"/>
  <c r="H645" i="4" s="1"/>
  <c r="E82" i="4"/>
  <c r="I82" i="4" s="1"/>
  <c r="G588" i="4"/>
  <c r="F706" i="4"/>
  <c r="J706" i="4" s="1"/>
  <c r="AL758" i="4"/>
  <c r="AR758" i="4" s="1"/>
  <c r="D758" i="4" s="1"/>
  <c r="H758" i="4" s="1"/>
  <c r="AN87" i="4"/>
  <c r="AT87" i="4" s="1"/>
  <c r="G774" i="4"/>
  <c r="G156" i="4"/>
  <c r="D807" i="4"/>
  <c r="H807" i="4" s="1"/>
  <c r="F79" i="4"/>
  <c r="J79" i="4" s="1"/>
  <c r="G731" i="4"/>
  <c r="F744" i="4"/>
  <c r="J744" i="4" s="1"/>
  <c r="AB866" i="4"/>
  <c r="G633" i="4"/>
  <c r="G513" i="4"/>
  <c r="E581" i="4"/>
  <c r="I581" i="4" s="1"/>
  <c r="D581" i="4"/>
  <c r="H581" i="4" s="1"/>
  <c r="E671" i="4"/>
  <c r="I671" i="4" s="1"/>
  <c r="AM688" i="4"/>
  <c r="AS688" i="4" s="1"/>
  <c r="D193" i="4"/>
  <c r="H193" i="4" s="1"/>
  <c r="D417" i="4"/>
  <c r="H417" i="4" s="1"/>
  <c r="AO303" i="4"/>
  <c r="AU303" i="4" s="1"/>
  <c r="AP345" i="4"/>
  <c r="AV345" i="4" s="1"/>
  <c r="AM288" i="4"/>
  <c r="AS288" i="4" s="1"/>
  <c r="AM303" i="4"/>
  <c r="AS303" i="4" s="1"/>
  <c r="AQ73" i="4"/>
  <c r="AW73" i="4" s="1"/>
  <c r="AP700" i="4"/>
  <c r="AV700" i="4" s="1"/>
  <c r="AQ551" i="4"/>
  <c r="AW551" i="4" s="1"/>
  <c r="F25" i="4"/>
  <c r="J25" i="4" s="1"/>
  <c r="AN337" i="4"/>
  <c r="AT337" i="4" s="1"/>
  <c r="AP337" i="4"/>
  <c r="AV337" i="4" s="1"/>
  <c r="E529" i="4"/>
  <c r="I529" i="4" s="1"/>
  <c r="AN809" i="4"/>
  <c r="AT809" i="4" s="1"/>
  <c r="AM734" i="4"/>
  <c r="AS734" i="4" s="1"/>
  <c r="G684" i="4"/>
  <c r="F149" i="4"/>
  <c r="J149" i="4" s="1"/>
  <c r="AL64" i="4"/>
  <c r="AR64" i="4" s="1"/>
  <c r="G64" i="4" s="1"/>
  <c r="G118" i="4"/>
  <c r="D55" i="4"/>
  <c r="H55" i="4" s="1"/>
  <c r="AM137" i="4"/>
  <c r="AS137" i="4" s="1"/>
  <c r="D72" i="4"/>
  <c r="H72" i="4" s="1"/>
  <c r="F118" i="4"/>
  <c r="J118" i="4" s="1"/>
  <c r="E55" i="4"/>
  <c r="I55" i="4" s="1"/>
  <c r="D100" i="4"/>
  <c r="H100" i="4" s="1"/>
  <c r="AN44" i="4"/>
  <c r="AT44" i="4" s="1"/>
  <c r="AQ59" i="4"/>
  <c r="AW59" i="4" s="1"/>
  <c r="AQ7" i="4"/>
  <c r="AW7" i="4" s="1"/>
  <c r="AN58" i="4"/>
  <c r="AT58" i="4" s="1"/>
  <c r="F13" i="4"/>
  <c r="J13" i="4" s="1"/>
  <c r="G10" i="4"/>
  <c r="AM44" i="4"/>
  <c r="AS44" i="4" s="1"/>
  <c r="AP58" i="4"/>
  <c r="AV58" i="4" s="1"/>
  <c r="F55" i="4"/>
  <c r="J55" i="4" s="1"/>
  <c r="AL58" i="4"/>
  <c r="AR58" i="4" s="1"/>
  <c r="F58" i="4" s="1"/>
  <c r="J58" i="4" s="1"/>
  <c r="D23" i="4"/>
  <c r="H23" i="4" s="1"/>
  <c r="D25" i="4"/>
  <c r="H25" i="4" s="1"/>
  <c r="F10" i="4"/>
  <c r="J10" i="4" s="1"/>
  <c r="AO44" i="4"/>
  <c r="AU44" i="4" s="1"/>
  <c r="AQ62" i="4"/>
  <c r="AW62" i="4" s="1"/>
  <c r="AL59" i="4"/>
  <c r="AR59" i="4" s="1"/>
  <c r="F59" i="4" s="1"/>
  <c r="J59" i="4" s="1"/>
  <c r="AQ44" i="4"/>
  <c r="AW44" i="4" s="1"/>
  <c r="AL117" i="4"/>
  <c r="AR117" i="4" s="1"/>
  <c r="G117" i="4" s="1"/>
  <c r="AM58" i="4"/>
  <c r="AS58" i="4" s="1"/>
  <c r="AL78" i="4"/>
  <c r="AR78" i="4" s="1"/>
  <c r="D78" i="4" s="1"/>
  <c r="H78" i="4" s="1"/>
  <c r="AL146" i="4"/>
  <c r="AR146" i="4" s="1"/>
  <c r="G146" i="4" s="1"/>
  <c r="AN111" i="4"/>
  <c r="AT111" i="4" s="1"/>
  <c r="E67" i="4"/>
  <c r="I67" i="4" s="1"/>
  <c r="G70" i="4"/>
  <c r="E21" i="4"/>
  <c r="I21" i="4" s="1"/>
  <c r="E12" i="4"/>
  <c r="I12" i="4" s="1"/>
  <c r="F15" i="4"/>
  <c r="J15" i="4" s="1"/>
  <c r="D79" i="4"/>
  <c r="H79" i="4" s="1"/>
  <c r="E185" i="4"/>
  <c r="I185" i="4" s="1"/>
  <c r="D13" i="4"/>
  <c r="H13" i="4" s="1"/>
  <c r="E114" i="4"/>
  <c r="I114" i="4" s="1"/>
  <c r="AP130" i="4"/>
  <c r="AV130" i="4" s="1"/>
  <c r="D70" i="4"/>
  <c r="H70" i="4" s="1"/>
  <c r="D21" i="4"/>
  <c r="H21" i="4" s="1"/>
  <c r="D12" i="4"/>
  <c r="H12" i="4" s="1"/>
  <c r="E15" i="4"/>
  <c r="I15" i="4" s="1"/>
  <c r="G79" i="4"/>
  <c r="G13" i="4"/>
  <c r="G114" i="4"/>
  <c r="AO59" i="4"/>
  <c r="AU59" i="4" s="1"/>
  <c r="AN233" i="4"/>
  <c r="AT233" i="4" s="1"/>
  <c r="F222" i="4"/>
  <c r="J222" i="4" s="1"/>
  <c r="D225" i="4"/>
  <c r="H225" i="4" s="1"/>
  <c r="D222" i="4"/>
  <c r="H222" i="4" s="1"/>
  <c r="E225" i="4"/>
  <c r="I225" i="4" s="1"/>
  <c r="AM126" i="4"/>
  <c r="AS126" i="4" s="1"/>
  <c r="AQ86" i="4"/>
  <c r="AW86" i="4" s="1"/>
  <c r="G706" i="4"/>
  <c r="AN685" i="4"/>
  <c r="AT685" i="4" s="1"/>
  <c r="AM819" i="4"/>
  <c r="AS819" i="4" s="1"/>
  <c r="D798" i="4"/>
  <c r="H798" i="4" s="1"/>
  <c r="AP563" i="4"/>
  <c r="AV563" i="4" s="1"/>
  <c r="AA866" i="4"/>
  <c r="AG866" i="4"/>
  <c r="AJ866" i="4"/>
  <c r="G529" i="4"/>
  <c r="AF870" i="4"/>
  <c r="AL870" i="4" s="1"/>
  <c r="AR870" i="4" s="1"/>
  <c r="AM678" i="4"/>
  <c r="AS678" i="4" s="1"/>
  <c r="AL715" i="4"/>
  <c r="AR715" i="4" s="1"/>
  <c r="AO863" i="4"/>
  <c r="AU863" i="4" s="1"/>
  <c r="G422" i="4"/>
  <c r="AP678" i="4"/>
  <c r="AV678" i="4" s="1"/>
  <c r="AP906" i="4"/>
  <c r="AM295" i="4"/>
  <c r="AS295" i="4" s="1"/>
  <c r="AN390" i="4"/>
  <c r="AT390" i="4" s="1"/>
  <c r="AO876" i="4"/>
  <c r="E413" i="4"/>
  <c r="I413" i="4" s="1"/>
  <c r="D671" i="4"/>
  <c r="H671" i="4" s="1"/>
  <c r="G842" i="4"/>
  <c r="G664" i="4"/>
  <c r="E417" i="4"/>
  <c r="I417" i="4" s="1"/>
  <c r="AN277" i="4"/>
  <c r="AT277" i="4" s="1"/>
  <c r="G417" i="4"/>
  <c r="AQ130" i="4"/>
  <c r="AW130" i="4" s="1"/>
  <c r="AN64" i="4"/>
  <c r="AT64" i="4" s="1"/>
  <c r="AP819" i="4"/>
  <c r="AV819" i="4" s="1"/>
  <c r="AO173" i="4"/>
  <c r="AU173" i="4" s="1"/>
  <c r="AP141" i="4"/>
  <c r="AV141" i="4" s="1"/>
  <c r="AO125" i="4"/>
  <c r="AU125" i="4" s="1"/>
  <c r="F772" i="4"/>
  <c r="J772" i="4" s="1"/>
  <c r="Z866" i="4"/>
  <c r="AL866" i="4" s="1"/>
  <c r="AR866" i="4" s="1"/>
  <c r="AH866" i="4"/>
  <c r="AI866" i="4"/>
  <c r="D529" i="4"/>
  <c r="H529" i="4" s="1"/>
  <c r="AK870" i="4"/>
  <c r="AQ870" i="4" s="1"/>
  <c r="AW870" i="4" s="1"/>
  <c r="AD870" i="4"/>
  <c r="AQ801" i="4"/>
  <c r="AW801" i="4" s="1"/>
  <c r="AL724" i="4"/>
  <c r="AR724" i="4" s="1"/>
  <c r="AP809" i="4"/>
  <c r="AV809" i="4" s="1"/>
  <c r="AQ863" i="4"/>
  <c r="AW863" i="4" s="1"/>
  <c r="AO743" i="4"/>
  <c r="AU743" i="4" s="1"/>
  <c r="G413" i="4"/>
  <c r="F671" i="4"/>
  <c r="J671" i="4" s="1"/>
  <c r="AP770" i="4"/>
  <c r="AV770" i="4" s="1"/>
  <c r="AM948" i="4"/>
  <c r="AO791" i="4"/>
  <c r="AU791" i="4" s="1"/>
  <c r="AQ391" i="4"/>
  <c r="AW391" i="4" s="1"/>
  <c r="AK866" i="4"/>
  <c r="AC866" i="4"/>
  <c r="G639" i="4"/>
  <c r="AN948" i="4"/>
  <c r="AL390" i="4"/>
  <c r="AR390" i="4" s="1"/>
  <c r="F390" i="4" s="1"/>
  <c r="J390" i="4" s="1"/>
  <c r="AQ390" i="4"/>
  <c r="AW390" i="4" s="1"/>
  <c r="AP224" i="4"/>
  <c r="AV224" i="4" s="1"/>
  <c r="AM141" i="4"/>
  <c r="AS141" i="4" s="1"/>
  <c r="AL86" i="4"/>
  <c r="AR86" i="4" s="1"/>
  <c r="D86" i="4" s="1"/>
  <c r="H86" i="4" s="1"/>
  <c r="G22" i="4"/>
  <c r="D59" i="4"/>
  <c r="H59" i="4" s="1"/>
  <c r="E371" i="4"/>
  <c r="I371" i="4" s="1"/>
  <c r="AO361" i="4"/>
  <c r="AU361" i="4" s="1"/>
  <c r="AE548" i="4"/>
  <c r="G480" i="4"/>
  <c r="AN281" i="4"/>
  <c r="AT281" i="4" s="1"/>
  <c r="AP361" i="4"/>
  <c r="AV361" i="4" s="1"/>
  <c r="AO304" i="4"/>
  <c r="AU304" i="4" s="1"/>
  <c r="G425" i="4"/>
  <c r="AO42" i="4"/>
  <c r="AU42" i="4" s="1"/>
  <c r="AN700" i="4"/>
  <c r="AT700" i="4" s="1"/>
  <c r="AM758" i="4"/>
  <c r="AS758" i="4" s="1"/>
  <c r="AQ137" i="4"/>
  <c r="AW137" i="4" s="1"/>
  <c r="AL84" i="4"/>
  <c r="AR84" i="4" s="1"/>
  <c r="G84" i="4" s="1"/>
  <c r="AQ811" i="4"/>
  <c r="AW811" i="4" s="1"/>
  <c r="AO584" i="4"/>
  <c r="AU584" i="4" s="1"/>
  <c r="AN141" i="4"/>
  <c r="AT141" i="4" s="1"/>
  <c r="G779" i="4"/>
  <c r="F571" i="4"/>
  <c r="J571" i="4" s="1"/>
  <c r="AQ621" i="4"/>
  <c r="AW621" i="4" s="1"/>
  <c r="Z864" i="4"/>
  <c r="AL864" i="4" s="1"/>
  <c r="AR864" i="4" s="1"/>
  <c r="AG864" i="4"/>
  <c r="AD864" i="4"/>
  <c r="AL958" i="4"/>
  <c r="G291" i="4"/>
  <c r="E452" i="4"/>
  <c r="I452" i="4" s="1"/>
  <c r="F480" i="4"/>
  <c r="J480" i="4" s="1"/>
  <c r="F425" i="4"/>
  <c r="J425" i="4" s="1"/>
  <c r="AL361" i="4"/>
  <c r="AR361" i="4" s="1"/>
  <c r="G361" i="4" s="1"/>
  <c r="AP137" i="4"/>
  <c r="AV137" i="4" s="1"/>
  <c r="AM135" i="4"/>
  <c r="AS135" i="4" s="1"/>
  <c r="E779" i="4"/>
  <c r="I779" i="4" s="1"/>
  <c r="AL681" i="4"/>
  <c r="AR681" i="4" s="1"/>
  <c r="D681" i="4" s="1"/>
  <c r="H681" i="4" s="1"/>
  <c r="AO277" i="4"/>
  <c r="AU277" i="4" s="1"/>
  <c r="AL696" i="4"/>
  <c r="AR696" i="4" s="1"/>
  <c r="AN509" i="4"/>
  <c r="AT509" i="4" s="1"/>
  <c r="AQ175" i="4"/>
  <c r="AW175" i="4" s="1"/>
  <c r="AM822" i="4"/>
  <c r="AS822" i="4" s="1"/>
  <c r="AN119" i="4"/>
  <c r="AT119" i="4" s="1"/>
  <c r="AO811" i="4"/>
  <c r="AU811" i="4" s="1"/>
  <c r="AM589" i="4"/>
  <c r="AS589" i="4" s="1"/>
  <c r="AP811" i="4"/>
  <c r="AV811" i="4" s="1"/>
  <c r="AL584" i="4"/>
  <c r="AR584" i="4" s="1"/>
  <c r="D571" i="4"/>
  <c r="H571" i="4" s="1"/>
  <c r="E608" i="4"/>
  <c r="I608" i="4" s="1"/>
  <c r="AP831" i="4"/>
  <c r="AV831" i="4" s="1"/>
  <c r="G772" i="4"/>
  <c r="AP621" i="4"/>
  <c r="AV621" i="4" s="1"/>
  <c r="AN628" i="4"/>
  <c r="AT628" i="4" s="1"/>
  <c r="AK864" i="4"/>
  <c r="AQ864" i="4" s="1"/>
  <c r="AW864" i="4" s="1"/>
  <c r="AA864" i="4"/>
  <c r="AI864" i="4"/>
  <c r="AG870" i="4"/>
  <c r="AH870" i="4"/>
  <c r="AN870" i="4" s="1"/>
  <c r="AT870" i="4" s="1"/>
  <c r="AC870" i="4"/>
  <c r="AO444" i="4"/>
  <c r="AU444" i="4" s="1"/>
  <c r="F412" i="4"/>
  <c r="J412" i="4" s="1"/>
  <c r="E422" i="4"/>
  <c r="I422" i="4" s="1"/>
  <c r="AL906" i="4"/>
  <c r="AN578" i="4"/>
  <c r="AT578" i="4" s="1"/>
  <c r="G643" i="4"/>
  <c r="F422" i="4"/>
  <c r="J422" i="4" s="1"/>
  <c r="G262" i="4"/>
  <c r="D639" i="4"/>
  <c r="H639" i="4" s="1"/>
  <c r="D405" i="4"/>
  <c r="H405" i="4" s="1"/>
  <c r="AM884" i="4"/>
  <c r="AP958" i="4"/>
  <c r="AP904" i="4"/>
  <c r="AQ917" i="4"/>
  <c r="F262" i="4"/>
  <c r="J262" i="4" s="1"/>
  <c r="E639" i="4"/>
  <c r="I639" i="4" s="1"/>
  <c r="AP948" i="4"/>
  <c r="AQ948" i="4"/>
  <c r="D322" i="4"/>
  <c r="H322" i="4" s="1"/>
  <c r="E322" i="4"/>
  <c r="I322" i="4" s="1"/>
  <c r="AQ884" i="4"/>
  <c r="AO958" i="4"/>
  <c r="AP760" i="4"/>
  <c r="AV760" i="4" s="1"/>
  <c r="AM673" i="4"/>
  <c r="AS673" i="4" s="1"/>
  <c r="AC864" i="4"/>
  <c r="AH864" i="4"/>
  <c r="AN864" i="4" s="1"/>
  <c r="AT864" i="4" s="1"/>
  <c r="AJ870" i="4"/>
  <c r="AA870" i="4"/>
  <c r="AO672" i="4"/>
  <c r="AU672" i="4" s="1"/>
  <c r="AO539" i="4"/>
  <c r="AU539" i="4" s="1"/>
  <c r="AM619" i="4"/>
  <c r="AS619" i="4" s="1"/>
  <c r="AQ906" i="4"/>
  <c r="AN295" i="4"/>
  <c r="AT295" i="4" s="1"/>
  <c r="AP876" i="4"/>
  <c r="E643" i="4"/>
  <c r="I643" i="4" s="1"/>
  <c r="AP59" i="4"/>
  <c r="AV59" i="4" s="1"/>
  <c r="E343" i="4"/>
  <c r="I343" i="4" s="1"/>
  <c r="F343" i="4"/>
  <c r="J343" i="4" s="1"/>
  <c r="G343" i="4"/>
  <c r="D343" i="4"/>
  <c r="H343" i="4" s="1"/>
  <c r="AO884" i="4"/>
  <c r="AM958" i="4"/>
  <c r="AN958" i="4"/>
  <c r="AQ958" i="4"/>
  <c r="AL175" i="4"/>
  <c r="AR175" i="4" s="1"/>
  <c r="AM87" i="4"/>
  <c r="AS87" i="4" s="1"/>
  <c r="G75" i="4"/>
  <c r="D67" i="4"/>
  <c r="H67" i="4" s="1"/>
  <c r="E85" i="4"/>
  <c r="I85" i="4" s="1"/>
  <c r="AO172" i="4"/>
  <c r="AU172" i="4" s="1"/>
  <c r="F208" i="4"/>
  <c r="J208" i="4" s="1"/>
  <c r="AN211" i="4"/>
  <c r="AT211" i="4" s="1"/>
  <c r="AM210" i="4"/>
  <c r="AS210" i="4" s="1"/>
  <c r="F155" i="4"/>
  <c r="J155" i="4" s="1"/>
  <c r="AP135" i="4"/>
  <c r="AV135" i="4" s="1"/>
  <c r="D75" i="4"/>
  <c r="H75" i="4" s="1"/>
  <c r="G67" i="4"/>
  <c r="D85" i="4"/>
  <c r="H85" i="4" s="1"/>
  <c r="AP60" i="4"/>
  <c r="AV60" i="4" s="1"/>
  <c r="F145" i="4"/>
  <c r="J145" i="4" s="1"/>
  <c r="AQ172" i="4"/>
  <c r="AW172" i="4" s="1"/>
  <c r="AP172" i="4"/>
  <c r="AV172" i="4" s="1"/>
  <c r="AM7" i="4"/>
  <c r="AS7" i="4" s="1"/>
  <c r="F43" i="4"/>
  <c r="J43" i="4" s="1"/>
  <c r="AP45" i="4"/>
  <c r="AV45" i="4" s="1"/>
  <c r="G43" i="4"/>
  <c r="AQ84" i="4"/>
  <c r="AW84" i="4" s="1"/>
  <c r="AQ41" i="4"/>
  <c r="AW41" i="4" s="1"/>
  <c r="AO56" i="4"/>
  <c r="AU56" i="4" s="1"/>
  <c r="E104" i="4"/>
  <c r="I104" i="4" s="1"/>
  <c r="D105" i="4"/>
  <c r="H105" i="4" s="1"/>
  <c r="AM45" i="4"/>
  <c r="AS45" i="4" s="1"/>
  <c r="E38" i="4"/>
  <c r="I38" i="4" s="1"/>
  <c r="AO78" i="4"/>
  <c r="AU78" i="4" s="1"/>
  <c r="AQ56" i="4"/>
  <c r="AW56" i="4" s="1"/>
  <c r="G104" i="4"/>
  <c r="E105" i="4"/>
  <c r="I105" i="4" s="1"/>
  <c r="G71" i="4"/>
  <c r="AQ64" i="4"/>
  <c r="AW64" i="4" s="1"/>
  <c r="E35" i="4"/>
  <c r="I35" i="4" s="1"/>
  <c r="D76" i="4"/>
  <c r="H76" i="4" s="1"/>
  <c r="AN734" i="4"/>
  <c r="AT734" i="4" s="1"/>
  <c r="AI908" i="4"/>
  <c r="AL126" i="4"/>
  <c r="AR126" i="4" s="1"/>
  <c r="AN146" i="4"/>
  <c r="AT146" i="4" s="1"/>
  <c r="AQ111" i="4"/>
  <c r="AW111" i="4" s="1"/>
  <c r="G145" i="4"/>
  <c r="AN137" i="4"/>
  <c r="AT137" i="4" s="1"/>
  <c r="D145" i="4"/>
  <c r="H145" i="4" s="1"/>
  <c r="AM125" i="4"/>
  <c r="AS125" i="4" s="1"/>
  <c r="AL111" i="4"/>
  <c r="AR111" i="4" s="1"/>
  <c r="F111" i="4" s="1"/>
  <c r="J111" i="4" s="1"/>
  <c r="AQ42" i="4"/>
  <c r="AW42" i="4" s="1"/>
  <c r="AN62" i="4"/>
  <c r="AT62" i="4" s="1"/>
  <c r="AM73" i="4"/>
  <c r="AS73" i="4" s="1"/>
  <c r="G38" i="4"/>
  <c r="AN42" i="4"/>
  <c r="AT42" i="4" s="1"/>
  <c r="G35" i="4"/>
  <c r="E71" i="4"/>
  <c r="I71" i="4" s="1"/>
  <c r="F76" i="4"/>
  <c r="J76" i="4" s="1"/>
  <c r="F100" i="4"/>
  <c r="J100" i="4" s="1"/>
  <c r="AP41" i="4"/>
  <c r="AV41" i="4" s="1"/>
  <c r="AP64" i="4"/>
  <c r="AV64" i="4" s="1"/>
  <c r="AP56" i="4"/>
  <c r="AV56" i="4" s="1"/>
  <c r="D38" i="4"/>
  <c r="H38" i="4" s="1"/>
  <c r="F35" i="4"/>
  <c r="J35" i="4" s="1"/>
  <c r="F71" i="4"/>
  <c r="J71" i="4" s="1"/>
  <c r="E76" i="4"/>
  <c r="I76" i="4" s="1"/>
  <c r="E100" i="4"/>
  <c r="I100" i="4" s="1"/>
  <c r="AO73" i="4"/>
  <c r="AU73" i="4" s="1"/>
  <c r="AM33" i="4"/>
  <c r="AS33" i="4" s="1"/>
  <c r="AO64" i="4"/>
  <c r="AU64" i="4" s="1"/>
  <c r="D172" i="4"/>
  <c r="H172" i="4" s="1"/>
  <c r="G172" i="4"/>
  <c r="E172" i="4"/>
  <c r="I172" i="4" s="1"/>
  <c r="F172" i="4"/>
  <c r="J172" i="4" s="1"/>
  <c r="F405" i="4"/>
  <c r="J405" i="4" s="1"/>
  <c r="E842" i="4"/>
  <c r="I842" i="4" s="1"/>
  <c r="D842" i="4"/>
  <c r="H842" i="4" s="1"/>
  <c r="E474" i="4"/>
  <c r="I474" i="4" s="1"/>
  <c r="AM391" i="4"/>
  <c r="AS391" i="4" s="1"/>
  <c r="E288" i="4"/>
  <c r="I288" i="4" s="1"/>
  <c r="AL685" i="4"/>
  <c r="AR685" i="4" s="1"/>
  <c r="D685" i="4" s="1"/>
  <c r="H685" i="4" s="1"/>
  <c r="AM811" i="4"/>
  <c r="AS811" i="4" s="1"/>
  <c r="E772" i="4"/>
  <c r="I772" i="4" s="1"/>
  <c r="AM676" i="4"/>
  <c r="AS676" i="4" s="1"/>
  <c r="AQ411" i="4"/>
  <c r="AW411" i="4" s="1"/>
  <c r="E405" i="4"/>
  <c r="I405" i="4" s="1"/>
  <c r="D288" i="4"/>
  <c r="H288" i="4" s="1"/>
  <c r="AP285" i="4"/>
  <c r="AV285" i="4" s="1"/>
  <c r="AL748" i="4"/>
  <c r="AR748" i="4" s="1"/>
  <c r="AM700" i="4"/>
  <c r="AS700" i="4" s="1"/>
  <c r="AP685" i="4"/>
  <c r="AV685" i="4" s="1"/>
  <c r="AO137" i="4"/>
  <c r="AU137" i="4" s="1"/>
  <c r="AM563" i="4"/>
  <c r="AS563" i="4" s="1"/>
  <c r="AL817" i="4"/>
  <c r="AR817" i="4" s="1"/>
  <c r="E817" i="4" s="1"/>
  <c r="I817" i="4" s="1"/>
  <c r="AJ868" i="4"/>
  <c r="AO904" i="4"/>
  <c r="AS908" i="4"/>
  <c r="AT908" i="4"/>
  <c r="Z908" i="4"/>
  <c r="AW908" i="4"/>
  <c r="AA908" i="4"/>
  <c r="AB908" i="4"/>
  <c r="AD908" i="4"/>
  <c r="AC908" i="4"/>
  <c r="AE908" i="4"/>
  <c r="AV908" i="4"/>
  <c r="AU908" i="4"/>
  <c r="AJ908" i="4"/>
  <c r="AF908" i="4"/>
  <c r="AH908" i="4"/>
  <c r="AN908" i="4" s="1"/>
  <c r="AG908" i="4"/>
  <c r="AK908" i="4"/>
  <c r="AN943" i="4"/>
  <c r="AL42" i="4"/>
  <c r="AR42" i="4" s="1"/>
  <c r="D42" i="4" s="1"/>
  <c r="H42" i="4" s="1"/>
  <c r="AL45" i="4"/>
  <c r="AR45" i="4" s="1"/>
  <c r="AP196" i="4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E819" i="4" s="1"/>
  <c r="I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F916" i="4"/>
  <c r="AJ916" i="4"/>
  <c r="AH916" i="4"/>
  <c r="AG916" i="4"/>
  <c r="AK916" i="4"/>
  <c r="AL391" i="4"/>
  <c r="AR391" i="4" s="1"/>
  <c r="F391" i="4" s="1"/>
  <c r="J391" i="4" s="1"/>
  <c r="AL551" i="4"/>
  <c r="AR551" i="4" s="1"/>
  <c r="D551" i="4" s="1"/>
  <c r="H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D135" i="4" s="1"/>
  <c r="H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F232" i="4" s="1"/>
  <c r="J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F505" i="4" s="1"/>
  <c r="J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F196" i="4" s="1"/>
  <c r="J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F184" i="4" s="1"/>
  <c r="J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AO785" i="4"/>
  <c r="AU785" i="4" s="1"/>
  <c r="AL753" i="4"/>
  <c r="AR753" i="4" s="1"/>
  <c r="D753" i="4" s="1"/>
  <c r="H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F642" i="4" s="1"/>
  <c r="J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AQ548" i="4" s="1"/>
  <c r="AW548" i="4" s="1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L548" i="4" s="1"/>
  <c r="AR548" i="4" s="1"/>
  <c r="E548" i="4" s="1"/>
  <c r="I548" i="4" s="1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E317" i="4" s="1"/>
  <c r="I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AQ240" i="4" s="1"/>
  <c r="AW240" i="4" s="1"/>
  <c r="Z212" i="4"/>
  <c r="AO205" i="4"/>
  <c r="AU205" i="4" s="1"/>
  <c r="AL303" i="4"/>
  <c r="AR303" i="4" s="1"/>
  <c r="G303" i="4" s="1"/>
  <c r="AO232" i="4"/>
  <c r="AU232" i="4" s="1"/>
  <c r="AM275" i="4"/>
  <c r="AS275" i="4" s="1"/>
  <c r="G218" i="4"/>
  <c r="AL426" i="4"/>
  <c r="AR426" i="4" s="1"/>
  <c r="E426" i="4" s="1"/>
  <c r="I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F820" i="4" s="1"/>
  <c r="J820" i="4" s="1"/>
  <c r="AO126" i="4"/>
  <c r="AU126" i="4" s="1"/>
  <c r="AQ159" i="4"/>
  <c r="AW159" i="4" s="1"/>
  <c r="AL650" i="4"/>
  <c r="AR650" i="4" s="1"/>
  <c r="F650" i="4" s="1"/>
  <c r="J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L868" i="4" s="1"/>
  <c r="AR868" i="4" s="1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N868" i="4" s="1"/>
  <c r="AT868" i="4" s="1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G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134" i="4" s="1"/>
  <c r="H134" i="4" s="1"/>
  <c r="E753" i="4"/>
  <c r="I753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E304" i="4" s="1"/>
  <c r="I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723" i="4"/>
  <c r="AR723" i="4" s="1"/>
  <c r="D723" i="4" s="1"/>
  <c r="H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E406" i="4" s="1"/>
  <c r="I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Q866" i="4"/>
  <c r="AW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F406" i="4"/>
  <c r="J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AQ628" i="4"/>
  <c r="AW628" i="4" s="1"/>
  <c r="AL688" i="4"/>
  <c r="AR688" i="4" s="1"/>
  <c r="AQ817" i="4"/>
  <c r="AW817" i="4" s="1"/>
  <c r="AO337" i="4"/>
  <c r="AU337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D84" i="4"/>
  <c r="H84" i="4" s="1"/>
  <c r="AM117" i="4"/>
  <c r="AS117" i="4" s="1"/>
  <c r="AM662" i="4"/>
  <c r="AS662" i="4" s="1"/>
  <c r="E64" i="4"/>
  <c r="I64" i="4" s="1"/>
  <c r="F760" i="4"/>
  <c r="J760" i="4" s="1"/>
  <c r="E760" i="4"/>
  <c r="I760" i="4" s="1"/>
  <c r="G760" i="4"/>
  <c r="D760" i="4"/>
  <c r="H760" i="4" s="1"/>
  <c r="F723" i="4"/>
  <c r="J723" i="4" s="1"/>
  <c r="E173" i="4"/>
  <c r="I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D650" i="4"/>
  <c r="H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G86" i="4"/>
  <c r="AN86" i="4"/>
  <c r="AT86" i="4" s="1"/>
  <c r="AN78" i="4"/>
  <c r="AT78" i="4" s="1"/>
  <c r="AO33" i="4"/>
  <c r="AU33" i="4" s="1"/>
  <c r="AP589" i="4"/>
  <c r="AV589" i="4" s="1"/>
  <c r="G56" i="4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F146" i="4"/>
  <c r="J146" i="4" s="1"/>
  <c r="E137" i="4"/>
  <c r="I137" i="4" s="1"/>
  <c r="G137" i="4"/>
  <c r="D137" i="4"/>
  <c r="H137" i="4" s="1"/>
  <c r="F137" i="4"/>
  <c r="J137" i="4" s="1"/>
  <c r="G134" i="4"/>
  <c r="AL659" i="4"/>
  <c r="AR659" i="4" s="1"/>
  <c r="AP650" i="4"/>
  <c r="AV650" i="4" s="1"/>
  <c r="D819" i="4"/>
  <c r="H819" i="4" s="1"/>
  <c r="AO184" i="4"/>
  <c r="AU184" i="4" s="1"/>
  <c r="F88" i="4"/>
  <c r="J88" i="4" s="1"/>
  <c r="G88" i="4"/>
  <c r="E88" i="4"/>
  <c r="I88" i="4" s="1"/>
  <c r="D88" i="4"/>
  <c r="H88" i="4" s="1"/>
  <c r="F78" i="4"/>
  <c r="J78" i="4" s="1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G58" i="4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N4" i="4" s="1"/>
  <c r="AT4" i="4" s="1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E303" i="4"/>
  <c r="I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E390" i="4"/>
  <c r="I390" i="4" s="1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F361" i="4"/>
  <c r="J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AQ194" i="4"/>
  <c r="AW194" i="4" s="1"/>
  <c r="AO204" i="4"/>
  <c r="AU204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L240" i="4"/>
  <c r="AR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D149" i="4" l="1"/>
  <c r="H149" i="4" s="1"/>
  <c r="G149" i="4"/>
  <c r="AL256" i="4"/>
  <c r="AR256" i="4" s="1"/>
  <c r="AM864" i="4"/>
  <c r="AS864" i="4" s="1"/>
  <c r="G196" i="4"/>
  <c r="G232" i="4"/>
  <c r="F426" i="4"/>
  <c r="J426" i="4" s="1"/>
  <c r="G819" i="4"/>
  <c r="E146" i="4"/>
  <c r="I146" i="4" s="1"/>
  <c r="F64" i="4"/>
  <c r="J64" i="4" s="1"/>
  <c r="F84" i="4"/>
  <c r="J84" i="4" s="1"/>
  <c r="F817" i="4"/>
  <c r="J817" i="4" s="1"/>
  <c r="D232" i="4"/>
  <c r="H232" i="4" s="1"/>
  <c r="G426" i="4"/>
  <c r="F819" i="4"/>
  <c r="J819" i="4" s="1"/>
  <c r="D146" i="4"/>
  <c r="H146" i="4" s="1"/>
  <c r="D533" i="4"/>
  <c r="H533" i="4" s="1"/>
  <c r="D64" i="4"/>
  <c r="H64" i="4" s="1"/>
  <c r="G817" i="4"/>
  <c r="AM548" i="4"/>
  <c r="AS548" i="4" s="1"/>
  <c r="AO908" i="4"/>
  <c r="F303" i="4"/>
  <c r="J303" i="4" s="1"/>
  <c r="G723" i="4"/>
  <c r="E84" i="4"/>
  <c r="I84" i="4" s="1"/>
  <c r="AP870" i="4"/>
  <c r="AV870" i="4" s="1"/>
  <c r="AN866" i="4"/>
  <c r="AT866" i="4" s="1"/>
  <c r="AP216" i="4"/>
  <c r="AV216" i="4" s="1"/>
  <c r="F229" i="4"/>
  <c r="J229" i="4" s="1"/>
  <c r="D229" i="4"/>
  <c r="H229" i="4" s="1"/>
  <c r="G59" i="4"/>
  <c r="D111" i="4"/>
  <c r="H111" i="4" s="1"/>
  <c r="E184" i="4"/>
  <c r="I184" i="4" s="1"/>
  <c r="E59" i="4"/>
  <c r="I59" i="4" s="1"/>
  <c r="G135" i="4"/>
  <c r="D390" i="4"/>
  <c r="H390" i="4" s="1"/>
  <c r="E391" i="4"/>
  <c r="I391" i="4" s="1"/>
  <c r="F304" i="4"/>
  <c r="J304" i="4" s="1"/>
  <c r="G642" i="4"/>
  <c r="E117" i="4"/>
  <c r="I117" i="4" s="1"/>
  <c r="F681" i="4"/>
  <c r="J681" i="4" s="1"/>
  <c r="D58" i="4"/>
  <c r="H58" i="4" s="1"/>
  <c r="F86" i="4"/>
  <c r="J86" i="4" s="1"/>
  <c r="D820" i="4"/>
  <c r="H820" i="4" s="1"/>
  <c r="E758" i="4"/>
  <c r="I758" i="4" s="1"/>
  <c r="G539" i="4"/>
  <c r="E361" i="4"/>
  <c r="I361" i="4" s="1"/>
  <c r="G390" i="4"/>
  <c r="G391" i="4"/>
  <c r="D444" i="4"/>
  <c r="H444" i="4" s="1"/>
  <c r="D642" i="4"/>
  <c r="H642" i="4" s="1"/>
  <c r="AM754" i="4"/>
  <c r="AS754" i="4" s="1"/>
  <c r="AL177" i="4"/>
  <c r="AR177" i="4" s="1"/>
  <c r="G177" i="4" s="1"/>
  <c r="D117" i="4"/>
  <c r="H117" i="4" s="1"/>
  <c r="G681" i="4"/>
  <c r="E58" i="4"/>
  <c r="I58" i="4" s="1"/>
  <c r="E86" i="4"/>
  <c r="I86" i="4" s="1"/>
  <c r="E820" i="4"/>
  <c r="I820" i="4" s="1"/>
  <c r="F758" i="4"/>
  <c r="J758" i="4" s="1"/>
  <c r="F574" i="4"/>
  <c r="J574" i="4" s="1"/>
  <c r="G753" i="4"/>
  <c r="G304" i="4"/>
  <c r="AP256" i="4"/>
  <c r="AV256" i="4" s="1"/>
  <c r="AM868" i="4"/>
  <c r="AS868" i="4" s="1"/>
  <c r="AM866" i="4"/>
  <c r="AS866" i="4" s="1"/>
  <c r="D196" i="4"/>
  <c r="H196" i="4" s="1"/>
  <c r="G111" i="4"/>
  <c r="E135" i="4"/>
  <c r="I135" i="4" s="1"/>
  <c r="G78" i="4"/>
  <c r="D184" i="4"/>
  <c r="H184" i="4" s="1"/>
  <c r="E196" i="4"/>
  <c r="I196" i="4" s="1"/>
  <c r="E111" i="4"/>
  <c r="I111" i="4" s="1"/>
  <c r="F135" i="4"/>
  <c r="J135" i="4" s="1"/>
  <c r="E78" i="4"/>
  <c r="I78" i="4" s="1"/>
  <c r="E42" i="4"/>
  <c r="I42" i="4" s="1"/>
  <c r="G184" i="4"/>
  <c r="AO212" i="4"/>
  <c r="AU212" i="4" s="1"/>
  <c r="AL916" i="4"/>
  <c r="AN548" i="4"/>
  <c r="AT548" i="4" s="1"/>
  <c r="AM240" i="4"/>
  <c r="AS240" i="4" s="1"/>
  <c r="AM870" i="4"/>
  <c r="AS870" i="4" s="1"/>
  <c r="E159" i="4"/>
  <c r="I159" i="4" s="1"/>
  <c r="AQ287" i="4"/>
  <c r="AW287" i="4" s="1"/>
  <c r="D6" i="4"/>
  <c r="H6" i="4" s="1"/>
  <c r="F134" i="4"/>
  <c r="J134" i="4" s="1"/>
  <c r="G406" i="4"/>
  <c r="D361" i="4"/>
  <c r="H361" i="4" s="1"/>
  <c r="F239" i="4"/>
  <c r="J239" i="4" s="1"/>
  <c r="D391" i="4"/>
  <c r="H391" i="4" s="1"/>
  <c r="D304" i="4"/>
  <c r="H304" i="4" s="1"/>
  <c r="D303" i="4"/>
  <c r="H303" i="4" s="1"/>
  <c r="D426" i="4"/>
  <c r="H426" i="4" s="1"/>
  <c r="F6" i="4"/>
  <c r="J6" i="4" s="1"/>
  <c r="E681" i="4"/>
  <c r="I681" i="4" s="1"/>
  <c r="E134" i="4"/>
  <c r="I134" i="4" s="1"/>
  <c r="D509" i="4"/>
  <c r="H509" i="4" s="1"/>
  <c r="E650" i="4"/>
  <c r="I650" i="4" s="1"/>
  <c r="E723" i="4"/>
  <c r="I723" i="4" s="1"/>
  <c r="G551" i="4"/>
  <c r="AQ216" i="4"/>
  <c r="AW216" i="4" s="1"/>
  <c r="F563" i="4"/>
  <c r="J563" i="4" s="1"/>
  <c r="D406" i="4"/>
  <c r="H406" i="4" s="1"/>
  <c r="D317" i="4"/>
  <c r="H317" i="4" s="1"/>
  <c r="D676" i="4"/>
  <c r="H676" i="4" s="1"/>
  <c r="F753" i="4"/>
  <c r="J753" i="4" s="1"/>
  <c r="E505" i="4"/>
  <c r="I505" i="4" s="1"/>
  <c r="AM908" i="4"/>
  <c r="G650" i="4"/>
  <c r="G239" i="4"/>
  <c r="E205" i="4"/>
  <c r="I205" i="4" s="1"/>
  <c r="AP4" i="4"/>
  <c r="AV4" i="4" s="1"/>
  <c r="AO29" i="4"/>
  <c r="AU29" i="4" s="1"/>
  <c r="G87" i="4"/>
  <c r="AP916" i="4"/>
  <c r="AQ908" i="4"/>
  <c r="AP881" i="4"/>
  <c r="AN923" i="4"/>
  <c r="F42" i="4"/>
  <c r="J42" i="4" s="1"/>
  <c r="F41" i="4"/>
  <c r="J41" i="4" s="1"/>
  <c r="E6" i="4"/>
  <c r="I6" i="4" s="1"/>
  <c r="G42" i="4"/>
  <c r="E34" i="4"/>
  <c r="I34" i="4" s="1"/>
  <c r="AN68" i="4"/>
  <c r="AT68" i="4" s="1"/>
  <c r="AQ68" i="4"/>
  <c r="AW68" i="4" s="1"/>
  <c r="AO916" i="4"/>
  <c r="AN852" i="4"/>
  <c r="AT852" i="4" s="1"/>
  <c r="AN916" i="4"/>
  <c r="AL908" i="4"/>
  <c r="AP908" i="4"/>
  <c r="G186" i="4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F216" i="4" s="1"/>
  <c r="J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D153" i="4" s="1"/>
  <c r="H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G153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AN157" i="4" l="1"/>
  <c r="AT157" i="4" s="1"/>
  <c r="E153" i="4"/>
  <c r="I153" i="4" s="1"/>
  <c r="F153" i="4"/>
  <c r="J153" i="4" s="1"/>
  <c r="D177" i="4"/>
  <c r="H177" i="4" s="1"/>
  <c r="F177" i="4"/>
  <c r="J177" i="4" s="1"/>
  <c r="G216" i="4"/>
  <c r="F287" i="4"/>
  <c r="J287" i="4" s="1"/>
  <c r="D165" i="4"/>
  <c r="H165" i="4" s="1"/>
  <c r="D90" i="4"/>
  <c r="H90" i="4" s="1"/>
  <c r="D216" i="4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464" i="10"/>
  <c r="D694" i="3"/>
  <c r="D905" i="3"/>
  <c r="D724" i="3"/>
  <c r="D642" i="3"/>
  <c r="D844" i="3"/>
  <c r="D604" i="10"/>
  <c r="D673" i="10"/>
  <c r="D685" i="3"/>
  <c r="D648" i="3"/>
  <c r="D820" i="10"/>
  <c r="D805" i="3"/>
  <c r="D558" i="3"/>
  <c r="D912" i="3"/>
  <c r="D973" i="3"/>
  <c r="D606" i="10"/>
  <c r="D854" i="3"/>
  <c r="D876" i="3"/>
  <c r="D624" i="10"/>
  <c r="D473" i="10"/>
  <c r="D740" i="3"/>
  <c r="D612" i="3"/>
  <c r="D751" i="3"/>
  <c r="D608" i="3"/>
  <c r="D769" i="10"/>
  <c r="D914" i="3"/>
  <c r="D787" i="3"/>
  <c r="D355" i="10"/>
  <c r="D781" i="3"/>
  <c r="D279" i="10"/>
  <c r="D287" i="10"/>
  <c r="D605" i="10"/>
  <c r="D339" i="10"/>
  <c r="D983" i="10"/>
  <c r="D943" i="3"/>
  <c r="D720" i="3"/>
  <c r="D502" i="10"/>
  <c r="D753" i="3"/>
  <c r="D387" i="10"/>
  <c r="D440" i="10"/>
  <c r="D893" i="3"/>
  <c r="D324" i="10"/>
  <c r="D448" i="10"/>
  <c r="D945" i="3"/>
  <c r="D720" i="10"/>
  <c r="D664" i="3"/>
  <c r="D998" i="10"/>
  <c r="D848" i="10"/>
  <c r="D491" i="10"/>
  <c r="D669" i="3"/>
  <c r="D534" i="10"/>
  <c r="D942" i="10"/>
  <c r="D399" i="10"/>
  <c r="D920" i="10"/>
  <c r="D848" i="3"/>
  <c r="D503" i="10"/>
  <c r="D307" i="10"/>
  <c r="D987" i="10"/>
  <c r="D376" i="10"/>
  <c r="D797" i="10"/>
  <c r="D941" i="3"/>
  <c r="D404" i="10"/>
  <c r="D331" i="10"/>
  <c r="D678" i="10"/>
  <c r="D882" i="10"/>
  <c r="D662" i="10"/>
  <c r="D511" i="3"/>
  <c r="D825" i="3"/>
  <c r="D609" i="3"/>
  <c r="D730" i="3"/>
  <c r="D669" i="10"/>
  <c r="D745" i="10"/>
  <c r="D678" i="3"/>
  <c r="D826" i="3"/>
  <c r="D458" i="10"/>
  <c r="D969" i="3"/>
  <c r="D623" i="10"/>
  <c r="D970" i="10"/>
  <c r="D637" i="3"/>
  <c r="D752" i="3"/>
  <c r="D481" i="10"/>
  <c r="D681" i="10"/>
  <c r="D937" i="10"/>
  <c r="D497" i="3"/>
  <c r="D676" i="3"/>
  <c r="D522" i="3"/>
  <c r="D813" i="10"/>
  <c r="D652" i="3"/>
  <c r="D665" i="10"/>
  <c r="D514" i="3"/>
  <c r="D442" i="10"/>
  <c r="D765" i="3"/>
  <c r="D996" i="3"/>
  <c r="D882" i="3"/>
  <c r="D453" i="10"/>
  <c r="D858" i="3"/>
  <c r="D482" i="3"/>
  <c r="D471" i="3"/>
  <c r="D793" i="3"/>
  <c r="D434" i="10"/>
  <c r="D988" i="3"/>
  <c r="D792" i="10"/>
  <c r="D554" i="3"/>
  <c r="D947" i="3"/>
  <c r="D409" i="10"/>
  <c r="D417" i="10"/>
  <c r="D477" i="10"/>
  <c r="D485" i="3"/>
  <c r="D839" i="3"/>
  <c r="D459" i="10"/>
  <c r="D414" i="10"/>
  <c r="D773" i="10"/>
  <c r="D790" i="10"/>
  <c r="D550" i="3"/>
  <c r="D966" i="10"/>
  <c r="D488" i="10"/>
  <c r="D577" i="3"/>
  <c r="D393" i="10"/>
  <c r="D714" i="10"/>
  <c r="D715" i="10"/>
  <c r="D576" i="3"/>
  <c r="D843" i="3"/>
  <c r="D602" i="10"/>
  <c r="D931" i="10"/>
  <c r="D828" i="3"/>
  <c r="D931" i="3"/>
  <c r="D827" i="10"/>
  <c r="D613" i="10"/>
  <c r="D833" i="10"/>
  <c r="D348" i="10"/>
  <c r="D495" i="3"/>
  <c r="D553" i="10"/>
  <c r="D667" i="3"/>
  <c r="D518" i="10"/>
  <c r="D835" i="10"/>
  <c r="D748" i="3"/>
  <c r="D1001" i="3"/>
  <c r="D346" i="10"/>
  <c r="D556" i="10"/>
  <c r="D865" i="3"/>
  <c r="D405" i="10"/>
  <c r="D709" i="3"/>
  <c r="D812" i="3"/>
  <c r="D551" i="3"/>
  <c r="D855" i="10"/>
  <c r="D422" i="3"/>
  <c r="D843" i="10"/>
  <c r="D968" i="10"/>
  <c r="D498" i="10"/>
  <c r="D536" i="3"/>
  <c r="D765" i="10"/>
  <c r="D822" i="10"/>
  <c r="D266" i="10"/>
  <c r="D478" i="3"/>
  <c r="D654" i="3"/>
  <c r="D646" i="10"/>
  <c r="D705" i="3"/>
  <c r="D599" i="3"/>
  <c r="D593" i="10"/>
  <c r="D303" i="10"/>
  <c r="D595" i="3"/>
  <c r="D779" i="3"/>
  <c r="D834" i="3"/>
  <c r="D861" i="10"/>
  <c r="D490" i="3"/>
  <c r="D997" i="3"/>
  <c r="D683" i="10"/>
  <c r="D860" i="3"/>
  <c r="D572" i="3"/>
  <c r="D598" i="3"/>
  <c r="D951" i="3"/>
  <c r="D563" i="3"/>
  <c r="D560" i="10"/>
  <c r="D672" i="3"/>
  <c r="D993" i="3"/>
  <c r="D976" i="10"/>
  <c r="D426" i="10"/>
  <c r="D515" i="3"/>
  <c r="D728" i="3"/>
  <c r="D747" i="3"/>
  <c r="D960" i="10"/>
  <c r="D371" i="10"/>
  <c r="D984" i="3"/>
  <c r="D616" i="10"/>
  <c r="D599" i="10"/>
  <c r="D700" i="3"/>
  <c r="D717" i="3"/>
  <c r="D695" i="10"/>
  <c r="D320" i="10"/>
  <c r="D716" i="10"/>
  <c r="D899" i="3"/>
  <c r="D791" i="3"/>
  <c r="D526" i="3"/>
  <c r="D801" i="3"/>
  <c r="D333" i="10"/>
  <c r="D991" i="3"/>
  <c r="D521" i="10"/>
  <c r="D719" i="10"/>
  <c r="D321" i="10"/>
  <c r="D907" i="3"/>
  <c r="D829" i="3"/>
  <c r="D390" i="10"/>
  <c r="D649" i="3"/>
  <c r="D480" i="3"/>
  <c r="D618" i="10"/>
  <c r="D985" i="3"/>
  <c r="D930" i="10"/>
  <c r="D817" i="3"/>
  <c r="D574" i="3"/>
  <c r="D329" i="10"/>
  <c r="D505" i="10"/>
  <c r="D688" i="10"/>
  <c r="D808" i="3"/>
  <c r="D590" i="10"/>
  <c r="D469" i="10"/>
  <c r="D863" i="3"/>
  <c r="D713" i="10"/>
  <c r="D427" i="10"/>
  <c r="D718" i="3"/>
  <c r="D422" i="10"/>
  <c r="D666" i="3"/>
  <c r="D934" i="3"/>
  <c r="D801" i="10"/>
  <c r="D603" i="3"/>
  <c r="D746" i="3"/>
  <c r="D494" i="10"/>
  <c r="D591" i="3"/>
  <c r="D764" i="3"/>
  <c r="D816" i="3"/>
  <c r="D566" i="3"/>
  <c r="D741" i="10"/>
  <c r="D476" i="3"/>
  <c r="D475" i="3"/>
  <c r="D866" i="3"/>
  <c r="D834" i="10"/>
  <c r="D766" i="3"/>
  <c r="D540" i="3"/>
  <c r="D691" i="10"/>
  <c r="D437" i="10"/>
  <c r="D647" i="10"/>
  <c r="D939" i="3"/>
  <c r="D865" i="10"/>
  <c r="D356" i="10"/>
  <c r="D565" i="10"/>
  <c r="D542" i="3"/>
  <c r="D363" i="10"/>
  <c r="D579" i="3"/>
  <c r="D798" i="3"/>
  <c r="D582" i="3"/>
  <c r="D735" i="10"/>
  <c r="D746" i="10"/>
  <c r="D557" i="10"/>
  <c r="D736" i="3"/>
  <c r="D975" i="3"/>
  <c r="D533" i="10"/>
  <c r="D635" i="3"/>
  <c r="D721" i="3"/>
  <c r="D954" i="10"/>
  <c r="D974" i="3"/>
  <c r="D782" i="3"/>
  <c r="D884" i="3"/>
  <c r="D962" i="10"/>
  <c r="D560" i="3"/>
  <c r="D651" i="10"/>
  <c r="D526" i="10"/>
  <c r="D921" i="10"/>
  <c r="D677" i="10"/>
  <c r="D874" i="3"/>
  <c r="D855" i="3"/>
  <c r="D639" i="10"/>
  <c r="D780" i="10"/>
  <c r="D474" i="3"/>
  <c r="D668" i="10"/>
  <c r="D606" i="3"/>
  <c r="D584" i="3"/>
  <c r="D531" i="3"/>
  <c r="D467" i="3"/>
  <c r="D759" i="3"/>
  <c r="D729" i="3"/>
  <c r="D632" i="3"/>
  <c r="D508" i="10"/>
  <c r="D518" i="3"/>
  <c r="D532" i="3"/>
  <c r="D775" i="3"/>
  <c r="D802" i="3"/>
  <c r="D955" i="3"/>
  <c r="D612" i="10"/>
  <c r="D783" i="3"/>
  <c r="D742" i="3"/>
  <c r="D551" i="10"/>
  <c r="D724" i="10"/>
  <c r="D808" i="10"/>
  <c r="D607" i="3"/>
  <c r="D549" i="3"/>
  <c r="D323" i="10"/>
  <c r="D937" i="3"/>
  <c r="D973" i="10"/>
  <c r="D508" i="3"/>
  <c r="D878" i="3"/>
  <c r="D517" i="3"/>
  <c r="D585" i="3"/>
  <c r="D450" i="10"/>
  <c r="D968" i="3"/>
  <c r="D470" i="10"/>
  <c r="D614" i="3"/>
  <c r="D468" i="3"/>
  <c r="D687" i="3"/>
  <c r="D961" i="3"/>
  <c r="D933" i="10"/>
  <c r="D758" i="10"/>
  <c r="D524" i="3"/>
  <c r="D679" i="3"/>
  <c r="D457" i="10"/>
  <c r="D594" i="3"/>
  <c r="D785" i="3"/>
  <c r="D510" i="3"/>
  <c r="D497" i="10"/>
  <c r="D639" i="3"/>
  <c r="D767" i="10"/>
  <c r="D615" i="10"/>
  <c r="D689" i="3"/>
  <c r="D571" i="10"/>
  <c r="D777" i="3"/>
  <c r="D1001" i="10"/>
  <c r="D676" i="10"/>
  <c r="D658" i="3"/>
  <c r="D373" i="10"/>
  <c r="D942" i="3"/>
  <c r="D903" i="3"/>
  <c r="D567" i="3"/>
  <c r="D951" i="10"/>
  <c r="D688" i="3"/>
  <c r="D792" i="3"/>
  <c r="D509" i="3"/>
  <c r="D898" i="3"/>
  <c r="D850" i="3"/>
  <c r="D975" i="10"/>
  <c r="D659" i="10"/>
  <c r="D786" i="10"/>
  <c r="D959" i="3"/>
  <c r="D541" i="10"/>
  <c r="D528" i="10"/>
  <c r="D893" i="10"/>
  <c r="D952" i="3"/>
  <c r="D911" i="3"/>
  <c r="D464" i="3"/>
  <c r="D473" i="3"/>
  <c r="D698" i="3"/>
  <c r="D600" i="10"/>
  <c r="D424" i="3"/>
  <c r="D807" i="3"/>
  <c r="D634" i="3"/>
  <c r="D943" i="10"/>
  <c r="D573" i="10"/>
  <c r="D690" i="3"/>
  <c r="D960" i="3"/>
  <c r="D881" i="10"/>
  <c r="D737" i="10"/>
  <c r="D974" i="10"/>
  <c r="D589" i="10"/>
  <c r="D513" i="10"/>
  <c r="D675" i="10"/>
  <c r="D487" i="10"/>
  <c r="D619" i="10"/>
  <c r="D879" i="3"/>
  <c r="D533" i="3"/>
  <c r="D585" i="10"/>
  <c r="D838" i="3"/>
  <c r="D807" i="10"/>
  <c r="D524" i="10"/>
  <c r="D814" i="10"/>
  <c r="D881" i="3"/>
  <c r="D353" i="10"/>
  <c r="D584" i="10"/>
  <c r="D564" i="10"/>
  <c r="D924" i="3"/>
  <c r="D864" i="10"/>
  <c r="D345" i="10"/>
  <c r="D810" i="3"/>
  <c r="D379" i="10"/>
  <c r="D680" i="10"/>
  <c r="D772" i="3"/>
  <c r="D887" i="3"/>
  <c r="D441" i="10"/>
  <c r="D877" i="3"/>
  <c r="D561" i="3"/>
  <c r="D487" i="3"/>
  <c r="D562" i="10"/>
  <c r="D657" i="10"/>
  <c r="D623" i="3"/>
  <c r="D564" i="3"/>
  <c r="D994" i="10"/>
  <c r="D483" i="10"/>
  <c r="D686" i="3"/>
  <c r="D470" i="3"/>
  <c r="D868" i="10"/>
  <c r="D546" i="10"/>
  <c r="D633" i="3"/>
  <c r="D980" i="10"/>
  <c r="D626" i="3"/>
  <c r="D702" i="3"/>
  <c r="D590" i="3"/>
  <c r="D841" i="10"/>
  <c r="D484" i="3"/>
  <c r="D655" i="10"/>
  <c r="D899" i="10"/>
  <c r="D624" i="3"/>
  <c r="D583" i="3"/>
  <c r="D745" i="3"/>
  <c r="D913" i="3"/>
  <c r="D997" i="10"/>
  <c r="D851" i="10"/>
  <c r="D532" i="10"/>
  <c r="D768" i="3"/>
  <c r="D362" i="10"/>
  <c r="D989" i="3"/>
  <c r="D800" i="3"/>
  <c r="D489" i="10"/>
  <c r="D758" i="3"/>
  <c r="D723" i="3"/>
  <c r="D1000" i="3"/>
  <c r="D312" i="10"/>
  <c r="D569" i="3"/>
  <c r="D835" i="3"/>
  <c r="D340" i="10"/>
  <c r="D824" i="3"/>
  <c r="D683" i="3"/>
  <c r="D846" i="10"/>
  <c r="D631" i="3"/>
  <c r="D990" i="3"/>
  <c r="D938" i="10"/>
  <c r="D498" i="3"/>
  <c r="D748" i="10"/>
  <c r="D246" i="10"/>
  <c r="D500" i="3"/>
  <c r="D270" i="10"/>
  <c r="D853" i="3"/>
  <c r="D814" i="3"/>
  <c r="D507" i="3"/>
  <c r="D663" i="10"/>
  <c r="D479" i="3"/>
  <c r="D752" i="10"/>
  <c r="D530" i="3"/>
  <c r="D335" i="10"/>
  <c r="D866" i="10"/>
  <c r="D779" i="10"/>
  <c r="D338" i="10"/>
  <c r="D940" i="3"/>
  <c r="D548" i="10"/>
  <c r="D891" i="10"/>
  <c r="D845" i="3"/>
  <c r="D530" i="10"/>
  <c r="D841" i="3"/>
  <c r="D877" i="10"/>
  <c r="D874" i="10"/>
  <c r="D628" i="10"/>
  <c r="D292" i="10"/>
  <c r="D886" i="10"/>
  <c r="D894" i="10"/>
  <c r="D633" i="10"/>
  <c r="D420" i="10"/>
  <c r="D553" i="3"/>
  <c r="D570" i="10"/>
  <c r="D971" i="10"/>
  <c r="D925" i="3"/>
  <c r="D296" i="3"/>
  <c r="D640" i="3"/>
  <c r="D604" i="3"/>
  <c r="D460" i="10"/>
  <c r="D949" i="10"/>
  <c r="D778" i="3"/>
  <c r="D369" i="10"/>
  <c r="D640" i="10"/>
  <c r="D995" i="10"/>
  <c r="D936" i="3"/>
  <c r="D573" i="3"/>
  <c r="D953" i="3"/>
  <c r="D650" i="10"/>
  <c r="D910" i="3"/>
  <c r="D864" i="3"/>
  <c r="D915" i="3"/>
  <c r="D823" i="10"/>
  <c r="D729" i="10"/>
  <c r="D283" i="10"/>
  <c r="D761" i="3"/>
  <c r="D282" i="10"/>
  <c r="D313" i="10"/>
  <c r="D504" i="10"/>
  <c r="D948" i="3"/>
  <c r="D760" i="10"/>
  <c r="D432" i="10"/>
  <c r="D428" i="10"/>
  <c r="D242" i="3"/>
  <c r="D800" i="10"/>
  <c r="D256" i="10"/>
  <c r="D379" i="3"/>
  <c r="D370" i="10"/>
  <c r="D888" i="3"/>
  <c r="D396" i="3"/>
  <c r="D483" i="3"/>
  <c r="D581" i="3"/>
  <c r="D618" i="3"/>
  <c r="D565" i="3"/>
  <c r="D875" i="3"/>
  <c r="D411" i="10"/>
  <c r="D658" i="10"/>
  <c r="D687" i="10"/>
  <c r="D719" i="3"/>
  <c r="D475" i="10"/>
  <c r="D842" i="3"/>
  <c r="D463" i="10"/>
  <c r="D747" i="10"/>
  <c r="D916" i="3"/>
  <c r="D586" i="3"/>
  <c r="D472" i="10"/>
  <c r="D634" i="10"/>
  <c r="D919" i="3"/>
  <c r="D625" i="3"/>
  <c r="D319" i="10"/>
  <c r="D561" i="10"/>
  <c r="D803" i="3"/>
  <c r="D693" i="3"/>
  <c r="D297" i="10"/>
  <c r="D685" i="10"/>
  <c r="D914" i="10"/>
  <c r="D645" i="3"/>
  <c r="D739" i="10"/>
  <c r="D598" i="10"/>
  <c r="D978" i="3"/>
  <c r="D661" i="3"/>
  <c r="D425" i="10"/>
  <c r="D660" i="3"/>
  <c r="D697" i="3"/>
  <c r="D889" i="3"/>
  <c r="D871" i="3"/>
  <c r="D610" i="10"/>
  <c r="D486" i="3"/>
  <c r="D572" i="10"/>
  <c r="D755" i="3"/>
  <c r="D707" i="3"/>
  <c r="D555" i="10"/>
  <c r="D886" i="3"/>
  <c r="D601" i="10"/>
  <c r="D998" i="3"/>
  <c r="D737" i="3"/>
  <c r="D510" i="10"/>
  <c r="D541" i="3"/>
  <c r="D762" i="10"/>
  <c r="D570" i="3"/>
  <c r="D921" i="3"/>
  <c r="D971" i="3"/>
  <c r="D449" i="10"/>
  <c r="D839" i="10"/>
  <c r="D903" i="10"/>
  <c r="D519" i="3"/>
  <c r="D278" i="10"/>
  <c r="D918" i="10"/>
  <c r="D986" i="3"/>
  <c r="D817" i="10"/>
  <c r="D857" i="10"/>
  <c r="D250" i="3"/>
  <c r="D709" i="10"/>
  <c r="D277" i="10"/>
  <c r="D391" i="3"/>
  <c r="D706" i="3"/>
  <c r="D854" i="10"/>
  <c r="D429" i="3"/>
  <c r="D837" i="10"/>
  <c r="D763" i="3"/>
  <c r="D784" i="3"/>
  <c r="D506" i="3"/>
  <c r="D749" i="3"/>
  <c r="D938" i="3"/>
  <c r="D749" i="10"/>
  <c r="D648" i="10"/>
  <c r="D775" i="10"/>
  <c r="D840" i="3"/>
  <c r="D388" i="10"/>
  <c r="D754" i="10"/>
  <c r="D755" i="10"/>
  <c r="D856" i="3"/>
  <c r="D887" i="10"/>
  <c r="D267" i="10"/>
  <c r="D342" i="10"/>
  <c r="D568" i="3"/>
  <c r="D741" i="3"/>
  <c r="D336" i="10"/>
  <c r="D271" i="10"/>
  <c r="D892" i="3"/>
  <c r="D727" i="3"/>
  <c r="D847" i="10"/>
  <c r="D876" i="10"/>
  <c r="D371" i="3"/>
  <c r="D540" i="10"/>
  <c r="D821" i="10"/>
  <c r="D496" i="10"/>
  <c r="D852" i="3"/>
  <c r="D946" i="3"/>
  <c r="D981" i="3"/>
  <c r="D853" i="10"/>
  <c r="D334" i="10"/>
  <c r="D545" i="10"/>
  <c r="D780" i="3"/>
  <c r="D595" i="10"/>
  <c r="D311" i="10"/>
  <c r="D607" i="10"/>
  <c r="D906" i="10"/>
  <c r="D627" i="10"/>
  <c r="D525" i="3"/>
  <c r="D410" i="10"/>
  <c r="D735" i="3"/>
  <c r="D836" i="3"/>
  <c r="D811" i="3"/>
  <c r="D690" i="10"/>
  <c r="D544" i="10"/>
  <c r="D295" i="10"/>
  <c r="D950" i="3"/>
  <c r="D636" i="10"/>
  <c r="D301" i="3"/>
  <c r="D391" i="10"/>
  <c r="D895" i="10"/>
  <c r="D433" i="3"/>
  <c r="D889" i="10"/>
  <c r="D885" i="10"/>
  <c r="D362" i="3"/>
  <c r="D944" i="10"/>
  <c r="D535" i="3"/>
  <c r="D610" i="3"/>
  <c r="D682" i="3"/>
  <c r="D401" i="10"/>
  <c r="D734" i="10"/>
  <c r="D822" i="3"/>
  <c r="D632" i="10"/>
  <c r="D902" i="10"/>
  <c r="D494" i="3"/>
  <c r="D844" i="10"/>
  <c r="D486" i="10"/>
  <c r="D378" i="10"/>
  <c r="D900" i="10"/>
  <c r="D819" i="3"/>
  <c r="D753" i="10"/>
  <c r="D976" i="3"/>
  <c r="D802" i="10"/>
  <c r="D520" i="10"/>
  <c r="D592" i="3"/>
  <c r="D869" i="10"/>
  <c r="D757" i="3"/>
  <c r="D269" i="10"/>
  <c r="D722" i="3"/>
  <c r="D731" i="3"/>
  <c r="D917" i="3"/>
  <c r="D699" i="10"/>
  <c r="D703" i="10"/>
  <c r="D274" i="10"/>
  <c r="D945" i="10"/>
  <c r="D495" i="10"/>
  <c r="D761" i="10"/>
  <c r="D992" i="3"/>
  <c r="D999" i="10"/>
  <c r="D859" i="3"/>
  <c r="D499" i="10"/>
  <c r="D304" i="10"/>
  <c r="D862" i="10"/>
  <c r="D359" i="10"/>
  <c r="D711" i="3"/>
  <c r="D696" i="3"/>
  <c r="D567" i="10"/>
  <c r="D438" i="10"/>
  <c r="D630" i="3"/>
  <c r="D276" i="10"/>
  <c r="D641" i="3"/>
  <c r="D750" i="10"/>
  <c r="D776" i="10"/>
  <c r="D629" i="3"/>
  <c r="D956" i="3"/>
  <c r="D851" i="3"/>
  <c r="D934" i="10"/>
  <c r="D910" i="10"/>
  <c r="D880" i="10"/>
  <c r="D581" i="10"/>
  <c r="D509" i="10"/>
  <c r="D636" i="3"/>
  <c r="D374" i="10"/>
  <c r="D793" i="10"/>
  <c r="D614" i="10"/>
  <c r="D847" i="3"/>
  <c r="D499" i="3"/>
  <c r="D411" i="3"/>
  <c r="D465" i="3"/>
  <c r="D993" i="10"/>
  <c r="D269" i="3"/>
  <c r="D575" i="3"/>
  <c r="D771" i="10"/>
  <c r="D410" i="3"/>
  <c r="D860" i="10"/>
  <c r="D412" i="10"/>
  <c r="D777" i="10"/>
  <c r="D966" i="3"/>
  <c r="D909" i="3"/>
  <c r="D805" i="10"/>
  <c r="D547" i="3"/>
  <c r="D804" i="3"/>
  <c r="D251" i="3"/>
  <c r="D739" i="3"/>
  <c r="D308" i="10"/>
  <c r="D794" i="10"/>
  <c r="D999" i="3"/>
  <c r="D529" i="3"/>
  <c r="D587" i="10"/>
  <c r="D707" i="10"/>
  <c r="D424" i="10"/>
  <c r="D744" i="10"/>
  <c r="D717" i="10"/>
  <c r="D528" i="3"/>
  <c r="D328" i="10"/>
  <c r="D504" i="3"/>
  <c r="D781" i="10"/>
  <c r="D403" i="10"/>
  <c r="D245" i="10"/>
  <c r="D336" i="3"/>
  <c r="D615" i="3"/>
  <c r="D516" i="3"/>
  <c r="D958" i="10"/>
  <c r="D534" i="3"/>
  <c r="D306" i="10"/>
  <c r="D557" i="3"/>
  <c r="D740" i="10"/>
  <c r="D588" i="3"/>
  <c r="D725" i="10"/>
  <c r="D872" i="10"/>
  <c r="D327" i="10"/>
  <c r="D477" i="3"/>
  <c r="D904" i="3"/>
  <c r="D789" i="3"/>
  <c r="D935" i="3"/>
  <c r="D392" i="10"/>
  <c r="D986" i="10"/>
  <c r="D783" i="10"/>
  <c r="D467" i="10"/>
  <c r="D674" i="3"/>
  <c r="D915" i="10"/>
  <c r="D672" i="10"/>
  <c r="D407" i="10"/>
  <c r="D472" i="3"/>
  <c r="D771" i="3"/>
  <c r="D420" i="3"/>
  <c r="D617" i="3"/>
  <c r="D830" i="10"/>
  <c r="D328" i="3"/>
  <c r="D842" i="10"/>
  <c r="D296" i="10"/>
  <c r="D378" i="3"/>
  <c r="D523" i="3"/>
  <c r="D852" i="10"/>
  <c r="D421" i="3"/>
  <c r="D731" i="10"/>
  <c r="D382" i="10"/>
  <c r="D784" i="10"/>
  <c r="D769" i="3"/>
  <c r="D795" i="3"/>
  <c r="D488" i="3"/>
  <c r="D981" i="10"/>
  <c r="D868" i="3"/>
  <c r="D732" i="10"/>
  <c r="D501" i="3"/>
  <c r="D539" i="10"/>
  <c r="D862" i="3"/>
  <c r="D929" i="3"/>
  <c r="D665" i="3"/>
  <c r="D712" i="3"/>
  <c r="D571" i="3"/>
  <c r="D601" i="3"/>
  <c r="D714" i="3"/>
  <c r="D413" i="10"/>
  <c r="D699" i="3"/>
  <c r="D941" i="10"/>
  <c r="D490" i="10"/>
  <c r="D857" i="3"/>
  <c r="D918" i="3"/>
  <c r="D957" i="3"/>
  <c r="D310" i="10"/>
  <c r="D972" i="3"/>
  <c r="D890" i="3"/>
  <c r="D298" i="10"/>
  <c r="D701" i="10"/>
  <c r="D806" i="10"/>
  <c r="D647" i="3"/>
  <c r="D569" i="10"/>
  <c r="D990" i="10"/>
  <c r="D725" i="3"/>
  <c r="D479" i="10"/>
  <c r="D492" i="3"/>
  <c r="D576" i="10"/>
  <c r="D620" i="10"/>
  <c r="D773" i="3"/>
  <c r="D863" i="10"/>
  <c r="D446" i="10"/>
  <c r="D507" i="10"/>
  <c r="D605" i="3"/>
  <c r="D469" i="3"/>
  <c r="D983" i="3"/>
  <c r="D537" i="3"/>
  <c r="D869" i="3"/>
  <c r="D544" i="3"/>
  <c r="D991" i="10"/>
  <c r="D249" i="3"/>
  <c r="D611" i="3"/>
  <c r="D268" i="10"/>
  <c r="D791" i="10"/>
  <c r="D263" i="10"/>
  <c r="D744" i="3"/>
  <c r="D846" i="3"/>
  <c r="D592" i="10"/>
  <c r="D466" i="10"/>
  <c r="D458" i="3"/>
  <c r="D994" i="3"/>
  <c r="D625" i="10"/>
  <c r="D387" i="3"/>
  <c r="D823" i="3"/>
  <c r="D597" i="10"/>
  <c r="D435" i="3"/>
  <c r="D662" i="3"/>
  <c r="D786" i="3"/>
  <c r="D873" i="3"/>
  <c r="D512" i="3"/>
  <c r="D558" i="10"/>
  <c r="D703" i="3"/>
  <c r="D445" i="10"/>
  <c r="D542" i="10"/>
  <c r="D493" i="3"/>
  <c r="D738" i="3"/>
  <c r="D580" i="3"/>
  <c r="D552" i="10"/>
  <c r="D770" i="10"/>
  <c r="D732" i="3"/>
  <c r="D512" i="10"/>
  <c r="D799" i="3"/>
  <c r="D309" i="10"/>
  <c r="D867" i="10"/>
  <c r="D406" i="3"/>
  <c r="D452" i="10"/>
  <c r="D933" i="3"/>
  <c r="D996" i="10"/>
  <c r="D503" i="3"/>
  <c r="D789" i="10"/>
  <c r="D861" i="3"/>
  <c r="D923" i="3"/>
  <c r="D767" i="3"/>
  <c r="D939" i="10"/>
  <c r="D547" i="10"/>
  <c r="D418" i="10"/>
  <c r="D738" i="10"/>
  <c r="D402" i="10"/>
  <c r="D736" i="10"/>
  <c r="D896" i="3"/>
  <c r="D902" i="3"/>
  <c r="D830" i="3"/>
  <c r="D555" i="3"/>
  <c r="D726" i="10"/>
  <c r="D923" i="10"/>
  <c r="D832" i="3"/>
  <c r="D439" i="3"/>
  <c r="D586" i="10"/>
  <c r="D454" i="10"/>
  <c r="D450" i="3"/>
  <c r="D772" i="10"/>
  <c r="D326" i="10"/>
  <c r="D370" i="3"/>
  <c r="D850" i="10"/>
  <c r="D947" i="10"/>
  <c r="D304" i="3"/>
  <c r="D742" i="10"/>
  <c r="D447" i="10"/>
  <c r="D270" i="3"/>
  <c r="D627" i="3"/>
  <c r="D928" i="10"/>
  <c r="D462" i="3"/>
  <c r="D579" i="10"/>
  <c r="D287" i="3"/>
  <c r="D925" i="10"/>
  <c r="D360" i="10"/>
  <c r="D330" i="3"/>
  <c r="D372" i="10"/>
  <c r="D543" i="10"/>
  <c r="D394" i="3"/>
  <c r="D580" i="10"/>
  <c r="D463" i="3"/>
  <c r="D655" i="3"/>
  <c r="D275" i="10"/>
  <c r="D401" i="3"/>
  <c r="D609" i="10"/>
  <c r="D733" i="10"/>
  <c r="D265" i="3"/>
  <c r="D653" i="3"/>
  <c r="D692" i="3"/>
  <c r="D244" i="3"/>
  <c r="D255" i="3"/>
  <c r="D321" i="3"/>
  <c r="D482" i="10"/>
  <c r="D932" i="10"/>
  <c r="D360" i="3"/>
  <c r="D538" i="10"/>
  <c r="D302" i="10"/>
  <c r="D446" i="3"/>
  <c r="D885" i="3"/>
  <c r="D318" i="3"/>
  <c r="D916" i="10"/>
  <c r="D969" i="10"/>
  <c r="D311" i="3"/>
  <c r="D796" i="10"/>
  <c r="D827" i="3"/>
  <c r="D383" i="3"/>
  <c r="D821" i="3"/>
  <c r="D388" i="3"/>
  <c r="D684" i="10"/>
  <c r="D879" i="10"/>
  <c r="D308" i="3"/>
  <c r="D694" i="10"/>
  <c r="D917" i="10"/>
  <c r="D756" i="10"/>
  <c r="D234" i="10"/>
  <c r="D831" i="10"/>
  <c r="D778" i="10"/>
  <c r="D241" i="3"/>
  <c r="D568" i="10"/>
  <c r="D698" i="10"/>
  <c r="D268" i="3"/>
  <c r="D285" i="10"/>
  <c r="D556" i="3"/>
  <c r="D520" i="3"/>
  <c r="D243" i="3"/>
  <c r="D762" i="3"/>
  <c r="D358" i="10"/>
  <c r="D474" i="10"/>
  <c r="D238" i="10"/>
  <c r="D312" i="3"/>
  <c r="D562" i="3"/>
  <c r="D330" i="10"/>
  <c r="D257" i="10"/>
  <c r="D493" i="10"/>
  <c r="D536" i="10"/>
  <c r="D608" i="10"/>
  <c r="D548" i="3"/>
  <c r="D397" i="10"/>
  <c r="D252" i="10"/>
  <c r="D234" i="3"/>
  <c r="D347" i="10"/>
  <c r="D677" i="3"/>
  <c r="D368" i="3"/>
  <c r="D708" i="10"/>
  <c r="D389" i="10"/>
  <c r="D373" i="3"/>
  <c r="D750" i="3"/>
  <c r="D531" i="10"/>
  <c r="D671" i="3"/>
  <c r="D837" i="3"/>
  <c r="D813" i="3"/>
  <c r="D406" i="10"/>
  <c r="D927" i="10"/>
  <c r="D619" i="3"/>
  <c r="D657" i="3"/>
  <c r="D812" i="10"/>
  <c r="D653" i="10"/>
  <c r="D912" i="10"/>
  <c r="D354" i="10"/>
  <c r="D838" i="10"/>
  <c r="D319" i="3"/>
  <c r="D628" i="3"/>
  <c r="D730" i="10"/>
  <c r="D527" i="3"/>
  <c r="D768" i="10"/>
  <c r="D566" i="10"/>
  <c r="D922" i="3"/>
  <c r="D515" i="10"/>
  <c r="D845" i="10"/>
  <c r="D666" i="10"/>
  <c r="D944" i="3"/>
  <c r="D419" i="10"/>
  <c r="D829" i="10"/>
  <c r="D977" i="3"/>
  <c r="D603" i="10"/>
  <c r="D950" i="10"/>
  <c r="D873" i="10"/>
  <c r="D631" i="10"/>
  <c r="D967" i="3"/>
  <c r="D674" i="10"/>
  <c r="D935" i="10"/>
  <c r="D589" i="3"/>
  <c r="D398" i="10"/>
  <c r="D513" i="3"/>
  <c r="D686" i="10"/>
  <c r="D645" i="10"/>
  <c r="D233" i="10"/>
  <c r="D982" i="10"/>
  <c r="D484" i="10"/>
  <c r="D236" i="10"/>
  <c r="D481" i="3"/>
  <c r="D365" i="3"/>
  <c r="D324" i="3"/>
  <c r="D668" i="3"/>
  <c r="D888" i="10"/>
  <c r="D361" i="3"/>
  <c r="D955" i="10"/>
  <c r="D946" i="10"/>
  <c r="D384" i="3"/>
  <c r="D770" i="3"/>
  <c r="D316" i="3"/>
  <c r="D444" i="10"/>
  <c r="D300" i="10"/>
  <c r="D414" i="3"/>
  <c r="D529" i="10"/>
  <c r="D681" i="3"/>
  <c r="D409" i="3"/>
  <c r="D959" i="10"/>
  <c r="D434" i="3"/>
  <c r="D980" i="3"/>
  <c r="D519" i="10"/>
  <c r="D283" i="3"/>
  <c r="D911" i="10"/>
  <c r="D670" i="10"/>
  <c r="D354" i="3"/>
  <c r="D550" i="10"/>
  <c r="D759" i="10"/>
  <c r="D892" i="10"/>
  <c r="D380" i="3"/>
  <c r="D425" i="3"/>
  <c r="D930" i="3"/>
  <c r="D583" i="10"/>
  <c r="D427" i="3"/>
  <c r="D704" i="3"/>
  <c r="D763" i="10"/>
  <c r="D297" i="3"/>
  <c r="D290" i="10"/>
  <c r="D392" i="3"/>
  <c r="D764" i="10"/>
  <c r="D654" i="10"/>
  <c r="D305" i="3"/>
  <c r="D949" i="3"/>
  <c r="D280" i="10"/>
  <c r="D399" i="3"/>
  <c r="D491" i="3"/>
  <c r="D295" i="3"/>
  <c r="D293" i="10"/>
  <c r="D368" i="10"/>
  <c r="D407" i="3"/>
  <c r="D819" i="10"/>
  <c r="D261" i="10"/>
  <c r="D415" i="3"/>
  <c r="D365" i="10"/>
  <c r="D559" i="3"/>
  <c r="D363" i="3"/>
  <c r="D443" i="10"/>
  <c r="D985" i="10"/>
  <c r="D284" i="3"/>
  <c r="D806" i="3"/>
  <c r="D351" i="3"/>
  <c r="D594" i="10"/>
  <c r="D596" i="3"/>
  <c r="D447" i="3"/>
  <c r="D883" i="10"/>
  <c r="D322" i="10"/>
  <c r="D369" i="3"/>
  <c r="D733" i="3"/>
  <c r="D271" i="3"/>
  <c r="D722" i="10"/>
  <c r="D901" i="3"/>
  <c r="D353" i="3"/>
  <c r="D878" i="10"/>
  <c r="D344" i="10"/>
  <c r="D277" i="3"/>
  <c r="D294" i="10"/>
  <c r="D988" i="10"/>
  <c r="D400" i="10"/>
  <c r="D222" i="10"/>
  <c r="D664" i="10"/>
  <c r="D272" i="3"/>
  <c r="D289" i="3"/>
  <c r="D485" i="10"/>
  <c r="D630" i="10"/>
  <c r="D323" i="3"/>
  <c r="D350" i="10"/>
  <c r="D815" i="10"/>
  <c r="D948" i="10"/>
  <c r="D552" i="3"/>
  <c r="D818" i="3"/>
  <c r="D858" i="10"/>
  <c r="D367" i="10"/>
  <c r="D505" i="3"/>
  <c r="D751" i="10"/>
  <c r="D757" i="10"/>
  <c r="D897" i="3"/>
  <c r="D680" i="3"/>
  <c r="D956" i="10"/>
  <c r="D460" i="3"/>
  <c r="D383" i="10"/>
  <c r="D439" i="10"/>
  <c r="D1000" i="10"/>
  <c r="D799" i="10"/>
  <c r="D849" i="3"/>
  <c r="D527" i="10"/>
  <c r="D953" i="10"/>
  <c r="D883" i="3"/>
  <c r="D701" i="3"/>
  <c r="D952" i="10"/>
  <c r="D492" i="10"/>
  <c r="D514" i="10"/>
  <c r="D480" i="10"/>
  <c r="D984" i="10"/>
  <c r="D341" i="10"/>
  <c r="D932" i="3"/>
  <c r="D928" i="3"/>
  <c r="D716" i="3"/>
  <c r="D650" i="3"/>
  <c r="D940" i="10"/>
  <c r="D936" i="10"/>
  <c r="D543" i="3"/>
  <c r="D430" i="3"/>
  <c r="D384" i="10"/>
  <c r="D349" i="10"/>
  <c r="D461" i="3"/>
  <c r="D820" i="3"/>
  <c r="D958" i="3"/>
  <c r="D339" i="3"/>
  <c r="D897" i="10"/>
  <c r="D281" i="3"/>
  <c r="D366" i="10"/>
  <c r="D356" i="3"/>
  <c r="D501" i="10"/>
  <c r="D251" i="10"/>
  <c r="D278" i="3"/>
  <c r="D832" i="10"/>
  <c r="D743" i="3"/>
  <c r="D389" i="3"/>
  <c r="D429" i="10"/>
  <c r="D238" i="3"/>
  <c r="D721" i="10"/>
  <c r="D502" i="3"/>
  <c r="D261" i="3"/>
  <c r="D549" i="10"/>
  <c r="D621" i="10"/>
  <c r="D436" i="3"/>
  <c r="D247" i="10"/>
  <c r="D235" i="10"/>
  <c r="D456" i="10"/>
  <c r="D922" i="10"/>
  <c r="D236" i="3"/>
  <c r="D281" i="10"/>
  <c r="D264" i="10"/>
  <c r="D233" i="3"/>
  <c r="D430" i="10"/>
  <c r="D711" i="10"/>
  <c r="D266" i="3"/>
  <c r="D559" i="10"/>
  <c r="D264" i="3"/>
  <c r="D535" i="10"/>
  <c r="D415" i="10"/>
  <c r="D403" i="3"/>
  <c r="D840" i="10"/>
  <c r="D810" i="10"/>
  <c r="D428" i="3"/>
  <c r="D476" i="10"/>
  <c r="D242" i="10"/>
  <c r="D962" i="3"/>
  <c r="D908" i="10"/>
  <c r="D237" i="3"/>
  <c r="D880" i="3"/>
  <c r="D254" i="10"/>
  <c r="D317" i="3"/>
  <c r="D919" i="10"/>
  <c r="D713" i="3"/>
  <c r="D754" i="3"/>
  <c r="D649" i="10"/>
  <c r="D796" i="3"/>
  <c r="D907" i="10"/>
  <c r="D288" i="10"/>
  <c r="D377" i="3"/>
  <c r="D774" i="10"/>
  <c r="D265" i="10"/>
  <c r="D291" i="3"/>
  <c r="D286" i="10"/>
  <c r="D815" i="3"/>
  <c r="D349" i="3"/>
  <c r="D385" i="10"/>
  <c r="D248" i="3"/>
  <c r="D600" i="3"/>
  <c r="D381" i="10"/>
  <c r="D280" i="3"/>
  <c r="D809" i="10"/>
  <c r="D511" i="10"/>
  <c r="D386" i="3"/>
  <c r="D692" i="10"/>
  <c r="D340" i="3"/>
  <c r="D824" i="10"/>
  <c r="D795" i="10"/>
  <c r="D288" i="3"/>
  <c r="D394" i="10"/>
  <c r="D315" i="10"/>
  <c r="D419" i="3"/>
  <c r="D706" i="10"/>
  <c r="D788" i="3"/>
  <c r="D243" i="10"/>
  <c r="D710" i="10"/>
  <c r="D350" i="3"/>
  <c r="D909" i="10"/>
  <c r="D299" i="3"/>
  <c r="D901" i="10"/>
  <c r="D455" i="10"/>
  <c r="D413" i="3"/>
  <c r="D661" i="10"/>
  <c r="D525" i="10"/>
  <c r="D302" i="3"/>
  <c r="D924" i="10"/>
  <c r="D641" i="10"/>
  <c r="D538" i="3"/>
  <c r="D352" i="10"/>
  <c r="D332" i="10"/>
  <c r="D638" i="10"/>
  <c r="D906" i="3"/>
  <c r="D386" i="10"/>
  <c r="D322" i="3"/>
  <c r="D644" i="3"/>
  <c r="D836" i="10"/>
  <c r="D638" i="3"/>
  <c r="D867" i="3"/>
  <c r="D691" i="3"/>
  <c r="D788" i="10"/>
  <c r="D279" i="3"/>
  <c r="D305" i="10"/>
  <c r="D255" i="10"/>
  <c r="D908" i="3"/>
  <c r="D282" i="3"/>
  <c r="D961" i="10"/>
  <c r="D670" i="3"/>
  <c r="D306" i="3"/>
  <c r="D965" i="10"/>
  <c r="D309" i="3"/>
  <c r="D726" i="3"/>
  <c r="D457" i="3"/>
  <c r="D964" i="10"/>
  <c r="D989" i="10"/>
  <c r="D260" i="10"/>
  <c r="D644" i="10"/>
  <c r="D240" i="10"/>
  <c r="D246" i="3"/>
  <c r="D675" i="3"/>
  <c r="D539" i="3"/>
  <c r="D478" i="10"/>
  <c r="D671" i="10"/>
  <c r="D616" i="3"/>
  <c r="D284" i="10"/>
  <c r="D695" i="3"/>
  <c r="D303" i="3"/>
  <c r="D790" i="3"/>
  <c r="D423" i="10"/>
  <c r="D290" i="3"/>
  <c r="D978" i="10"/>
  <c r="D301" i="10"/>
  <c r="D253" i="3"/>
  <c r="D782" i="10"/>
  <c r="D637" i="10"/>
  <c r="D343" i="3"/>
  <c r="D227" i="3"/>
  <c r="D408" i="10"/>
  <c r="D500" i="10"/>
  <c r="D357" i="10"/>
  <c r="D643" i="10"/>
  <c r="D715" i="3"/>
  <c r="D663" i="3"/>
  <c r="D307" i="3"/>
  <c r="D689" i="10"/>
  <c r="D337" i="3"/>
  <c r="D890" i="10"/>
  <c r="D652" i="10"/>
  <c r="D381" i="3"/>
  <c r="D166" i="10"/>
  <c r="D197" i="10"/>
  <c r="D184" i="10"/>
  <c r="D195" i="10"/>
  <c r="D158" i="10"/>
  <c r="D193" i="3"/>
  <c r="D161" i="3"/>
  <c r="D168" i="3"/>
  <c r="D196" i="3"/>
  <c r="D167" i="3"/>
  <c r="D588" i="10"/>
  <c r="D816" i="10"/>
  <c r="D359" i="3"/>
  <c r="D318" i="10"/>
  <c r="D398" i="3"/>
  <c r="D273" i="10"/>
  <c r="D408" i="3"/>
  <c r="D222" i="3"/>
  <c r="D216" i="10"/>
  <c r="D214" i="10"/>
  <c r="D174" i="10"/>
  <c r="D140" i="10"/>
  <c r="D189" i="3"/>
  <c r="D155" i="3"/>
  <c r="D140" i="3"/>
  <c r="D149" i="3"/>
  <c r="D144" i="3"/>
  <c r="D285" i="3"/>
  <c r="D223" i="3"/>
  <c r="D404" i="3"/>
  <c r="D712" i="10"/>
  <c r="D310" i="3"/>
  <c r="D231" i="10"/>
  <c r="D656" i="3"/>
  <c r="D235" i="3"/>
  <c r="D217" i="10"/>
  <c r="D177" i="10"/>
  <c r="D190" i="10"/>
  <c r="D206" i="10"/>
  <c r="D208" i="10"/>
  <c r="D138" i="10"/>
  <c r="D141" i="10"/>
  <c r="D192" i="3"/>
  <c r="D213" i="3"/>
  <c r="D175" i="3"/>
  <c r="D621" i="3"/>
  <c r="D435" i="10"/>
  <c r="D221" i="3"/>
  <c r="D693" i="10"/>
  <c r="D245" i="3"/>
  <c r="D361" i="10"/>
  <c r="D375" i="3"/>
  <c r="D229" i="10"/>
  <c r="D179" i="10"/>
  <c r="D180" i="10"/>
  <c r="D173" i="10"/>
  <c r="D144" i="10"/>
  <c r="D189" i="10"/>
  <c r="D205" i="3"/>
  <c r="D181" i="3"/>
  <c r="D180" i="3"/>
  <c r="D185" i="3"/>
  <c r="D200" i="3"/>
  <c r="D217" i="3"/>
  <c r="D204" i="3"/>
  <c r="D215" i="3"/>
  <c r="D195" i="3"/>
  <c r="D856" i="10"/>
  <c r="D979" i="10"/>
  <c r="D372" i="3"/>
  <c r="D743" i="10"/>
  <c r="D522" i="10"/>
  <c r="D523" i="10"/>
  <c r="D602" i="3"/>
  <c r="D254" i="3"/>
  <c r="D697" i="10"/>
  <c r="D516" i="10"/>
  <c r="D260" i="3"/>
  <c r="D891" i="3"/>
  <c r="D240" i="3"/>
  <c r="D438" i="3"/>
  <c r="D358" i="3"/>
  <c r="D346" i="3"/>
  <c r="D228" i="10"/>
  <c r="D366" i="3"/>
  <c r="D341" i="3"/>
  <c r="D416" i="3"/>
  <c r="D202" i="10"/>
  <c r="D185" i="10"/>
  <c r="D138" i="3"/>
  <c r="D163" i="3"/>
  <c r="D382" i="3"/>
  <c r="D396" i="10"/>
  <c r="D442" i="3"/>
  <c r="D199" i="10"/>
  <c r="D166" i="3"/>
  <c r="D926" i="3"/>
  <c r="D230" i="10"/>
  <c r="D433" i="10"/>
  <c r="D160" i="10"/>
  <c r="D152" i="10"/>
  <c r="D162" i="10"/>
  <c r="D147" i="3"/>
  <c r="D787" i="10"/>
  <c r="D320" i="3"/>
  <c r="D228" i="3"/>
  <c r="D169" i="10"/>
  <c r="D181" i="10"/>
  <c r="D212" i="3"/>
  <c r="D188" i="3"/>
  <c r="D622" i="3"/>
  <c r="D613" i="3"/>
  <c r="D465" i="10"/>
  <c r="D642" i="10"/>
  <c r="D972" i="10"/>
  <c r="D262" i="10"/>
  <c r="D421" i="10"/>
  <c r="D727" i="10"/>
  <c r="D710" i="3"/>
  <c r="D298" i="3"/>
  <c r="D563" i="10"/>
  <c r="D679" i="10"/>
  <c r="D927" i="3"/>
  <c r="D718" i="10"/>
  <c r="D259" i="10"/>
  <c r="D471" i="10"/>
  <c r="D294" i="3"/>
  <c r="D377" i="10"/>
  <c r="D258" i="3"/>
  <c r="D954" i="3"/>
  <c r="D344" i="3"/>
  <c r="D894" i="3"/>
  <c r="D440" i="3"/>
  <c r="D459" i="3"/>
  <c r="D870" i="10"/>
  <c r="D331" i="3"/>
  <c r="D896" i="10"/>
  <c r="D352" i="3"/>
  <c r="D859" i="10"/>
  <c r="D818" i="10"/>
  <c r="D314" i="10"/>
  <c r="D241" i="10"/>
  <c r="D300" i="3"/>
  <c r="D582" i="10"/>
  <c r="D263" i="3"/>
  <c r="D884" i="10"/>
  <c r="D272" i="10"/>
  <c r="D367" i="3"/>
  <c r="D461" i="10"/>
  <c r="D574" i="10"/>
  <c r="D364" i="3"/>
  <c r="D979" i="3"/>
  <c r="D314" i="3"/>
  <c r="D833" i="3"/>
  <c r="D875" i="10"/>
  <c r="D400" i="3"/>
  <c r="D977" i="10"/>
  <c r="D575" i="10"/>
  <c r="D445" i="3"/>
  <c r="D416" i="10"/>
  <c r="D904" i="10"/>
  <c r="D443" i="3"/>
  <c r="D226" i="10"/>
  <c r="D299" i="10"/>
  <c r="D626" i="10"/>
  <c r="D517" i="10"/>
  <c r="D313" i="3"/>
  <c r="D970" i="3"/>
  <c r="D620" i="3"/>
  <c r="D455" i="3"/>
  <c r="D506" i="10"/>
  <c r="D418" i="3"/>
  <c r="D871" i="10"/>
  <c r="D333" i="3"/>
  <c r="D226" i="3"/>
  <c r="D149" i="10"/>
  <c r="D210" i="10"/>
  <c r="D207" i="10"/>
  <c r="D147" i="10"/>
  <c r="D211" i="10"/>
  <c r="D151" i="3"/>
  <c r="D191" i="3"/>
  <c r="D184" i="3"/>
  <c r="D152" i="3"/>
  <c r="D148" i="3"/>
  <c r="D798" i="10"/>
  <c r="D448" i="3"/>
  <c r="D643" i="3"/>
  <c r="D221" i="10"/>
  <c r="D258" i="10"/>
  <c r="D326" i="3"/>
  <c r="D849" i="10"/>
  <c r="D456" i="3"/>
  <c r="D219" i="3"/>
  <c r="D218" i="10"/>
  <c r="D192" i="10"/>
  <c r="D182" i="10"/>
  <c r="D175" i="10"/>
  <c r="D211" i="3"/>
  <c r="D143" i="3"/>
  <c r="D214" i="3"/>
  <c r="D190" i="3"/>
  <c r="D176" i="3"/>
  <c r="D545" i="3"/>
  <c r="D967" i="10"/>
  <c r="D335" i="3"/>
  <c r="D826" i="10"/>
  <c r="D432" i="3"/>
  <c r="D900" i="3"/>
  <c r="D905" i="10"/>
  <c r="D274" i="3"/>
  <c r="D203" i="10"/>
  <c r="D170" i="10"/>
  <c r="D161" i="10"/>
  <c r="D209" i="10"/>
  <c r="D178" i="10"/>
  <c r="D165" i="10"/>
  <c r="D203" i="3"/>
  <c r="D178" i="3"/>
  <c r="D146" i="3"/>
  <c r="D162" i="3"/>
  <c r="D244" i="10"/>
  <c r="D293" i="3"/>
  <c r="D441" i="3"/>
  <c r="D219" i="10"/>
  <c r="D262" i="3"/>
  <c r="D230" i="3"/>
  <c r="D673" i="3"/>
  <c r="D393" i="3"/>
  <c r="D200" i="10"/>
  <c r="D157" i="10"/>
  <c r="D198" i="10"/>
  <c r="D191" i="10"/>
  <c r="D204" i="10"/>
  <c r="D174" i="3"/>
  <c r="D158" i="3"/>
  <c r="D208" i="3"/>
  <c r="D202" i="3"/>
  <c r="D171" i="3"/>
  <c r="D159" i="3"/>
  <c r="D684" i="3"/>
  <c r="D898" i="10"/>
  <c r="D546" i="3"/>
  <c r="D702" i="10"/>
  <c r="D343" i="10"/>
  <c r="D929" i="10"/>
  <c r="D995" i="3"/>
  <c r="D250" i="10"/>
  <c r="D489" i="3"/>
  <c r="D811" i="10"/>
  <c r="D704" i="10"/>
  <c r="D253" i="10"/>
  <c r="D431" i="3"/>
  <c r="D334" i="3"/>
  <c r="D696" i="10"/>
  <c r="D452" i="3"/>
  <c r="D291" i="10"/>
  <c r="D597" i="3"/>
  <c r="D766" i="10"/>
  <c r="D591" i="10"/>
  <c r="D259" i="3"/>
  <c r="D256" i="3"/>
  <c r="D397" i="3"/>
  <c r="D220" i="10"/>
  <c r="D496" i="3"/>
  <c r="D167" i="10"/>
  <c r="D146" i="10"/>
  <c r="D157" i="3"/>
  <c r="D209" i="3"/>
  <c r="D431" i="10"/>
  <c r="D232" i="3"/>
  <c r="D194" i="10"/>
  <c r="D171" i="10"/>
  <c r="D186" i="3"/>
  <c r="D218" i="3"/>
  <c r="D521" i="3"/>
  <c r="D224" i="3"/>
  <c r="D239" i="10"/>
  <c r="D187" i="10"/>
  <c r="D216" i="3"/>
  <c r="D651" i="3"/>
  <c r="D895" i="3"/>
  <c r="D315" i="3"/>
  <c r="D150" i="10"/>
  <c r="D164" i="10"/>
  <c r="D164" i="3"/>
  <c r="D201" i="3"/>
  <c r="D187" i="3"/>
  <c r="D723" i="10"/>
  <c r="D646" i="3"/>
  <c r="D317" i="10"/>
  <c r="D992" i="10"/>
  <c r="D760" i="3"/>
  <c r="D380" i="10"/>
  <c r="D659" i="3"/>
  <c r="D423" i="3"/>
  <c r="D286" i="3"/>
  <c r="D660" i="10"/>
  <c r="D578" i="10"/>
  <c r="D964" i="3"/>
  <c r="D774" i="3"/>
  <c r="D374" i="3"/>
  <c r="D708" i="3"/>
  <c r="D327" i="3"/>
  <c r="D987" i="3"/>
  <c r="D292" i="3"/>
  <c r="D831" i="3"/>
  <c r="D348" i="3"/>
  <c r="D537" i="10"/>
  <c r="D342" i="3"/>
  <c r="D682" i="10"/>
  <c r="D797" i="3"/>
  <c r="D617" i="10"/>
  <c r="D872" i="3"/>
  <c r="D451" i="10"/>
  <c r="D913" i="10"/>
  <c r="D247" i="3"/>
  <c r="D237" i="10"/>
  <c r="D468" i="10"/>
  <c r="D289" i="10"/>
  <c r="D357" i="3"/>
  <c r="D462" i="10"/>
  <c r="D405" i="3"/>
  <c r="D963" i="10"/>
  <c r="D825" i="10"/>
  <c r="D412" i="3"/>
  <c r="D635" i="10"/>
  <c r="D700" i="10"/>
  <c r="D252" i="3"/>
  <c r="D364" i="10"/>
  <c r="D273" i="3"/>
  <c r="D656" i="10"/>
  <c r="D785" i="10"/>
  <c r="D275" i="3"/>
  <c r="D578" i="3"/>
  <c r="D776" i="3"/>
  <c r="D444" i="3"/>
  <c r="D982" i="3"/>
  <c r="D629" i="10"/>
  <c r="D426" i="3"/>
  <c r="D756" i="3"/>
  <c r="D395" i="3"/>
  <c r="D232" i="10"/>
  <c r="D705" i="10"/>
  <c r="D870" i="3"/>
  <c r="D355" i="3"/>
  <c r="D257" i="3"/>
  <c r="D229" i="3"/>
  <c r="D926" i="10"/>
  <c r="D385" i="3"/>
  <c r="D593" i="3"/>
  <c r="D347" i="3"/>
  <c r="D225" i="10"/>
  <c r="D193" i="10"/>
  <c r="D156" i="10"/>
  <c r="D145" i="10"/>
  <c r="D188" i="10"/>
  <c r="D213" i="10"/>
  <c r="D206" i="3"/>
  <c r="D210" i="3"/>
  <c r="D169" i="3"/>
  <c r="D199" i="3"/>
  <c r="D329" i="3"/>
  <c r="D332" i="3"/>
  <c r="D267" i="3"/>
  <c r="D325" i="10"/>
  <c r="D239" i="3"/>
  <c r="D224" i="10"/>
  <c r="D436" i="10"/>
  <c r="D402" i="3"/>
  <c r="D196" i="10"/>
  <c r="D168" i="10"/>
  <c r="D139" i="10"/>
  <c r="D172" i="10"/>
  <c r="D141" i="3"/>
  <c r="D153" i="3"/>
  <c r="D142" i="3"/>
  <c r="D154" i="3"/>
  <c r="D165" i="3"/>
  <c r="D809" i="3"/>
  <c r="D957" i="10"/>
  <c r="D338" i="3"/>
  <c r="D395" i="10"/>
  <c r="D248" i="10"/>
  <c r="D828" i="10"/>
  <c r="D577" i="10"/>
  <c r="D227" i="10"/>
  <c r="D151" i="10"/>
  <c r="D183" i="10"/>
  <c r="D205" i="10"/>
  <c r="D176" i="10"/>
  <c r="D142" i="10"/>
  <c r="D173" i="3"/>
  <c r="D198" i="3"/>
  <c r="D179" i="3"/>
  <c r="D197" i="3"/>
  <c r="D587" i="3"/>
  <c r="D225" i="3"/>
  <c r="D451" i="3"/>
  <c r="D596" i="10"/>
  <c r="D390" i="3"/>
  <c r="D223" i="10"/>
  <c r="D803" i="10"/>
  <c r="D453" i="3"/>
  <c r="D148" i="10"/>
  <c r="D155" i="10"/>
  <c r="D154" i="10"/>
  <c r="D212" i="10"/>
  <c r="D159" i="10"/>
  <c r="D201" i="10"/>
  <c r="D194" i="3"/>
  <c r="D156" i="3"/>
  <c r="D170" i="3"/>
  <c r="D177" i="3"/>
  <c r="D172" i="3"/>
  <c r="D150" i="3"/>
  <c r="D182" i="3"/>
  <c r="D207" i="3"/>
  <c r="D965" i="3"/>
  <c r="D794" i="3"/>
  <c r="D325" i="3"/>
  <c r="D734" i="3"/>
  <c r="D337" i="10"/>
  <c r="D920" i="3"/>
  <c r="D345" i="3"/>
  <c r="D316" i="10"/>
  <c r="D276" i="3"/>
  <c r="D351" i="10"/>
  <c r="D449" i="3"/>
  <c r="D376" i="3"/>
  <c r="D804" i="10"/>
  <c r="D466" i="3"/>
  <c r="D554" i="10"/>
  <c r="D622" i="10"/>
  <c r="D375" i="10"/>
  <c r="D437" i="3"/>
  <c r="D231" i="3"/>
  <c r="D153" i="10"/>
  <c r="D183" i="3"/>
  <c r="D611" i="10"/>
  <c r="D963" i="3"/>
  <c r="D249" i="10"/>
  <c r="D143" i="10"/>
  <c r="D186" i="10"/>
  <c r="D417" i="3"/>
  <c r="D728" i="10"/>
  <c r="D220" i="3"/>
  <c r="D160" i="3"/>
  <c r="D454" i="3"/>
  <c r="D667" i="10"/>
  <c r="D163" i="10"/>
  <c r="D215" i="10"/>
  <c r="D145" i="3"/>
  <c r="D139" i="3"/>
  <c r="D3" i="10"/>
  <c r="D2" i="10"/>
  <c r="D2" i="3"/>
  <c r="D3" i="3"/>
  <c r="D58" i="10"/>
  <c r="D43" i="10"/>
  <c r="D72" i="10"/>
  <c r="D111" i="10"/>
  <c r="D97" i="10"/>
  <c r="D105" i="10"/>
  <c r="D8" i="10"/>
  <c r="D34" i="10"/>
  <c r="D42" i="10"/>
  <c r="D91" i="10"/>
  <c r="D130" i="10"/>
  <c r="D90" i="10"/>
  <c r="D93" i="10"/>
  <c r="D48" i="10"/>
  <c r="D67" i="10"/>
  <c r="D22" i="10"/>
  <c r="D9" i="10"/>
  <c r="D29" i="10"/>
  <c r="D133" i="10"/>
  <c r="D47" i="10"/>
  <c r="D124" i="10"/>
  <c r="D135" i="10"/>
  <c r="D62" i="10"/>
  <c r="D84" i="10"/>
  <c r="D122" i="10"/>
  <c r="D79" i="10"/>
  <c r="D107" i="10"/>
  <c r="D39" i="10"/>
  <c r="D37" i="10"/>
  <c r="D44" i="10"/>
  <c r="D116" i="10"/>
  <c r="D17" i="10"/>
  <c r="D14" i="10"/>
  <c r="D18" i="10"/>
  <c r="D71" i="10"/>
  <c r="D125" i="10"/>
  <c r="D11" i="10"/>
  <c r="D28" i="10"/>
  <c r="D68" i="10"/>
  <c r="D10" i="10"/>
  <c r="D132" i="10"/>
  <c r="D99" i="10"/>
  <c r="D69" i="10"/>
  <c r="D83" i="10"/>
  <c r="D6" i="10"/>
  <c r="D96" i="10"/>
  <c r="D41" i="10"/>
  <c r="D54" i="10"/>
  <c r="D80" i="10"/>
  <c r="D30" i="10"/>
  <c r="D101" i="10"/>
  <c r="D94" i="10"/>
  <c r="D50" i="10"/>
  <c r="D25" i="10"/>
  <c r="D12" i="10"/>
  <c r="D53" i="10"/>
  <c r="D31" i="10"/>
  <c r="D129" i="10"/>
  <c r="D65" i="10"/>
  <c r="D70" i="10"/>
  <c r="D104" i="10"/>
  <c r="D59" i="10"/>
  <c r="D57" i="10"/>
  <c r="D19" i="10"/>
  <c r="D20" i="10"/>
  <c r="D120" i="10"/>
  <c r="D126" i="10"/>
  <c r="D131" i="10"/>
  <c r="D77" i="10"/>
  <c r="D75" i="10"/>
  <c r="D102" i="10"/>
  <c r="D82" i="10"/>
  <c r="D127" i="10"/>
  <c r="D112" i="10"/>
  <c r="D4" i="10"/>
  <c r="D7" i="10"/>
  <c r="D23" i="10"/>
  <c r="D76" i="10"/>
  <c r="D45" i="10"/>
  <c r="D134" i="10"/>
  <c r="D60" i="10"/>
  <c r="D123" i="10"/>
  <c r="D113" i="10"/>
  <c r="D110" i="10"/>
  <c r="D117" i="10"/>
  <c r="D87" i="10"/>
  <c r="D32" i="10"/>
  <c r="D26" i="10"/>
  <c r="D137" i="10"/>
  <c r="D73" i="10"/>
  <c r="D121" i="10"/>
  <c r="D21" i="10"/>
  <c r="D15" i="10"/>
  <c r="D118" i="10"/>
  <c r="D92" i="10"/>
  <c r="D106" i="10"/>
  <c r="D35" i="10"/>
  <c r="D100" i="10"/>
  <c r="D27" i="10"/>
  <c r="D38" i="10"/>
  <c r="D55" i="10"/>
  <c r="D115" i="10"/>
  <c r="D64" i="10"/>
  <c r="D24" i="10"/>
  <c r="D5" i="10"/>
  <c r="D78" i="10"/>
  <c r="D95" i="10"/>
  <c r="D56" i="10"/>
  <c r="D89" i="10"/>
  <c r="D66" i="10"/>
  <c r="D46" i="10"/>
  <c r="D88" i="10"/>
  <c r="D61" i="10"/>
  <c r="D136" i="10"/>
  <c r="D85" i="10"/>
  <c r="D119" i="10"/>
  <c r="D63" i="10"/>
  <c r="D86" i="10"/>
  <c r="D103" i="10"/>
  <c r="D49" i="10"/>
  <c r="D36" i="10"/>
  <c r="D33" i="10"/>
  <c r="D114" i="10"/>
  <c r="D81" i="10"/>
  <c r="D74" i="10"/>
  <c r="D128" i="10"/>
  <c r="D109" i="10"/>
  <c r="D52" i="10"/>
  <c r="D51" i="10"/>
  <c r="D40" i="10"/>
  <c r="D16" i="10"/>
  <c r="D108" i="10"/>
  <c r="D98" i="10"/>
  <c r="D13" i="10"/>
  <c r="D54" i="3"/>
  <c r="D56" i="3"/>
  <c r="D43" i="3"/>
  <c r="D85" i="3"/>
  <c r="D68" i="3"/>
  <c r="D108" i="3"/>
  <c r="D12" i="3"/>
  <c r="D14" i="3"/>
  <c r="D133" i="3"/>
  <c r="D69" i="3"/>
  <c r="D116" i="3"/>
  <c r="D60" i="3"/>
  <c r="D41" i="3"/>
  <c r="D127" i="3"/>
  <c r="D89" i="3"/>
  <c r="D22" i="3"/>
  <c r="D38" i="3"/>
  <c r="D71" i="3"/>
  <c r="D103" i="3"/>
  <c r="D126" i="3"/>
  <c r="D119" i="3"/>
  <c r="D66" i="3"/>
  <c r="D117" i="3"/>
  <c r="D29" i="3"/>
  <c r="D23" i="3"/>
  <c r="D24" i="3"/>
  <c r="D131" i="3"/>
  <c r="D53" i="3"/>
  <c r="D10" i="3"/>
  <c r="D49" i="3"/>
  <c r="D124" i="3"/>
  <c r="D37" i="3"/>
  <c r="D97" i="3"/>
  <c r="D19" i="3"/>
  <c r="D137" i="3"/>
  <c r="D42" i="3"/>
  <c r="D112" i="3"/>
  <c r="D102" i="3"/>
  <c r="D74" i="3"/>
  <c r="D130" i="3"/>
  <c r="D121" i="3"/>
  <c r="D21" i="3"/>
  <c r="D18" i="3"/>
  <c r="D63" i="3"/>
  <c r="D114" i="3"/>
  <c r="D45" i="3"/>
  <c r="D62" i="3"/>
  <c r="D96" i="3"/>
  <c r="D61" i="3"/>
  <c r="D5" i="3"/>
  <c r="D40" i="3"/>
  <c r="D6" i="3"/>
  <c r="D81" i="3"/>
  <c r="D58" i="3"/>
  <c r="D101" i="3"/>
  <c r="D91" i="3"/>
  <c r="D106" i="3"/>
  <c r="D64" i="3"/>
  <c r="D35" i="3"/>
  <c r="D34" i="3"/>
  <c r="D134" i="3"/>
  <c r="D104" i="3"/>
  <c r="D129" i="3"/>
  <c r="D78" i="3"/>
  <c r="D118" i="3"/>
  <c r="D16" i="3"/>
  <c r="D44" i="3"/>
  <c r="D80" i="3"/>
  <c r="D13" i="3"/>
  <c r="D72" i="3"/>
  <c r="D76" i="3"/>
  <c r="D94" i="3"/>
  <c r="D77" i="3"/>
  <c r="D51" i="3"/>
  <c r="D36" i="3"/>
  <c r="D39" i="3"/>
  <c r="D135" i="3"/>
  <c r="D107" i="3"/>
  <c r="D111" i="3"/>
  <c r="D93" i="3"/>
  <c r="D92" i="3"/>
  <c r="D95" i="3"/>
  <c r="D109" i="3"/>
  <c r="D33" i="3"/>
  <c r="D9" i="3"/>
  <c r="D136" i="3"/>
  <c r="D113" i="3"/>
  <c r="D128" i="3"/>
  <c r="D87" i="3"/>
  <c r="D99" i="3"/>
  <c r="D75" i="3"/>
  <c r="D8" i="3"/>
  <c r="D4" i="3"/>
  <c r="D57" i="3"/>
  <c r="D88" i="3"/>
  <c r="D15" i="3"/>
  <c r="D100" i="3"/>
  <c r="D120" i="3"/>
  <c r="D83" i="3"/>
  <c r="D110" i="3"/>
  <c r="D52" i="3"/>
  <c r="D86" i="3"/>
  <c r="D82" i="3"/>
  <c r="D46" i="3"/>
  <c r="D122" i="3"/>
  <c r="D11" i="3"/>
  <c r="D26" i="3"/>
  <c r="D25" i="3"/>
  <c r="D48" i="3"/>
  <c r="D132" i="3"/>
  <c r="D47" i="3"/>
  <c r="D59" i="3"/>
  <c r="D73" i="3"/>
  <c r="D123" i="3"/>
  <c r="D50" i="3"/>
  <c r="D32" i="3"/>
  <c r="D30" i="3"/>
  <c r="D55" i="3"/>
  <c r="D98" i="3"/>
  <c r="D70" i="3"/>
  <c r="D84" i="3"/>
  <c r="D125" i="3"/>
  <c r="D65" i="3"/>
  <c r="D7" i="3"/>
  <c r="D17" i="3"/>
  <c r="D20" i="3"/>
  <c r="D67" i="3"/>
  <c r="D105" i="3"/>
  <c r="D27" i="3"/>
  <c r="D31" i="3"/>
  <c r="D90" i="3"/>
  <c r="D79" i="3"/>
  <c r="D115" i="3"/>
  <c r="D28" i="3"/>
  <c r="H28" i="3" l="1"/>
  <c r="I28" i="3"/>
  <c r="F28" i="3"/>
  <c r="K28" i="3"/>
  <c r="J28" i="3"/>
  <c r="H110" i="3"/>
  <c r="K110" i="3"/>
  <c r="I110" i="3"/>
  <c r="F110" i="3"/>
  <c r="J110" i="3"/>
  <c r="K13" i="3"/>
  <c r="H13" i="3"/>
  <c r="J13" i="3"/>
  <c r="I13" i="3"/>
  <c r="F13" i="3"/>
  <c r="I19" i="3"/>
  <c r="F19" i="3"/>
  <c r="K19" i="3"/>
  <c r="H19" i="3"/>
  <c r="J19" i="3"/>
  <c r="J80" i="3"/>
  <c r="K80" i="3"/>
  <c r="H80" i="3"/>
  <c r="I80" i="3"/>
  <c r="F80" i="3"/>
  <c r="H97" i="3"/>
  <c r="F97" i="3"/>
  <c r="J97" i="3"/>
  <c r="I97" i="3"/>
  <c r="K97" i="3"/>
  <c r="I115" i="3"/>
  <c r="J115" i="3"/>
  <c r="F115" i="3"/>
  <c r="K115" i="3"/>
  <c r="H115" i="3"/>
  <c r="K83" i="3"/>
  <c r="H83" i="3"/>
  <c r="I83" i="3"/>
  <c r="J83" i="3"/>
  <c r="F83" i="3"/>
  <c r="F44" i="3"/>
  <c r="H44" i="3"/>
  <c r="I44" i="3"/>
  <c r="K44" i="3"/>
  <c r="J44" i="3"/>
  <c r="F79" i="3"/>
  <c r="H79" i="3"/>
  <c r="K79" i="3"/>
  <c r="J79" i="3"/>
  <c r="I79" i="3"/>
  <c r="F120" i="3"/>
  <c r="I120" i="3"/>
  <c r="K120" i="3"/>
  <c r="J120" i="3"/>
  <c r="H120" i="3"/>
  <c r="F16" i="3"/>
  <c r="J16" i="3"/>
  <c r="H16" i="3"/>
  <c r="K16" i="3"/>
  <c r="I16" i="3"/>
  <c r="J37" i="3"/>
  <c r="F37" i="3"/>
  <c r="I37" i="3"/>
  <c r="H37" i="3"/>
  <c r="K37" i="3"/>
  <c r="H124" i="3"/>
  <c r="K124" i="3"/>
  <c r="J124" i="3"/>
  <c r="F124" i="3"/>
  <c r="I124" i="3"/>
  <c r="I90" i="3"/>
  <c r="F90" i="3"/>
  <c r="K90" i="3"/>
  <c r="H90" i="3"/>
  <c r="J90" i="3"/>
  <c r="H100" i="3"/>
  <c r="J100" i="3"/>
  <c r="I100" i="3"/>
  <c r="F100" i="3"/>
  <c r="K100" i="3"/>
  <c r="J118" i="3"/>
  <c r="F118" i="3"/>
  <c r="I118" i="3"/>
  <c r="K118" i="3"/>
  <c r="H118" i="3"/>
  <c r="J49" i="3"/>
  <c r="I49" i="3"/>
  <c r="K49" i="3"/>
  <c r="H49" i="3"/>
  <c r="F49" i="3"/>
  <c r="K31" i="3"/>
  <c r="H31" i="3"/>
  <c r="F31" i="3"/>
  <c r="I31" i="3"/>
  <c r="J31" i="3"/>
  <c r="F2" i="3"/>
  <c r="K2" i="3"/>
  <c r="J2" i="3"/>
  <c r="I2" i="3"/>
  <c r="H2" i="3"/>
  <c r="I78" i="3"/>
  <c r="K78" i="3"/>
  <c r="F78" i="3"/>
  <c r="J78" i="3"/>
  <c r="H78" i="3"/>
  <c r="K10" i="3"/>
  <c r="H10" i="3"/>
  <c r="J10" i="3"/>
  <c r="F10" i="3"/>
  <c r="I10" i="3"/>
  <c r="J27" i="3"/>
  <c r="F27" i="3"/>
  <c r="K27" i="3"/>
  <c r="I27" i="3"/>
  <c r="H27" i="3"/>
  <c r="I15" i="3"/>
  <c r="H15" i="3"/>
  <c r="J15" i="3"/>
  <c r="K15" i="3"/>
  <c r="F15" i="3"/>
  <c r="J105" i="3"/>
  <c r="F105" i="3"/>
  <c r="K105" i="3"/>
  <c r="I105" i="3"/>
  <c r="H105" i="3"/>
  <c r="K88" i="3"/>
  <c r="I88" i="3"/>
  <c r="J88" i="3"/>
  <c r="H88" i="3"/>
  <c r="F88" i="3"/>
  <c r="K129" i="3"/>
  <c r="I129" i="3"/>
  <c r="F129" i="3"/>
  <c r="H129" i="3"/>
  <c r="J129" i="3"/>
  <c r="H53" i="3"/>
  <c r="I53" i="3"/>
  <c r="J53" i="3"/>
  <c r="F53" i="3"/>
  <c r="K53" i="3"/>
  <c r="K67" i="3"/>
  <c r="F67" i="3"/>
  <c r="H67" i="3"/>
  <c r="I67" i="3"/>
  <c r="J67" i="3"/>
  <c r="I57" i="3"/>
  <c r="F57" i="3"/>
  <c r="J57" i="3"/>
  <c r="H57" i="3"/>
  <c r="K57" i="3"/>
  <c r="K104" i="3"/>
  <c r="I104" i="3"/>
  <c r="F104" i="3"/>
  <c r="H104" i="3"/>
  <c r="J104" i="3"/>
  <c r="J139" i="3"/>
  <c r="F139" i="3"/>
  <c r="K139" i="3"/>
  <c r="I139" i="3"/>
  <c r="H139" i="3"/>
  <c r="J145" i="3"/>
  <c r="H145" i="3"/>
  <c r="F145" i="3"/>
  <c r="I145" i="3"/>
  <c r="K145" i="3"/>
  <c r="I454" i="3"/>
  <c r="H454" i="3"/>
  <c r="K454" i="3"/>
  <c r="J454" i="3"/>
  <c r="F454" i="3"/>
  <c r="J160" i="3"/>
  <c r="F160" i="3"/>
  <c r="I160" i="3"/>
  <c r="H160" i="3"/>
  <c r="K160" i="3"/>
  <c r="H134" i="3"/>
  <c r="J134" i="3"/>
  <c r="K134" i="3"/>
  <c r="F134" i="3"/>
  <c r="I134" i="3"/>
  <c r="I220" i="3"/>
  <c r="F220" i="3"/>
  <c r="H220" i="3"/>
  <c r="J220" i="3"/>
  <c r="K220" i="3"/>
  <c r="J729" i="8"/>
  <c r="K729" i="8"/>
  <c r="I417" i="3"/>
  <c r="K417" i="3"/>
  <c r="J417" i="3"/>
  <c r="F417" i="3"/>
  <c r="H417" i="3"/>
  <c r="J131" i="3"/>
  <c r="H131" i="3"/>
  <c r="F131" i="3"/>
  <c r="I131" i="3"/>
  <c r="K131" i="3"/>
  <c r="H963" i="3"/>
  <c r="F963" i="3"/>
  <c r="I963" i="3"/>
  <c r="K963" i="3"/>
  <c r="J963" i="3"/>
  <c r="H183" i="3"/>
  <c r="J183" i="3"/>
  <c r="I183" i="3"/>
  <c r="F183" i="3"/>
  <c r="K183" i="3"/>
  <c r="I231" i="3"/>
  <c r="F231" i="3"/>
  <c r="K231" i="3"/>
  <c r="H231" i="3"/>
  <c r="J231" i="3"/>
  <c r="K437" i="3"/>
  <c r="H437" i="3"/>
  <c r="J437" i="3"/>
  <c r="F437" i="3"/>
  <c r="I437" i="3"/>
  <c r="F466" i="3"/>
  <c r="J466" i="3"/>
  <c r="I466" i="3"/>
  <c r="K466" i="3"/>
  <c r="H466" i="3"/>
  <c r="K805" i="8"/>
  <c r="J805" i="8"/>
  <c r="K376" i="3"/>
  <c r="H376" i="3"/>
  <c r="F376" i="3"/>
  <c r="I376" i="3"/>
  <c r="J376" i="3"/>
  <c r="H449" i="3"/>
  <c r="I449" i="3"/>
  <c r="J449" i="3"/>
  <c r="F449" i="3"/>
  <c r="K449" i="3"/>
  <c r="K276" i="3"/>
  <c r="H276" i="3"/>
  <c r="J276" i="3"/>
  <c r="F276" i="3"/>
  <c r="I276" i="3"/>
  <c r="I345" i="3"/>
  <c r="J345" i="3"/>
  <c r="K345" i="3"/>
  <c r="F345" i="3"/>
  <c r="H345" i="3"/>
  <c r="F920" i="3"/>
  <c r="H920" i="3"/>
  <c r="J920" i="3"/>
  <c r="I920" i="3"/>
  <c r="K920" i="3"/>
  <c r="H734" i="3"/>
  <c r="J734" i="3"/>
  <c r="I734" i="3"/>
  <c r="F734" i="3"/>
  <c r="K734" i="3"/>
  <c r="J325" i="3"/>
  <c r="I325" i="3"/>
  <c r="F325" i="3"/>
  <c r="K325" i="3"/>
  <c r="H325" i="3"/>
  <c r="J794" i="3"/>
  <c r="H794" i="3"/>
  <c r="I794" i="3"/>
  <c r="K794" i="3"/>
  <c r="F794" i="3"/>
  <c r="I965" i="3"/>
  <c r="K965" i="3"/>
  <c r="H965" i="3"/>
  <c r="J965" i="3"/>
  <c r="F965" i="3"/>
  <c r="J24" i="3"/>
  <c r="I24" i="3"/>
  <c r="K24" i="3"/>
  <c r="H24" i="3"/>
  <c r="F24" i="3"/>
  <c r="J20" i="3"/>
  <c r="H20" i="3"/>
  <c r="I20" i="3"/>
  <c r="K20" i="3"/>
  <c r="F20" i="3"/>
  <c r="K4" i="3"/>
  <c r="J4" i="3"/>
  <c r="F4" i="3"/>
  <c r="I4" i="3"/>
  <c r="H4" i="3"/>
  <c r="J34" i="3"/>
  <c r="F34" i="3"/>
  <c r="H34" i="3"/>
  <c r="K34" i="3"/>
  <c r="I34" i="3"/>
  <c r="H23" i="3"/>
  <c r="I23" i="3"/>
  <c r="J23" i="3"/>
  <c r="F23" i="3"/>
  <c r="K23" i="3"/>
  <c r="F17" i="3"/>
  <c r="J17" i="3"/>
  <c r="I17" i="3"/>
  <c r="H17" i="3"/>
  <c r="K17" i="3"/>
  <c r="I8" i="3"/>
  <c r="K8" i="3"/>
  <c r="H8" i="3"/>
  <c r="F8" i="3"/>
  <c r="J8" i="3"/>
  <c r="F35" i="3"/>
  <c r="J35" i="3"/>
  <c r="I35" i="3"/>
  <c r="H35" i="3"/>
  <c r="K35" i="3"/>
  <c r="I29" i="3"/>
  <c r="K29" i="3"/>
  <c r="H29" i="3"/>
  <c r="J29" i="3"/>
  <c r="F29" i="3"/>
  <c r="H7" i="3"/>
  <c r="J7" i="3"/>
  <c r="I7" i="3"/>
  <c r="F7" i="3"/>
  <c r="K7" i="3"/>
  <c r="F64" i="3"/>
  <c r="J64" i="3"/>
  <c r="I64" i="3"/>
  <c r="K64" i="3"/>
  <c r="H64" i="3"/>
  <c r="H117" i="3"/>
  <c r="F117" i="3"/>
  <c r="K117" i="3"/>
  <c r="I117" i="3"/>
  <c r="J117" i="3"/>
  <c r="J65" i="3"/>
  <c r="F65" i="3"/>
  <c r="K65" i="3"/>
  <c r="H65" i="3"/>
  <c r="I65" i="3"/>
  <c r="J75" i="3"/>
  <c r="I75" i="3"/>
  <c r="H75" i="3"/>
  <c r="F75" i="3"/>
  <c r="K75" i="3"/>
  <c r="H106" i="3"/>
  <c r="I106" i="3"/>
  <c r="K106" i="3"/>
  <c r="J106" i="3"/>
  <c r="F106" i="3"/>
  <c r="F66" i="3"/>
  <c r="I66" i="3"/>
  <c r="K66" i="3"/>
  <c r="J66" i="3"/>
  <c r="H66" i="3"/>
  <c r="H125" i="3"/>
  <c r="K125" i="3"/>
  <c r="F125" i="3"/>
  <c r="I125" i="3"/>
  <c r="J125" i="3"/>
  <c r="J99" i="3"/>
  <c r="H99" i="3"/>
  <c r="K99" i="3"/>
  <c r="I99" i="3"/>
  <c r="F99" i="3"/>
  <c r="J91" i="3"/>
  <c r="K91" i="3"/>
  <c r="I91" i="3"/>
  <c r="F91" i="3"/>
  <c r="H91" i="3"/>
  <c r="H119" i="3"/>
  <c r="J119" i="3"/>
  <c r="F119" i="3"/>
  <c r="K119" i="3"/>
  <c r="I119" i="3"/>
  <c r="H84" i="3"/>
  <c r="K84" i="3"/>
  <c r="J84" i="3"/>
  <c r="F84" i="3"/>
  <c r="I84" i="3"/>
  <c r="F87" i="3"/>
  <c r="K87" i="3"/>
  <c r="J87" i="3"/>
  <c r="H87" i="3"/>
  <c r="I87" i="3"/>
  <c r="K101" i="3"/>
  <c r="I101" i="3"/>
  <c r="F101" i="3"/>
  <c r="H101" i="3"/>
  <c r="J101" i="3"/>
  <c r="F126" i="3"/>
  <c r="K126" i="3"/>
  <c r="H126" i="3"/>
  <c r="I126" i="3"/>
  <c r="J126" i="3"/>
  <c r="K70" i="3"/>
  <c r="F70" i="3"/>
  <c r="J70" i="3"/>
  <c r="I70" i="3"/>
  <c r="H70" i="3"/>
  <c r="J128" i="3"/>
  <c r="H128" i="3"/>
  <c r="K128" i="3"/>
  <c r="I128" i="3"/>
  <c r="F128" i="3"/>
  <c r="K58" i="3"/>
  <c r="I58" i="3"/>
  <c r="J58" i="3"/>
  <c r="H58" i="3"/>
  <c r="F58" i="3"/>
  <c r="F103" i="3"/>
  <c r="J103" i="3"/>
  <c r="H103" i="3"/>
  <c r="I103" i="3"/>
  <c r="K103" i="3"/>
  <c r="J98" i="3"/>
  <c r="F98" i="3"/>
  <c r="I98" i="3"/>
  <c r="K98" i="3"/>
  <c r="H98" i="3"/>
  <c r="I113" i="3"/>
  <c r="F113" i="3"/>
  <c r="J113" i="3"/>
  <c r="K113" i="3"/>
  <c r="H113" i="3"/>
  <c r="K81" i="3"/>
  <c r="F81" i="3"/>
  <c r="J81" i="3"/>
  <c r="I81" i="3"/>
  <c r="H81" i="3"/>
  <c r="H71" i="3"/>
  <c r="J71" i="3"/>
  <c r="F71" i="3"/>
  <c r="K71" i="3"/>
  <c r="I71" i="3"/>
  <c r="H55" i="3"/>
  <c r="J55" i="3"/>
  <c r="K55" i="3"/>
  <c r="F55" i="3"/>
  <c r="I55" i="3"/>
  <c r="K3" i="8"/>
  <c r="J3" i="8"/>
  <c r="K4" i="8"/>
  <c r="J4" i="8"/>
  <c r="H207" i="3"/>
  <c r="F207" i="3"/>
  <c r="K207" i="3"/>
  <c r="I207" i="3"/>
  <c r="J207" i="3"/>
  <c r="I182" i="3"/>
  <c r="H182" i="3"/>
  <c r="F182" i="3"/>
  <c r="J182" i="3"/>
  <c r="K182" i="3"/>
  <c r="H150" i="3"/>
  <c r="J150" i="3"/>
  <c r="I150" i="3"/>
  <c r="F150" i="3"/>
  <c r="K150" i="3"/>
  <c r="H172" i="3"/>
  <c r="I172" i="3"/>
  <c r="F172" i="3"/>
  <c r="K172" i="3"/>
  <c r="J172" i="3"/>
  <c r="F177" i="3"/>
  <c r="H177" i="3"/>
  <c r="J177" i="3"/>
  <c r="K177" i="3"/>
  <c r="I177" i="3"/>
  <c r="K170" i="3"/>
  <c r="J170" i="3"/>
  <c r="F170" i="3"/>
  <c r="I170" i="3"/>
  <c r="H170" i="3"/>
  <c r="K156" i="3"/>
  <c r="F156" i="3"/>
  <c r="J156" i="3"/>
  <c r="H156" i="3"/>
  <c r="I156" i="3"/>
  <c r="H194" i="3"/>
  <c r="J194" i="3"/>
  <c r="I194" i="3"/>
  <c r="K194" i="3"/>
  <c r="F194" i="3"/>
  <c r="F453" i="3"/>
  <c r="K453" i="3"/>
  <c r="J453" i="3"/>
  <c r="H453" i="3"/>
  <c r="I453" i="3"/>
  <c r="J804" i="8"/>
  <c r="K804" i="8"/>
  <c r="K390" i="3"/>
  <c r="F390" i="3"/>
  <c r="H390" i="3"/>
  <c r="J390" i="3"/>
  <c r="I390" i="3"/>
  <c r="K451" i="3"/>
  <c r="H451" i="3"/>
  <c r="J451" i="3"/>
  <c r="I451" i="3"/>
  <c r="F451" i="3"/>
  <c r="H225" i="3"/>
  <c r="F225" i="3"/>
  <c r="J225" i="3"/>
  <c r="I225" i="3"/>
  <c r="K225" i="3"/>
  <c r="J587" i="3"/>
  <c r="I587" i="3"/>
  <c r="H587" i="3"/>
  <c r="F587" i="3"/>
  <c r="K587" i="3"/>
  <c r="K197" i="3"/>
  <c r="I197" i="3"/>
  <c r="J197" i="3"/>
  <c r="F197" i="3"/>
  <c r="H197" i="3"/>
  <c r="K179" i="3"/>
  <c r="I179" i="3"/>
  <c r="J179" i="3"/>
  <c r="H179" i="3"/>
  <c r="F179" i="3"/>
  <c r="J198" i="3"/>
  <c r="H198" i="3"/>
  <c r="F198" i="3"/>
  <c r="K198" i="3"/>
  <c r="I198" i="3"/>
  <c r="K173" i="3"/>
  <c r="F173" i="3"/>
  <c r="J173" i="3"/>
  <c r="I173" i="3"/>
  <c r="H173" i="3"/>
  <c r="J829" i="8"/>
  <c r="K829" i="8"/>
  <c r="H338" i="3"/>
  <c r="J338" i="3"/>
  <c r="I338" i="3"/>
  <c r="F338" i="3"/>
  <c r="K338" i="3"/>
  <c r="K958" i="8"/>
  <c r="J958" i="8"/>
  <c r="I809" i="3"/>
  <c r="J809" i="3"/>
  <c r="H809" i="3"/>
  <c r="K809" i="3"/>
  <c r="F809" i="3"/>
  <c r="J165" i="3"/>
  <c r="H165" i="3"/>
  <c r="K165" i="3"/>
  <c r="I165" i="3"/>
  <c r="F165" i="3"/>
  <c r="H154" i="3"/>
  <c r="K154" i="3"/>
  <c r="J154" i="3"/>
  <c r="I154" i="3"/>
  <c r="F154" i="3"/>
  <c r="H142" i="3"/>
  <c r="I142" i="3"/>
  <c r="J142" i="3"/>
  <c r="K142" i="3"/>
  <c r="F142" i="3"/>
  <c r="F153" i="3"/>
  <c r="J153" i="3"/>
  <c r="K153" i="3"/>
  <c r="H153" i="3"/>
  <c r="I153" i="3"/>
  <c r="H141" i="3"/>
  <c r="J141" i="3"/>
  <c r="F141" i="3"/>
  <c r="I141" i="3"/>
  <c r="K141" i="3"/>
  <c r="F402" i="3"/>
  <c r="H402" i="3"/>
  <c r="J402" i="3"/>
  <c r="K402" i="3"/>
  <c r="I402" i="3"/>
  <c r="I239" i="3"/>
  <c r="H239" i="3"/>
  <c r="K239" i="3"/>
  <c r="F239" i="3"/>
  <c r="J239" i="3"/>
  <c r="I267" i="3"/>
  <c r="J267" i="3"/>
  <c r="H267" i="3"/>
  <c r="F267" i="3"/>
  <c r="K267" i="3"/>
  <c r="F332" i="3"/>
  <c r="H332" i="3"/>
  <c r="J332" i="3"/>
  <c r="I332" i="3"/>
  <c r="K332" i="3"/>
  <c r="H329" i="3"/>
  <c r="J329" i="3"/>
  <c r="F329" i="3"/>
  <c r="I329" i="3"/>
  <c r="K329" i="3"/>
  <c r="J199" i="3"/>
  <c r="K199" i="3"/>
  <c r="I199" i="3"/>
  <c r="H199" i="3"/>
  <c r="F199" i="3"/>
  <c r="J169" i="3"/>
  <c r="H169" i="3"/>
  <c r="I169" i="3"/>
  <c r="K169" i="3"/>
  <c r="F169" i="3"/>
  <c r="K210" i="3"/>
  <c r="H210" i="3"/>
  <c r="J210" i="3"/>
  <c r="I210" i="3"/>
  <c r="F210" i="3"/>
  <c r="I136" i="3"/>
  <c r="F136" i="3"/>
  <c r="H136" i="3"/>
  <c r="K136" i="3"/>
  <c r="J136" i="3"/>
  <c r="J206" i="3"/>
  <c r="H206" i="3"/>
  <c r="F206" i="3"/>
  <c r="K206" i="3"/>
  <c r="I206" i="3"/>
  <c r="J347" i="3"/>
  <c r="I347" i="3"/>
  <c r="H347" i="3"/>
  <c r="F347" i="3"/>
  <c r="K347" i="3"/>
  <c r="I593" i="3"/>
  <c r="H593" i="3"/>
  <c r="F593" i="3"/>
  <c r="J593" i="3"/>
  <c r="K593" i="3"/>
  <c r="I385" i="3"/>
  <c r="H385" i="3"/>
  <c r="K385" i="3"/>
  <c r="F385" i="3"/>
  <c r="J385" i="3"/>
  <c r="K927" i="8"/>
  <c r="J927" i="8"/>
  <c r="H229" i="3"/>
  <c r="J229" i="3"/>
  <c r="F229" i="3"/>
  <c r="I229" i="3"/>
  <c r="K229" i="3"/>
  <c r="K257" i="3"/>
  <c r="I257" i="3"/>
  <c r="F257" i="3"/>
  <c r="J257" i="3"/>
  <c r="H257" i="3"/>
  <c r="I355" i="3"/>
  <c r="F355" i="3"/>
  <c r="H355" i="3"/>
  <c r="K355" i="3"/>
  <c r="J355" i="3"/>
  <c r="K870" i="3"/>
  <c r="I870" i="3"/>
  <c r="H870" i="3"/>
  <c r="J870" i="3"/>
  <c r="F870" i="3"/>
  <c r="J706" i="8"/>
  <c r="K706" i="8"/>
  <c r="H395" i="3"/>
  <c r="K395" i="3"/>
  <c r="I395" i="3"/>
  <c r="F395" i="3"/>
  <c r="J395" i="3"/>
  <c r="K756" i="3"/>
  <c r="I756" i="3"/>
  <c r="J756" i="3"/>
  <c r="F756" i="3"/>
  <c r="H756" i="3"/>
  <c r="I426" i="3"/>
  <c r="J426" i="3"/>
  <c r="H426" i="3"/>
  <c r="F426" i="3"/>
  <c r="K426" i="3"/>
  <c r="I982" i="3"/>
  <c r="J982" i="3"/>
  <c r="K982" i="3"/>
  <c r="F982" i="3"/>
  <c r="H982" i="3"/>
  <c r="J444" i="3"/>
  <c r="H444" i="3"/>
  <c r="K444" i="3"/>
  <c r="F444" i="3"/>
  <c r="I444" i="3"/>
  <c r="I776" i="3"/>
  <c r="F776" i="3"/>
  <c r="H776" i="3"/>
  <c r="J776" i="3"/>
  <c r="K776" i="3"/>
  <c r="K578" i="3"/>
  <c r="F578" i="3"/>
  <c r="J578" i="3"/>
  <c r="H578" i="3"/>
  <c r="I578" i="3"/>
  <c r="J275" i="3"/>
  <c r="H275" i="3"/>
  <c r="F275" i="3"/>
  <c r="K275" i="3"/>
  <c r="I275" i="3"/>
  <c r="J786" i="8"/>
  <c r="K786" i="8"/>
  <c r="I273" i="3"/>
  <c r="K273" i="3"/>
  <c r="H273" i="3"/>
  <c r="F273" i="3"/>
  <c r="J273" i="3"/>
  <c r="J252" i="3"/>
  <c r="F252" i="3"/>
  <c r="H252" i="3"/>
  <c r="K252" i="3"/>
  <c r="I252" i="3"/>
  <c r="J701" i="8"/>
  <c r="K701" i="8"/>
  <c r="J412" i="3"/>
  <c r="H412" i="3"/>
  <c r="I412" i="3"/>
  <c r="F412" i="3"/>
  <c r="K412" i="3"/>
  <c r="K826" i="8"/>
  <c r="J826" i="8"/>
  <c r="K964" i="8"/>
  <c r="J964" i="8"/>
  <c r="F405" i="3"/>
  <c r="H405" i="3"/>
  <c r="J405" i="3"/>
  <c r="I405" i="3"/>
  <c r="K405" i="3"/>
  <c r="K357" i="3"/>
  <c r="J357" i="3"/>
  <c r="F357" i="3"/>
  <c r="H357" i="3"/>
  <c r="I357" i="3"/>
  <c r="J247" i="3"/>
  <c r="I247" i="3"/>
  <c r="F247" i="3"/>
  <c r="H247" i="3"/>
  <c r="K247" i="3"/>
  <c r="J914" i="8"/>
  <c r="K914" i="8"/>
  <c r="I872" i="3"/>
  <c r="J872" i="3"/>
  <c r="H872" i="3"/>
  <c r="K872" i="3"/>
  <c r="F872" i="3"/>
  <c r="J797" i="3"/>
  <c r="F797" i="3"/>
  <c r="K797" i="3"/>
  <c r="I797" i="3"/>
  <c r="H797" i="3"/>
  <c r="K342" i="3"/>
  <c r="I342" i="3"/>
  <c r="H342" i="3"/>
  <c r="F342" i="3"/>
  <c r="J342" i="3"/>
  <c r="J348" i="3"/>
  <c r="H348" i="3"/>
  <c r="F348" i="3"/>
  <c r="K348" i="3"/>
  <c r="I348" i="3"/>
  <c r="K831" i="3"/>
  <c r="F831" i="3"/>
  <c r="H831" i="3"/>
  <c r="J831" i="3"/>
  <c r="I831" i="3"/>
  <c r="J292" i="3"/>
  <c r="H292" i="3"/>
  <c r="I292" i="3"/>
  <c r="F292" i="3"/>
  <c r="K292" i="3"/>
  <c r="J987" i="3"/>
  <c r="I987" i="3"/>
  <c r="K987" i="3"/>
  <c r="F987" i="3"/>
  <c r="H987" i="3"/>
  <c r="H327" i="3"/>
  <c r="I327" i="3"/>
  <c r="K327" i="3"/>
  <c r="F327" i="3"/>
  <c r="J327" i="3"/>
  <c r="K708" i="3"/>
  <c r="I708" i="3"/>
  <c r="H708" i="3"/>
  <c r="J708" i="3"/>
  <c r="F708" i="3"/>
  <c r="J374" i="3"/>
  <c r="H374" i="3"/>
  <c r="F374" i="3"/>
  <c r="I374" i="3"/>
  <c r="K374" i="3"/>
  <c r="F774" i="3"/>
  <c r="K774" i="3"/>
  <c r="I774" i="3"/>
  <c r="H774" i="3"/>
  <c r="J774" i="3"/>
  <c r="H964" i="3"/>
  <c r="K964" i="3"/>
  <c r="F964" i="3"/>
  <c r="J964" i="3"/>
  <c r="I964" i="3"/>
  <c r="K286" i="3"/>
  <c r="J286" i="3"/>
  <c r="F286" i="3"/>
  <c r="H286" i="3"/>
  <c r="I286" i="3"/>
  <c r="J423" i="3"/>
  <c r="I423" i="3"/>
  <c r="K423" i="3"/>
  <c r="F423" i="3"/>
  <c r="H423" i="3"/>
  <c r="I659" i="3"/>
  <c r="K659" i="3"/>
  <c r="J659" i="3"/>
  <c r="F659" i="3"/>
  <c r="H659" i="3"/>
  <c r="F760" i="3"/>
  <c r="H760" i="3"/>
  <c r="J760" i="3"/>
  <c r="K760" i="3"/>
  <c r="I760" i="3"/>
  <c r="K993" i="8"/>
  <c r="J993" i="8"/>
  <c r="H646" i="3"/>
  <c r="I646" i="3"/>
  <c r="K646" i="3"/>
  <c r="F646" i="3"/>
  <c r="J646" i="3"/>
  <c r="J724" i="8"/>
  <c r="K724" i="8"/>
  <c r="F187" i="3"/>
  <c r="I187" i="3"/>
  <c r="J187" i="3"/>
  <c r="K187" i="3"/>
  <c r="H187" i="3"/>
  <c r="K201" i="3"/>
  <c r="I201" i="3"/>
  <c r="J201" i="3"/>
  <c r="H201" i="3"/>
  <c r="F201" i="3"/>
  <c r="F164" i="3"/>
  <c r="J164" i="3"/>
  <c r="H164" i="3"/>
  <c r="K164" i="3"/>
  <c r="I164" i="3"/>
  <c r="H315" i="3"/>
  <c r="K315" i="3"/>
  <c r="F315" i="3"/>
  <c r="I315" i="3"/>
  <c r="J315" i="3"/>
  <c r="I895" i="3"/>
  <c r="J895" i="3"/>
  <c r="K895" i="3"/>
  <c r="F895" i="3"/>
  <c r="H895" i="3"/>
  <c r="H651" i="3"/>
  <c r="F651" i="3"/>
  <c r="K651" i="3"/>
  <c r="I651" i="3"/>
  <c r="J651" i="3"/>
  <c r="F216" i="3"/>
  <c r="I216" i="3"/>
  <c r="J216" i="3"/>
  <c r="H216" i="3"/>
  <c r="K216" i="3"/>
  <c r="H224" i="3"/>
  <c r="K224" i="3"/>
  <c r="F224" i="3"/>
  <c r="J224" i="3"/>
  <c r="I224" i="3"/>
  <c r="F521" i="3"/>
  <c r="K521" i="3"/>
  <c r="J521" i="3"/>
  <c r="H521" i="3"/>
  <c r="I521" i="3"/>
  <c r="K218" i="3"/>
  <c r="H218" i="3"/>
  <c r="J218" i="3"/>
  <c r="I218" i="3"/>
  <c r="F218" i="3"/>
  <c r="J186" i="3"/>
  <c r="K186" i="3"/>
  <c r="H186" i="3"/>
  <c r="I186" i="3"/>
  <c r="F186" i="3"/>
  <c r="H232" i="3"/>
  <c r="F232" i="3"/>
  <c r="K232" i="3"/>
  <c r="J232" i="3"/>
  <c r="I232" i="3"/>
  <c r="K209" i="3"/>
  <c r="F209" i="3"/>
  <c r="J209" i="3"/>
  <c r="H209" i="3"/>
  <c r="I209" i="3"/>
  <c r="F157" i="3"/>
  <c r="J157" i="3"/>
  <c r="I157" i="3"/>
  <c r="K157" i="3"/>
  <c r="H157" i="3"/>
  <c r="H496" i="3"/>
  <c r="F496" i="3"/>
  <c r="I496" i="3"/>
  <c r="K496" i="3"/>
  <c r="J496" i="3"/>
  <c r="F397" i="3"/>
  <c r="J397" i="3"/>
  <c r="I397" i="3"/>
  <c r="H397" i="3"/>
  <c r="K397" i="3"/>
  <c r="H256" i="3"/>
  <c r="F256" i="3"/>
  <c r="J256" i="3"/>
  <c r="K256" i="3"/>
  <c r="I256" i="3"/>
  <c r="K259" i="3"/>
  <c r="J259" i="3"/>
  <c r="F259" i="3"/>
  <c r="H259" i="3"/>
  <c r="I259" i="3"/>
  <c r="K767" i="8"/>
  <c r="J767" i="8"/>
  <c r="I597" i="3"/>
  <c r="F597" i="3"/>
  <c r="H597" i="3"/>
  <c r="J597" i="3"/>
  <c r="K597" i="3"/>
  <c r="J452" i="3"/>
  <c r="K452" i="3"/>
  <c r="I452" i="3"/>
  <c r="F452" i="3"/>
  <c r="H452" i="3"/>
  <c r="K697" i="8"/>
  <c r="J697" i="8"/>
  <c r="I334" i="3"/>
  <c r="K334" i="3"/>
  <c r="F334" i="3"/>
  <c r="H334" i="3"/>
  <c r="J334" i="3"/>
  <c r="I431" i="3"/>
  <c r="J431" i="3"/>
  <c r="H431" i="3"/>
  <c r="K431" i="3"/>
  <c r="F431" i="3"/>
  <c r="J705" i="8"/>
  <c r="K705" i="8"/>
  <c r="J812" i="8"/>
  <c r="K812" i="8"/>
  <c r="J489" i="3"/>
  <c r="K489" i="3"/>
  <c r="F489" i="3"/>
  <c r="I489" i="3"/>
  <c r="H489" i="3"/>
  <c r="J995" i="3"/>
  <c r="K995" i="3"/>
  <c r="F995" i="3"/>
  <c r="H995" i="3"/>
  <c r="I995" i="3"/>
  <c r="J930" i="8"/>
  <c r="K930" i="8"/>
  <c r="K703" i="8"/>
  <c r="J703" i="8"/>
  <c r="J546" i="3"/>
  <c r="K546" i="3"/>
  <c r="H546" i="3"/>
  <c r="F546" i="3"/>
  <c r="I546" i="3"/>
  <c r="J899" i="8"/>
  <c r="K899" i="8"/>
  <c r="I684" i="3"/>
  <c r="H684" i="3"/>
  <c r="J684" i="3"/>
  <c r="F684" i="3"/>
  <c r="K684" i="3"/>
  <c r="F6" i="3"/>
  <c r="J6" i="3"/>
  <c r="K6" i="3"/>
  <c r="H6" i="3"/>
  <c r="I6" i="3"/>
  <c r="K38" i="3"/>
  <c r="F38" i="3"/>
  <c r="H38" i="3"/>
  <c r="I38" i="3"/>
  <c r="J38" i="3"/>
  <c r="J30" i="3"/>
  <c r="H30" i="3"/>
  <c r="I30" i="3"/>
  <c r="K30" i="3"/>
  <c r="F30" i="3"/>
  <c r="F9" i="3"/>
  <c r="H9" i="3"/>
  <c r="J9" i="3"/>
  <c r="I9" i="3"/>
  <c r="K9" i="3"/>
  <c r="K40" i="3"/>
  <c r="J40" i="3"/>
  <c r="F40" i="3"/>
  <c r="H40" i="3"/>
  <c r="I40" i="3"/>
  <c r="I22" i="3"/>
  <c r="K22" i="3"/>
  <c r="J22" i="3"/>
  <c r="H22" i="3"/>
  <c r="F22" i="3"/>
  <c r="I32" i="3"/>
  <c r="J32" i="3"/>
  <c r="K32" i="3"/>
  <c r="F32" i="3"/>
  <c r="H32" i="3"/>
  <c r="K33" i="3"/>
  <c r="H33" i="3"/>
  <c r="F33" i="3"/>
  <c r="I33" i="3"/>
  <c r="J33" i="3"/>
  <c r="K5" i="3"/>
  <c r="H5" i="3"/>
  <c r="F5" i="3"/>
  <c r="J5" i="3"/>
  <c r="I5" i="3"/>
  <c r="F109" i="3"/>
  <c r="K109" i="3"/>
  <c r="J109" i="3"/>
  <c r="I109" i="3"/>
  <c r="H109" i="3"/>
  <c r="K61" i="3"/>
  <c r="F61" i="3"/>
  <c r="H61" i="3"/>
  <c r="I61" i="3"/>
  <c r="J61" i="3"/>
  <c r="J89" i="3"/>
  <c r="I89" i="3"/>
  <c r="H89" i="3"/>
  <c r="F89" i="3"/>
  <c r="K89" i="3"/>
  <c r="F50" i="3"/>
  <c r="J50" i="3"/>
  <c r="H50" i="3"/>
  <c r="K50" i="3"/>
  <c r="I50" i="3"/>
  <c r="F95" i="3"/>
  <c r="I95" i="3"/>
  <c r="J95" i="3"/>
  <c r="K95" i="3"/>
  <c r="H95" i="3"/>
  <c r="F96" i="3"/>
  <c r="J96" i="3"/>
  <c r="K96" i="3"/>
  <c r="I96" i="3"/>
  <c r="H96" i="3"/>
  <c r="K127" i="3"/>
  <c r="I127" i="3"/>
  <c r="H127" i="3"/>
  <c r="J127" i="3"/>
  <c r="F127" i="3"/>
  <c r="K123" i="3"/>
  <c r="J123" i="3"/>
  <c r="H123" i="3"/>
  <c r="F123" i="3"/>
  <c r="I123" i="3"/>
  <c r="J92" i="3"/>
  <c r="F92" i="3"/>
  <c r="I92" i="3"/>
  <c r="H92" i="3"/>
  <c r="K92" i="3"/>
  <c r="J62" i="3"/>
  <c r="K62" i="3"/>
  <c r="H62" i="3"/>
  <c r="F62" i="3"/>
  <c r="I62" i="3"/>
  <c r="H41" i="3"/>
  <c r="I41" i="3"/>
  <c r="J41" i="3"/>
  <c r="K41" i="3"/>
  <c r="F41" i="3"/>
  <c r="I73" i="3"/>
  <c r="H73" i="3"/>
  <c r="F73" i="3"/>
  <c r="K73" i="3"/>
  <c r="J73" i="3"/>
  <c r="I93" i="3"/>
  <c r="K93" i="3"/>
  <c r="H93" i="3"/>
  <c r="J93" i="3"/>
  <c r="F93" i="3"/>
  <c r="F45" i="3"/>
  <c r="I45" i="3"/>
  <c r="K45" i="3"/>
  <c r="J45" i="3"/>
  <c r="H45" i="3"/>
  <c r="F60" i="3"/>
  <c r="H60" i="3"/>
  <c r="J60" i="3"/>
  <c r="I60" i="3"/>
  <c r="K60" i="3"/>
  <c r="F59" i="3"/>
  <c r="I59" i="3"/>
  <c r="K59" i="3"/>
  <c r="H59" i="3"/>
  <c r="J59" i="3"/>
  <c r="F111" i="3"/>
  <c r="J111" i="3"/>
  <c r="I111" i="3"/>
  <c r="H111" i="3"/>
  <c r="K111" i="3"/>
  <c r="K114" i="3"/>
  <c r="I114" i="3"/>
  <c r="H114" i="3"/>
  <c r="J114" i="3"/>
  <c r="F114" i="3"/>
  <c r="I116" i="3"/>
  <c r="K116" i="3"/>
  <c r="J116" i="3"/>
  <c r="F116" i="3"/>
  <c r="H116" i="3"/>
  <c r="I47" i="3"/>
  <c r="K47" i="3"/>
  <c r="J47" i="3"/>
  <c r="F47" i="3"/>
  <c r="H47" i="3"/>
  <c r="I107" i="3"/>
  <c r="H107" i="3"/>
  <c r="J107" i="3"/>
  <c r="F107" i="3"/>
  <c r="K107" i="3"/>
  <c r="I63" i="3"/>
  <c r="J63" i="3"/>
  <c r="K63" i="3"/>
  <c r="H63" i="3"/>
  <c r="F63" i="3"/>
  <c r="I69" i="3"/>
  <c r="F69" i="3"/>
  <c r="K69" i="3"/>
  <c r="H69" i="3"/>
  <c r="J69" i="3"/>
  <c r="F133" i="3"/>
  <c r="H133" i="3"/>
  <c r="I133" i="3"/>
  <c r="K133" i="3"/>
  <c r="J133" i="3"/>
  <c r="K159" i="3"/>
  <c r="H159" i="3"/>
  <c r="F159" i="3"/>
  <c r="J159" i="3"/>
  <c r="I159" i="3"/>
  <c r="K171" i="3"/>
  <c r="H171" i="3"/>
  <c r="F171" i="3"/>
  <c r="I171" i="3"/>
  <c r="J171" i="3"/>
  <c r="F202" i="3"/>
  <c r="H202" i="3"/>
  <c r="K202" i="3"/>
  <c r="J202" i="3"/>
  <c r="I202" i="3"/>
  <c r="J208" i="3"/>
  <c r="I208" i="3"/>
  <c r="K208" i="3"/>
  <c r="H208" i="3"/>
  <c r="F208" i="3"/>
  <c r="F132" i="3"/>
  <c r="I132" i="3"/>
  <c r="J132" i="3"/>
  <c r="H132" i="3"/>
  <c r="K132" i="3"/>
  <c r="H158" i="3"/>
  <c r="I158" i="3"/>
  <c r="K158" i="3"/>
  <c r="F158" i="3"/>
  <c r="J158" i="3"/>
  <c r="K174" i="3"/>
  <c r="J174" i="3"/>
  <c r="I174" i="3"/>
  <c r="F174" i="3"/>
  <c r="H174" i="3"/>
  <c r="H393" i="3"/>
  <c r="J393" i="3"/>
  <c r="K393" i="3"/>
  <c r="I393" i="3"/>
  <c r="F393" i="3"/>
  <c r="I673" i="3"/>
  <c r="K673" i="3"/>
  <c r="F673" i="3"/>
  <c r="J673" i="3"/>
  <c r="H673" i="3"/>
  <c r="K230" i="3"/>
  <c r="I230" i="3"/>
  <c r="F230" i="3"/>
  <c r="J230" i="3"/>
  <c r="H230" i="3"/>
  <c r="I262" i="3"/>
  <c r="K262" i="3"/>
  <c r="F262" i="3"/>
  <c r="H262" i="3"/>
  <c r="J262" i="3"/>
  <c r="K441" i="3"/>
  <c r="H441" i="3"/>
  <c r="J441" i="3"/>
  <c r="F441" i="3"/>
  <c r="I441" i="3"/>
  <c r="H293" i="3"/>
  <c r="F293" i="3"/>
  <c r="I293" i="3"/>
  <c r="K293" i="3"/>
  <c r="J293" i="3"/>
  <c r="F162" i="3"/>
  <c r="J162" i="3"/>
  <c r="I162" i="3"/>
  <c r="H162" i="3"/>
  <c r="K162" i="3"/>
  <c r="K146" i="3"/>
  <c r="H146" i="3"/>
  <c r="I146" i="3"/>
  <c r="F146" i="3"/>
  <c r="J146" i="3"/>
  <c r="K178" i="3"/>
  <c r="I178" i="3"/>
  <c r="F178" i="3"/>
  <c r="J178" i="3"/>
  <c r="H178" i="3"/>
  <c r="J203" i="3"/>
  <c r="K203" i="3"/>
  <c r="H203" i="3"/>
  <c r="F203" i="3"/>
  <c r="I203" i="3"/>
  <c r="J274" i="3"/>
  <c r="H274" i="3"/>
  <c r="K274" i="3"/>
  <c r="I274" i="3"/>
  <c r="F274" i="3"/>
  <c r="K906" i="8"/>
  <c r="J906" i="8"/>
  <c r="J900" i="3"/>
  <c r="I900" i="3"/>
  <c r="F900" i="3"/>
  <c r="H900" i="3"/>
  <c r="K900" i="3"/>
  <c r="I432" i="3"/>
  <c r="F432" i="3"/>
  <c r="J432" i="3"/>
  <c r="H432" i="3"/>
  <c r="K432" i="3"/>
  <c r="K827" i="8"/>
  <c r="J827" i="8"/>
  <c r="J335" i="3"/>
  <c r="H335" i="3"/>
  <c r="K335" i="3"/>
  <c r="I335" i="3"/>
  <c r="F335" i="3"/>
  <c r="K968" i="8"/>
  <c r="J968" i="8"/>
  <c r="K545" i="3"/>
  <c r="H545" i="3"/>
  <c r="F545" i="3"/>
  <c r="J545" i="3"/>
  <c r="I545" i="3"/>
  <c r="K176" i="3"/>
  <c r="H176" i="3"/>
  <c r="I176" i="3"/>
  <c r="J176" i="3"/>
  <c r="F176" i="3"/>
  <c r="H190" i="3"/>
  <c r="F190" i="3"/>
  <c r="K190" i="3"/>
  <c r="J190" i="3"/>
  <c r="I190" i="3"/>
  <c r="F214" i="3"/>
  <c r="H214" i="3"/>
  <c r="I214" i="3"/>
  <c r="J214" i="3"/>
  <c r="K214" i="3"/>
  <c r="I143" i="3"/>
  <c r="F143" i="3"/>
  <c r="H143" i="3"/>
  <c r="J143" i="3"/>
  <c r="K143" i="3"/>
  <c r="J211" i="3"/>
  <c r="F211" i="3"/>
  <c r="K211" i="3"/>
  <c r="I211" i="3"/>
  <c r="H211" i="3"/>
  <c r="J219" i="3"/>
  <c r="H219" i="3"/>
  <c r="F219" i="3"/>
  <c r="I219" i="3"/>
  <c r="K219" i="3"/>
  <c r="K456" i="3"/>
  <c r="I456" i="3"/>
  <c r="J456" i="3"/>
  <c r="H456" i="3"/>
  <c r="F456" i="3"/>
  <c r="K850" i="8"/>
  <c r="J850" i="8"/>
  <c r="F326" i="3"/>
  <c r="K326" i="3"/>
  <c r="H326" i="3"/>
  <c r="I326" i="3"/>
  <c r="J326" i="3"/>
  <c r="J643" i="3"/>
  <c r="I643" i="3"/>
  <c r="F643" i="3"/>
  <c r="K643" i="3"/>
  <c r="H643" i="3"/>
  <c r="J448" i="3"/>
  <c r="F448" i="3"/>
  <c r="H448" i="3"/>
  <c r="I448" i="3"/>
  <c r="K448" i="3"/>
  <c r="K799" i="8"/>
  <c r="J799" i="8"/>
  <c r="J148" i="3"/>
  <c r="H148" i="3"/>
  <c r="F148" i="3"/>
  <c r="K148" i="3"/>
  <c r="I148" i="3"/>
  <c r="K152" i="3"/>
  <c r="I152" i="3"/>
  <c r="F152" i="3"/>
  <c r="J152" i="3"/>
  <c r="H152" i="3"/>
  <c r="K184" i="3"/>
  <c r="J184" i="3"/>
  <c r="H184" i="3"/>
  <c r="F184" i="3"/>
  <c r="I184" i="3"/>
  <c r="K191" i="3"/>
  <c r="F191" i="3"/>
  <c r="H191" i="3"/>
  <c r="J191" i="3"/>
  <c r="I191" i="3"/>
  <c r="H151" i="3"/>
  <c r="I151" i="3"/>
  <c r="J151" i="3"/>
  <c r="F151" i="3"/>
  <c r="K151" i="3"/>
  <c r="I226" i="3"/>
  <c r="J226" i="3"/>
  <c r="F226" i="3"/>
  <c r="H226" i="3"/>
  <c r="K226" i="3"/>
  <c r="I333" i="3"/>
  <c r="F333" i="3"/>
  <c r="K333" i="3"/>
  <c r="H333" i="3"/>
  <c r="J333" i="3"/>
  <c r="J872" i="8"/>
  <c r="K872" i="8"/>
  <c r="H418" i="3"/>
  <c r="I418" i="3"/>
  <c r="J418" i="3"/>
  <c r="K418" i="3"/>
  <c r="F418" i="3"/>
  <c r="F455" i="3"/>
  <c r="K455" i="3"/>
  <c r="I455" i="3"/>
  <c r="J455" i="3"/>
  <c r="H455" i="3"/>
  <c r="F620" i="3"/>
  <c r="I620" i="3"/>
  <c r="H620" i="3"/>
  <c r="K620" i="3"/>
  <c r="J620" i="3"/>
  <c r="F970" i="3"/>
  <c r="I970" i="3"/>
  <c r="K970" i="3"/>
  <c r="H970" i="3"/>
  <c r="J970" i="3"/>
  <c r="K313" i="3"/>
  <c r="J313" i="3"/>
  <c r="F313" i="3"/>
  <c r="H313" i="3"/>
  <c r="I313" i="3"/>
  <c r="I443" i="3"/>
  <c r="J443" i="3"/>
  <c r="F443" i="3"/>
  <c r="H443" i="3"/>
  <c r="K443" i="3"/>
  <c r="K905" i="8"/>
  <c r="J905" i="8"/>
  <c r="I445" i="3"/>
  <c r="F445" i="3"/>
  <c r="J445" i="3"/>
  <c r="H445" i="3"/>
  <c r="K445" i="3"/>
  <c r="K978" i="8"/>
  <c r="J978" i="8"/>
  <c r="H400" i="3"/>
  <c r="J400" i="3"/>
  <c r="I400" i="3"/>
  <c r="F400" i="3"/>
  <c r="K400" i="3"/>
  <c r="J876" i="8"/>
  <c r="K876" i="8"/>
  <c r="I833" i="3"/>
  <c r="F833" i="3"/>
  <c r="H833" i="3"/>
  <c r="J833" i="3"/>
  <c r="K833" i="3"/>
  <c r="H314" i="3"/>
  <c r="I314" i="3"/>
  <c r="J314" i="3"/>
  <c r="K314" i="3"/>
  <c r="F314" i="3"/>
  <c r="J979" i="3"/>
  <c r="F979" i="3"/>
  <c r="H979" i="3"/>
  <c r="I979" i="3"/>
  <c r="K979" i="3"/>
  <c r="F364" i="3"/>
  <c r="I364" i="3"/>
  <c r="K364" i="3"/>
  <c r="J364" i="3"/>
  <c r="H364" i="3"/>
  <c r="F367" i="3"/>
  <c r="H367" i="3"/>
  <c r="K367" i="3"/>
  <c r="I367" i="3"/>
  <c r="J367" i="3"/>
  <c r="J885" i="8"/>
  <c r="K885" i="8"/>
  <c r="K263" i="3"/>
  <c r="I263" i="3"/>
  <c r="H263" i="3"/>
  <c r="F263" i="3"/>
  <c r="J263" i="3"/>
  <c r="H300" i="3"/>
  <c r="K300" i="3"/>
  <c r="I300" i="3"/>
  <c r="J300" i="3"/>
  <c r="F300" i="3"/>
  <c r="J819" i="8"/>
  <c r="K819" i="8"/>
  <c r="K860" i="8"/>
  <c r="J860" i="8"/>
  <c r="F352" i="3"/>
  <c r="K352" i="3"/>
  <c r="I352" i="3"/>
  <c r="H352" i="3"/>
  <c r="J352" i="3"/>
  <c r="K897" i="8"/>
  <c r="J897" i="8"/>
  <c r="H331" i="3"/>
  <c r="J331" i="3"/>
  <c r="F331" i="3"/>
  <c r="I331" i="3"/>
  <c r="K331" i="3"/>
  <c r="J871" i="8"/>
  <c r="K871" i="8"/>
  <c r="F459" i="3"/>
  <c r="I459" i="3"/>
  <c r="H459" i="3"/>
  <c r="K459" i="3"/>
  <c r="J459" i="3"/>
  <c r="K440" i="3"/>
  <c r="F440" i="3"/>
  <c r="J440" i="3"/>
  <c r="I440" i="3"/>
  <c r="H440" i="3"/>
  <c r="I894" i="3"/>
  <c r="H894" i="3"/>
  <c r="F894" i="3"/>
  <c r="J894" i="3"/>
  <c r="K894" i="3"/>
  <c r="H344" i="3"/>
  <c r="I344" i="3"/>
  <c r="J344" i="3"/>
  <c r="F344" i="3"/>
  <c r="K344" i="3"/>
  <c r="J954" i="3"/>
  <c r="I954" i="3"/>
  <c r="K954" i="3"/>
  <c r="H954" i="3"/>
  <c r="F954" i="3"/>
  <c r="H258" i="3"/>
  <c r="J258" i="3"/>
  <c r="K258" i="3"/>
  <c r="F258" i="3"/>
  <c r="I258" i="3"/>
  <c r="I294" i="3"/>
  <c r="K294" i="3"/>
  <c r="J294" i="3"/>
  <c r="F294" i="3"/>
  <c r="H294" i="3"/>
  <c r="J719" i="8"/>
  <c r="K719" i="8"/>
  <c r="J927" i="3"/>
  <c r="H927" i="3"/>
  <c r="F927" i="3"/>
  <c r="I927" i="3"/>
  <c r="K927" i="3"/>
  <c r="J298" i="3"/>
  <c r="I298" i="3"/>
  <c r="F298" i="3"/>
  <c r="K298" i="3"/>
  <c r="H298" i="3"/>
  <c r="J710" i="3"/>
  <c r="F710" i="3"/>
  <c r="K710" i="3"/>
  <c r="H710" i="3"/>
  <c r="I710" i="3"/>
  <c r="K728" i="8"/>
  <c r="J728" i="8"/>
  <c r="K973" i="8"/>
  <c r="J973" i="8"/>
  <c r="K613" i="3"/>
  <c r="H613" i="3"/>
  <c r="F613" i="3"/>
  <c r="I613" i="3"/>
  <c r="J613" i="3"/>
  <c r="F622" i="3"/>
  <c r="I622" i="3"/>
  <c r="H622" i="3"/>
  <c r="K622" i="3"/>
  <c r="J622" i="3"/>
  <c r="J48" i="3"/>
  <c r="I48" i="3"/>
  <c r="F48" i="3"/>
  <c r="H48" i="3"/>
  <c r="K48" i="3"/>
  <c r="H188" i="3"/>
  <c r="I188" i="3"/>
  <c r="F188" i="3"/>
  <c r="K188" i="3"/>
  <c r="J188" i="3"/>
  <c r="H135" i="3"/>
  <c r="F135" i="3"/>
  <c r="I135" i="3"/>
  <c r="K135" i="3"/>
  <c r="J135" i="3"/>
  <c r="J212" i="3"/>
  <c r="F212" i="3"/>
  <c r="I212" i="3"/>
  <c r="K212" i="3"/>
  <c r="H212" i="3"/>
  <c r="H228" i="3"/>
  <c r="I228" i="3"/>
  <c r="F228" i="3"/>
  <c r="K228" i="3"/>
  <c r="J228" i="3"/>
  <c r="H320" i="3"/>
  <c r="I320" i="3"/>
  <c r="J320" i="3"/>
  <c r="K320" i="3"/>
  <c r="F320" i="3"/>
  <c r="J788" i="8"/>
  <c r="K788" i="8"/>
  <c r="K147" i="3"/>
  <c r="H147" i="3"/>
  <c r="I147" i="3"/>
  <c r="F147" i="3"/>
  <c r="J147" i="3"/>
  <c r="K926" i="3"/>
  <c r="I926" i="3"/>
  <c r="F926" i="3"/>
  <c r="J926" i="3"/>
  <c r="H926" i="3"/>
  <c r="K166" i="3"/>
  <c r="I166" i="3"/>
  <c r="J166" i="3"/>
  <c r="F166" i="3"/>
  <c r="H166" i="3"/>
  <c r="I442" i="3"/>
  <c r="K442" i="3"/>
  <c r="H442" i="3"/>
  <c r="J442" i="3"/>
  <c r="F442" i="3"/>
  <c r="J382" i="3"/>
  <c r="I382" i="3"/>
  <c r="F382" i="3"/>
  <c r="K382" i="3"/>
  <c r="H382" i="3"/>
  <c r="H163" i="3"/>
  <c r="I163" i="3"/>
  <c r="J163" i="3"/>
  <c r="K163" i="3"/>
  <c r="F163" i="3"/>
  <c r="F138" i="3"/>
  <c r="H138" i="3"/>
  <c r="I138" i="3"/>
  <c r="K138" i="3"/>
  <c r="J138" i="3"/>
  <c r="J416" i="3"/>
  <c r="K416" i="3"/>
  <c r="F416" i="3"/>
  <c r="H416" i="3"/>
  <c r="I416" i="3"/>
  <c r="H341" i="3"/>
  <c r="I341" i="3"/>
  <c r="J341" i="3"/>
  <c r="K341" i="3"/>
  <c r="F341" i="3"/>
  <c r="F366" i="3"/>
  <c r="K366" i="3"/>
  <c r="H366" i="3"/>
  <c r="J366" i="3"/>
  <c r="I366" i="3"/>
  <c r="I346" i="3"/>
  <c r="H346" i="3"/>
  <c r="F346" i="3"/>
  <c r="J346" i="3"/>
  <c r="K346" i="3"/>
  <c r="I358" i="3"/>
  <c r="J358" i="3"/>
  <c r="H358" i="3"/>
  <c r="F358" i="3"/>
  <c r="K358" i="3"/>
  <c r="K438" i="3"/>
  <c r="F438" i="3"/>
  <c r="H438" i="3"/>
  <c r="J438" i="3"/>
  <c r="I438" i="3"/>
  <c r="K240" i="3"/>
  <c r="H240" i="3"/>
  <c r="J240" i="3"/>
  <c r="I240" i="3"/>
  <c r="F240" i="3"/>
  <c r="F891" i="3"/>
  <c r="I891" i="3"/>
  <c r="J891" i="3"/>
  <c r="K891" i="3"/>
  <c r="H891" i="3"/>
  <c r="F260" i="3"/>
  <c r="I260" i="3"/>
  <c r="H260" i="3"/>
  <c r="K260" i="3"/>
  <c r="J260" i="3"/>
  <c r="J698" i="8"/>
  <c r="K698" i="8"/>
  <c r="H254" i="3"/>
  <c r="I254" i="3"/>
  <c r="F254" i="3"/>
  <c r="J254" i="3"/>
  <c r="K254" i="3"/>
  <c r="F602" i="3"/>
  <c r="J602" i="3"/>
  <c r="K602" i="3"/>
  <c r="H602" i="3"/>
  <c r="I602" i="3"/>
  <c r="K744" i="8"/>
  <c r="J744" i="8"/>
  <c r="F372" i="3"/>
  <c r="H372" i="3"/>
  <c r="K372" i="3"/>
  <c r="J372" i="3"/>
  <c r="I372" i="3"/>
  <c r="K980" i="8"/>
  <c r="J980" i="8"/>
  <c r="J857" i="8"/>
  <c r="K857" i="8"/>
  <c r="K25" i="3"/>
  <c r="H25" i="3"/>
  <c r="J25" i="3"/>
  <c r="I25" i="3"/>
  <c r="F25" i="3"/>
  <c r="K39" i="3"/>
  <c r="J39" i="3"/>
  <c r="H39" i="3"/>
  <c r="F39" i="3"/>
  <c r="I39" i="3"/>
  <c r="I18" i="3"/>
  <c r="F18" i="3"/>
  <c r="H18" i="3"/>
  <c r="J18" i="3"/>
  <c r="K18" i="3"/>
  <c r="I14" i="3"/>
  <c r="K14" i="3"/>
  <c r="H14" i="3"/>
  <c r="J14" i="3"/>
  <c r="F14" i="3"/>
  <c r="K26" i="3"/>
  <c r="H26" i="3"/>
  <c r="J26" i="3"/>
  <c r="F26" i="3"/>
  <c r="I26" i="3"/>
  <c r="J36" i="3"/>
  <c r="F36" i="3"/>
  <c r="H36" i="3"/>
  <c r="I36" i="3"/>
  <c r="K36" i="3"/>
  <c r="K21" i="3"/>
  <c r="F21" i="3"/>
  <c r="I21" i="3"/>
  <c r="J21" i="3"/>
  <c r="H21" i="3"/>
  <c r="K12" i="3"/>
  <c r="F12" i="3"/>
  <c r="H12" i="3"/>
  <c r="I12" i="3"/>
  <c r="J12" i="3"/>
  <c r="K11" i="3"/>
  <c r="I11" i="3"/>
  <c r="J11" i="3"/>
  <c r="H11" i="3"/>
  <c r="F11" i="3"/>
  <c r="J121" i="3"/>
  <c r="I121" i="3"/>
  <c r="K121" i="3"/>
  <c r="F121" i="3"/>
  <c r="H121" i="3"/>
  <c r="F108" i="3"/>
  <c r="K108" i="3"/>
  <c r="H108" i="3"/>
  <c r="J108" i="3"/>
  <c r="I108" i="3"/>
  <c r="I122" i="3"/>
  <c r="J122" i="3"/>
  <c r="F122" i="3"/>
  <c r="K122" i="3"/>
  <c r="H122" i="3"/>
  <c r="K51" i="3"/>
  <c r="F51" i="3"/>
  <c r="J51" i="3"/>
  <c r="I51" i="3"/>
  <c r="H51" i="3"/>
  <c r="I130" i="3"/>
  <c r="J130" i="3"/>
  <c r="H130" i="3"/>
  <c r="K130" i="3"/>
  <c r="F130" i="3"/>
  <c r="F68" i="3"/>
  <c r="I68" i="3"/>
  <c r="K68" i="3"/>
  <c r="H68" i="3"/>
  <c r="J68" i="3"/>
  <c r="I46" i="3"/>
  <c r="H46" i="3"/>
  <c r="J46" i="3"/>
  <c r="F46" i="3"/>
  <c r="K46" i="3"/>
  <c r="F77" i="3"/>
  <c r="H77" i="3"/>
  <c r="I77" i="3"/>
  <c r="J77" i="3"/>
  <c r="K77" i="3"/>
  <c r="H74" i="3"/>
  <c r="J74" i="3"/>
  <c r="K74" i="3"/>
  <c r="F74" i="3"/>
  <c r="I74" i="3"/>
  <c r="F85" i="3"/>
  <c r="H85" i="3"/>
  <c r="I85" i="3"/>
  <c r="K85" i="3"/>
  <c r="J85" i="3"/>
  <c r="H82" i="3"/>
  <c r="K82" i="3"/>
  <c r="F82" i="3"/>
  <c r="J82" i="3"/>
  <c r="I82" i="3"/>
  <c r="H94" i="3"/>
  <c r="K94" i="3"/>
  <c r="F94" i="3"/>
  <c r="J94" i="3"/>
  <c r="I94" i="3"/>
  <c r="F102" i="3"/>
  <c r="H102" i="3"/>
  <c r="K102" i="3"/>
  <c r="J102" i="3"/>
  <c r="I102" i="3"/>
  <c r="F43" i="3"/>
  <c r="K43" i="3"/>
  <c r="H43" i="3"/>
  <c r="J43" i="3"/>
  <c r="I43" i="3"/>
  <c r="J86" i="3"/>
  <c r="K86" i="3"/>
  <c r="F86" i="3"/>
  <c r="I86" i="3"/>
  <c r="H86" i="3"/>
  <c r="H76" i="3"/>
  <c r="F76" i="3"/>
  <c r="I76" i="3"/>
  <c r="J76" i="3"/>
  <c r="K76" i="3"/>
  <c r="K112" i="3"/>
  <c r="I112" i="3"/>
  <c r="J112" i="3"/>
  <c r="H112" i="3"/>
  <c r="F112" i="3"/>
  <c r="F56" i="3"/>
  <c r="K56" i="3"/>
  <c r="J56" i="3"/>
  <c r="I56" i="3"/>
  <c r="H56" i="3"/>
  <c r="J52" i="3"/>
  <c r="K52" i="3"/>
  <c r="F52" i="3"/>
  <c r="H52" i="3"/>
  <c r="I52" i="3"/>
  <c r="F72" i="3"/>
  <c r="J72" i="3"/>
  <c r="I72" i="3"/>
  <c r="K72" i="3"/>
  <c r="H72" i="3"/>
  <c r="K42" i="3"/>
  <c r="H42" i="3"/>
  <c r="J42" i="3"/>
  <c r="F42" i="3"/>
  <c r="I42" i="3"/>
  <c r="I54" i="3"/>
  <c r="J54" i="3"/>
  <c r="H54" i="3"/>
  <c r="K54" i="3"/>
  <c r="F54" i="3"/>
  <c r="H3" i="3"/>
  <c r="K3" i="3"/>
  <c r="I3" i="3"/>
  <c r="F3" i="3"/>
  <c r="J3" i="3"/>
  <c r="F195" i="3"/>
  <c r="H195" i="3"/>
  <c r="K195" i="3"/>
  <c r="J195" i="3"/>
  <c r="I195" i="3"/>
  <c r="I215" i="3"/>
  <c r="F215" i="3"/>
  <c r="H215" i="3"/>
  <c r="K215" i="3"/>
  <c r="J215" i="3"/>
  <c r="H204" i="3"/>
  <c r="K204" i="3"/>
  <c r="I204" i="3"/>
  <c r="F204" i="3"/>
  <c r="J204" i="3"/>
  <c r="H217" i="3"/>
  <c r="K217" i="3"/>
  <c r="F217" i="3"/>
  <c r="J217" i="3"/>
  <c r="I217" i="3"/>
  <c r="K200" i="3"/>
  <c r="I200" i="3"/>
  <c r="F200" i="3"/>
  <c r="J200" i="3"/>
  <c r="H200" i="3"/>
  <c r="H185" i="3"/>
  <c r="J185" i="3"/>
  <c r="K185" i="3"/>
  <c r="I185" i="3"/>
  <c r="F185" i="3"/>
  <c r="K180" i="3"/>
  <c r="J180" i="3"/>
  <c r="H180" i="3"/>
  <c r="F180" i="3"/>
  <c r="I180" i="3"/>
  <c r="F181" i="3"/>
  <c r="K181" i="3"/>
  <c r="J181" i="3"/>
  <c r="I181" i="3"/>
  <c r="H181" i="3"/>
  <c r="F205" i="3"/>
  <c r="J205" i="3"/>
  <c r="H205" i="3"/>
  <c r="I205" i="3"/>
  <c r="K205" i="3"/>
  <c r="K375" i="3"/>
  <c r="H375" i="3"/>
  <c r="I375" i="3"/>
  <c r="F375" i="3"/>
  <c r="J375" i="3"/>
  <c r="K245" i="3"/>
  <c r="F245" i="3"/>
  <c r="I245" i="3"/>
  <c r="J245" i="3"/>
  <c r="H245" i="3"/>
  <c r="K694" i="8"/>
  <c r="J694" i="8"/>
  <c r="J221" i="3"/>
  <c r="H221" i="3"/>
  <c r="K221" i="3"/>
  <c r="F221" i="3"/>
  <c r="I221" i="3"/>
  <c r="H621" i="3"/>
  <c r="K621" i="3"/>
  <c r="I621" i="3"/>
  <c r="J621" i="3"/>
  <c r="F621" i="3"/>
  <c r="H137" i="3"/>
  <c r="I137" i="3"/>
  <c r="K137" i="3"/>
  <c r="J137" i="3"/>
  <c r="F137" i="3"/>
  <c r="J175" i="3"/>
  <c r="F175" i="3"/>
  <c r="I175" i="3"/>
  <c r="H175" i="3"/>
  <c r="K175" i="3"/>
  <c r="J213" i="3"/>
  <c r="F213" i="3"/>
  <c r="H213" i="3"/>
  <c r="I213" i="3"/>
  <c r="K213" i="3"/>
  <c r="I192" i="3"/>
  <c r="J192" i="3"/>
  <c r="F192" i="3"/>
  <c r="K192" i="3"/>
  <c r="H192" i="3"/>
  <c r="F235" i="3"/>
  <c r="H235" i="3"/>
  <c r="K235" i="3"/>
  <c r="I235" i="3"/>
  <c r="J235" i="3"/>
  <c r="H656" i="3"/>
  <c r="F656" i="3"/>
  <c r="J656" i="3"/>
  <c r="I656" i="3"/>
  <c r="K656" i="3"/>
  <c r="J310" i="3"/>
  <c r="H310" i="3"/>
  <c r="F310" i="3"/>
  <c r="K310" i="3"/>
  <c r="I310" i="3"/>
  <c r="K713" i="8"/>
  <c r="J713" i="8"/>
  <c r="K404" i="3"/>
  <c r="F404" i="3"/>
  <c r="I404" i="3"/>
  <c r="J404" i="3"/>
  <c r="H404" i="3"/>
  <c r="J223" i="3"/>
  <c r="I223" i="3"/>
  <c r="H223" i="3"/>
  <c r="F223" i="3"/>
  <c r="K223" i="3"/>
  <c r="J285" i="3"/>
  <c r="I285" i="3"/>
  <c r="H285" i="3"/>
  <c r="K285" i="3"/>
  <c r="F285" i="3"/>
  <c r="K144" i="3"/>
  <c r="F144" i="3"/>
  <c r="H144" i="3"/>
  <c r="I144" i="3"/>
  <c r="J144" i="3"/>
  <c r="I149" i="3"/>
  <c r="J149" i="3"/>
  <c r="K149" i="3"/>
  <c r="H149" i="3"/>
  <c r="F149" i="3"/>
  <c r="I140" i="3"/>
  <c r="H140" i="3"/>
  <c r="K140" i="3"/>
  <c r="F140" i="3"/>
  <c r="J140" i="3"/>
  <c r="I155" i="3"/>
  <c r="F155" i="3"/>
  <c r="H155" i="3"/>
  <c r="K155" i="3"/>
  <c r="J155" i="3"/>
  <c r="I189" i="3"/>
  <c r="F189" i="3"/>
  <c r="H189" i="3"/>
  <c r="J189" i="3"/>
  <c r="K189" i="3"/>
  <c r="I222" i="3"/>
  <c r="J222" i="3"/>
  <c r="K222" i="3"/>
  <c r="H222" i="3"/>
  <c r="F222" i="3"/>
  <c r="H408" i="3"/>
  <c r="I408" i="3"/>
  <c r="K408" i="3"/>
  <c r="F408" i="3"/>
  <c r="J408" i="3"/>
  <c r="F398" i="3"/>
  <c r="I398" i="3"/>
  <c r="J398" i="3"/>
  <c r="H398" i="3"/>
  <c r="K398" i="3"/>
  <c r="F359" i="3"/>
  <c r="K359" i="3"/>
  <c r="J359" i="3"/>
  <c r="H359" i="3"/>
  <c r="I359" i="3"/>
  <c r="J817" i="8"/>
  <c r="K817" i="8"/>
  <c r="K167" i="3"/>
  <c r="F167" i="3"/>
  <c r="H167" i="3"/>
  <c r="J167" i="3"/>
  <c r="I167" i="3"/>
  <c r="F196" i="3"/>
  <c r="H196" i="3"/>
  <c r="I196" i="3"/>
  <c r="J196" i="3"/>
  <c r="K196" i="3"/>
  <c r="H168" i="3"/>
  <c r="F168" i="3"/>
  <c r="I168" i="3"/>
  <c r="K168" i="3"/>
  <c r="J168" i="3"/>
  <c r="K161" i="3"/>
  <c r="J161" i="3"/>
  <c r="H161" i="3"/>
  <c r="I161" i="3"/>
  <c r="F161" i="3"/>
  <c r="K193" i="3"/>
  <c r="H193" i="3"/>
  <c r="F193" i="3"/>
  <c r="I193" i="3"/>
  <c r="J193" i="3"/>
  <c r="I381" i="3"/>
  <c r="K381" i="3"/>
  <c r="F381" i="3"/>
  <c r="H381" i="3"/>
  <c r="J381" i="3"/>
  <c r="J891" i="8"/>
  <c r="K891" i="8"/>
  <c r="H337" i="3"/>
  <c r="J337" i="3"/>
  <c r="I337" i="3"/>
  <c r="K337" i="3"/>
  <c r="F337" i="3"/>
  <c r="J307" i="3"/>
  <c r="K307" i="3"/>
  <c r="F307" i="3"/>
  <c r="H307" i="3"/>
  <c r="I307" i="3"/>
  <c r="I663" i="3"/>
  <c r="J663" i="3"/>
  <c r="H663" i="3"/>
  <c r="F663" i="3"/>
  <c r="K663" i="3"/>
  <c r="H715" i="3"/>
  <c r="J715" i="3"/>
  <c r="F715" i="3"/>
  <c r="I715" i="3"/>
  <c r="K715" i="3"/>
  <c r="H227" i="3"/>
  <c r="F227" i="3"/>
  <c r="K227" i="3"/>
  <c r="J227" i="3"/>
  <c r="I227" i="3"/>
  <c r="I343" i="3"/>
  <c r="H343" i="3"/>
  <c r="J343" i="3"/>
  <c r="F343" i="3"/>
  <c r="K343" i="3"/>
  <c r="J783" i="8"/>
  <c r="K783" i="8"/>
  <c r="I253" i="3"/>
  <c r="J253" i="3"/>
  <c r="K253" i="3"/>
  <c r="H253" i="3"/>
  <c r="F253" i="3"/>
  <c r="J979" i="8"/>
  <c r="K979" i="8"/>
  <c r="K290" i="3"/>
  <c r="H290" i="3"/>
  <c r="I290" i="3"/>
  <c r="F290" i="3"/>
  <c r="J290" i="3"/>
  <c r="F790" i="3"/>
  <c r="H790" i="3"/>
  <c r="I790" i="3"/>
  <c r="K790" i="3"/>
  <c r="J790" i="3"/>
  <c r="K303" i="3"/>
  <c r="F303" i="3"/>
  <c r="J303" i="3"/>
  <c r="I303" i="3"/>
  <c r="H303" i="3"/>
  <c r="I695" i="3"/>
  <c r="K695" i="3"/>
  <c r="J695" i="3"/>
  <c r="F695" i="3"/>
  <c r="H695" i="3"/>
  <c r="F616" i="3"/>
  <c r="H616" i="3"/>
  <c r="I616" i="3"/>
  <c r="K616" i="3"/>
  <c r="J616" i="3"/>
  <c r="K539" i="3"/>
  <c r="H539" i="3"/>
  <c r="J539" i="3"/>
  <c r="I539" i="3"/>
  <c r="F539" i="3"/>
  <c r="H675" i="3"/>
  <c r="K675" i="3"/>
  <c r="F675" i="3"/>
  <c r="I675" i="3"/>
  <c r="J675" i="3"/>
  <c r="K246" i="3"/>
  <c r="J246" i="3"/>
  <c r="H246" i="3"/>
  <c r="F246" i="3"/>
  <c r="I246" i="3"/>
  <c r="K990" i="8"/>
  <c r="J990" i="8"/>
  <c r="K965" i="8"/>
  <c r="J965" i="8"/>
  <c r="H457" i="3"/>
  <c r="I457" i="3"/>
  <c r="F457" i="3"/>
  <c r="J457" i="3"/>
  <c r="K457" i="3"/>
  <c r="I726" i="3"/>
  <c r="H726" i="3"/>
  <c r="K726" i="3"/>
  <c r="J726" i="3"/>
  <c r="F726" i="3"/>
  <c r="J309" i="3"/>
  <c r="H309" i="3"/>
  <c r="K309" i="3"/>
  <c r="I309" i="3"/>
  <c r="F309" i="3"/>
  <c r="K966" i="8"/>
  <c r="J966" i="8"/>
  <c r="I306" i="3"/>
  <c r="J306" i="3"/>
  <c r="K306" i="3"/>
  <c r="H306" i="3"/>
  <c r="F306" i="3"/>
  <c r="K670" i="3"/>
  <c r="I670" i="3"/>
  <c r="H670" i="3"/>
  <c r="F670" i="3"/>
  <c r="J670" i="3"/>
  <c r="K962" i="8"/>
  <c r="J962" i="8"/>
  <c r="F282" i="3"/>
  <c r="J282" i="3"/>
  <c r="I282" i="3"/>
  <c r="K282" i="3"/>
  <c r="H282" i="3"/>
  <c r="J908" i="3"/>
  <c r="F908" i="3"/>
  <c r="I908" i="3"/>
  <c r="H908" i="3"/>
  <c r="K908" i="3"/>
  <c r="H279" i="3"/>
  <c r="J279" i="3"/>
  <c r="I279" i="3"/>
  <c r="K279" i="3"/>
  <c r="F279" i="3"/>
  <c r="J789" i="8"/>
  <c r="K789" i="8"/>
  <c r="H691" i="3"/>
  <c r="K691" i="3"/>
  <c r="J691" i="3"/>
  <c r="F691" i="3"/>
  <c r="I691" i="3"/>
  <c r="I867" i="3"/>
  <c r="K867" i="3"/>
  <c r="F867" i="3"/>
  <c r="H867" i="3"/>
  <c r="J867" i="3"/>
  <c r="J638" i="3"/>
  <c r="I638" i="3"/>
  <c r="H638" i="3"/>
  <c r="K638" i="3"/>
  <c r="F638" i="3"/>
  <c r="J837" i="8"/>
  <c r="K837" i="8"/>
  <c r="I644" i="3"/>
  <c r="J644" i="3"/>
  <c r="F644" i="3"/>
  <c r="K644" i="3"/>
  <c r="H644" i="3"/>
  <c r="F322" i="3"/>
  <c r="J322" i="3"/>
  <c r="H322" i="3"/>
  <c r="K322" i="3"/>
  <c r="I322" i="3"/>
  <c r="H906" i="3"/>
  <c r="F906" i="3"/>
  <c r="J906" i="3"/>
  <c r="K906" i="3"/>
  <c r="I906" i="3"/>
  <c r="J538" i="3"/>
  <c r="K538" i="3"/>
  <c r="F538" i="3"/>
  <c r="H538" i="3"/>
  <c r="I538" i="3"/>
  <c r="J925" i="8"/>
  <c r="K925" i="8"/>
  <c r="J302" i="3"/>
  <c r="F302" i="3"/>
  <c r="I302" i="3"/>
  <c r="K302" i="3"/>
  <c r="H302" i="3"/>
  <c r="F413" i="3"/>
  <c r="K413" i="3"/>
  <c r="H413" i="3"/>
  <c r="I413" i="3"/>
  <c r="J413" i="3"/>
  <c r="J902" i="8"/>
  <c r="K902" i="8"/>
  <c r="F299" i="3"/>
  <c r="H299" i="3"/>
  <c r="I299" i="3"/>
  <c r="K299" i="3"/>
  <c r="J299" i="3"/>
  <c r="J910" i="8"/>
  <c r="K910" i="8"/>
  <c r="J350" i="3"/>
  <c r="K350" i="3"/>
  <c r="H350" i="3"/>
  <c r="I350" i="3"/>
  <c r="F350" i="3"/>
  <c r="J711" i="8"/>
  <c r="K711" i="8"/>
  <c r="I788" i="3"/>
  <c r="K788" i="3"/>
  <c r="H788" i="3"/>
  <c r="J788" i="3"/>
  <c r="F788" i="3"/>
  <c r="J707" i="8"/>
  <c r="K707" i="8"/>
  <c r="I419" i="3"/>
  <c r="H419" i="3"/>
  <c r="K419" i="3"/>
  <c r="F419" i="3"/>
  <c r="J419" i="3"/>
  <c r="K288" i="3"/>
  <c r="F288" i="3"/>
  <c r="J288" i="3"/>
  <c r="I288" i="3"/>
  <c r="H288" i="3"/>
  <c r="J796" i="8"/>
  <c r="K796" i="8"/>
  <c r="K825" i="8"/>
  <c r="J825" i="8"/>
  <c r="I340" i="3"/>
  <c r="F340" i="3"/>
  <c r="J340" i="3"/>
  <c r="H340" i="3"/>
  <c r="K340" i="3"/>
  <c r="J693" i="8"/>
  <c r="K693" i="8"/>
  <c r="I386" i="3"/>
  <c r="H386" i="3"/>
  <c r="F386" i="3"/>
  <c r="K386" i="3"/>
  <c r="J386" i="3"/>
  <c r="J810" i="8"/>
  <c r="K810" i="8"/>
  <c r="K280" i="3"/>
  <c r="H280" i="3"/>
  <c r="I280" i="3"/>
  <c r="F280" i="3"/>
  <c r="J280" i="3"/>
  <c r="H600" i="3"/>
  <c r="F600" i="3"/>
  <c r="K600" i="3"/>
  <c r="J600" i="3"/>
  <c r="I600" i="3"/>
  <c r="I248" i="3"/>
  <c r="J248" i="3"/>
  <c r="K248" i="3"/>
  <c r="F248" i="3"/>
  <c r="H248" i="3"/>
  <c r="H349" i="3"/>
  <c r="K349" i="3"/>
  <c r="J349" i="3"/>
  <c r="F349" i="3"/>
  <c r="I349" i="3"/>
  <c r="J815" i="3"/>
  <c r="K815" i="3"/>
  <c r="H815" i="3"/>
  <c r="I815" i="3"/>
  <c r="F815" i="3"/>
  <c r="F291" i="3"/>
  <c r="K291" i="3"/>
  <c r="I291" i="3"/>
  <c r="J291" i="3"/>
  <c r="H291" i="3"/>
  <c r="K775" i="8"/>
  <c r="J775" i="8"/>
  <c r="J377" i="3"/>
  <c r="K377" i="3"/>
  <c r="H377" i="3"/>
  <c r="I377" i="3"/>
  <c r="F377" i="3"/>
  <c r="J908" i="8"/>
  <c r="K908" i="8"/>
  <c r="J796" i="3"/>
  <c r="I796" i="3"/>
  <c r="F796" i="3"/>
  <c r="K796" i="3"/>
  <c r="H796" i="3"/>
  <c r="H754" i="3"/>
  <c r="K754" i="3"/>
  <c r="F754" i="3"/>
  <c r="I754" i="3"/>
  <c r="J754" i="3"/>
  <c r="K713" i="3"/>
  <c r="I713" i="3"/>
  <c r="H713" i="3"/>
  <c r="F713" i="3"/>
  <c r="J713" i="3"/>
  <c r="J920" i="8"/>
  <c r="K920" i="8"/>
  <c r="J317" i="3"/>
  <c r="H317" i="3"/>
  <c r="K317" i="3"/>
  <c r="F317" i="3"/>
  <c r="I317" i="3"/>
  <c r="K880" i="3"/>
  <c r="J880" i="3"/>
  <c r="F880" i="3"/>
  <c r="I880" i="3"/>
  <c r="H880" i="3"/>
  <c r="I237" i="3"/>
  <c r="K237" i="3"/>
  <c r="F237" i="3"/>
  <c r="J237" i="3"/>
  <c r="H237" i="3"/>
  <c r="K909" i="8"/>
  <c r="J909" i="8"/>
  <c r="J962" i="3"/>
  <c r="I962" i="3"/>
  <c r="K962" i="3"/>
  <c r="H962" i="3"/>
  <c r="F962" i="3"/>
  <c r="I428" i="3"/>
  <c r="H428" i="3"/>
  <c r="J428" i="3"/>
  <c r="K428" i="3"/>
  <c r="F428" i="3"/>
  <c r="K811" i="8"/>
  <c r="J811" i="8"/>
  <c r="K841" i="8"/>
  <c r="J841" i="8"/>
  <c r="H403" i="3"/>
  <c r="I403" i="3"/>
  <c r="K403" i="3"/>
  <c r="J403" i="3"/>
  <c r="F403" i="3"/>
  <c r="J264" i="3"/>
  <c r="F264" i="3"/>
  <c r="H264" i="3"/>
  <c r="I264" i="3"/>
  <c r="K264" i="3"/>
  <c r="J266" i="3"/>
  <c r="H266" i="3"/>
  <c r="K266" i="3"/>
  <c r="I266" i="3"/>
  <c r="F266" i="3"/>
  <c r="K712" i="8"/>
  <c r="J712" i="8"/>
  <c r="H233" i="3"/>
  <c r="F233" i="3"/>
  <c r="I233" i="3"/>
  <c r="K233" i="3"/>
  <c r="J233" i="3"/>
  <c r="J236" i="3"/>
  <c r="F236" i="3"/>
  <c r="H236" i="3"/>
  <c r="I236" i="3"/>
  <c r="K236" i="3"/>
  <c r="K923" i="8"/>
  <c r="J923" i="8"/>
  <c r="J436" i="3"/>
  <c r="F436" i="3"/>
  <c r="K436" i="3"/>
  <c r="H436" i="3"/>
  <c r="I436" i="3"/>
  <c r="F261" i="3"/>
  <c r="J261" i="3"/>
  <c r="K261" i="3"/>
  <c r="H261" i="3"/>
  <c r="I261" i="3"/>
  <c r="I502" i="3"/>
  <c r="H502" i="3"/>
  <c r="K502" i="3"/>
  <c r="F502" i="3"/>
  <c r="J502" i="3"/>
  <c r="K722" i="8"/>
  <c r="J722" i="8"/>
  <c r="F238" i="3"/>
  <c r="J238" i="3"/>
  <c r="H238" i="3"/>
  <c r="I238" i="3"/>
  <c r="K238" i="3"/>
  <c r="H389" i="3"/>
  <c r="I389" i="3"/>
  <c r="F389" i="3"/>
  <c r="J389" i="3"/>
  <c r="K389" i="3"/>
  <c r="F743" i="3"/>
  <c r="H743" i="3"/>
  <c r="K743" i="3"/>
  <c r="I743" i="3"/>
  <c r="J743" i="3"/>
  <c r="J833" i="8"/>
  <c r="K833" i="8"/>
  <c r="J278" i="3"/>
  <c r="K278" i="3"/>
  <c r="H278" i="3"/>
  <c r="F278" i="3"/>
  <c r="I278" i="3"/>
  <c r="K356" i="3"/>
  <c r="J356" i="3"/>
  <c r="I356" i="3"/>
  <c r="F356" i="3"/>
  <c r="H356" i="3"/>
  <c r="F281" i="3"/>
  <c r="H281" i="3"/>
  <c r="I281" i="3"/>
  <c r="K281" i="3"/>
  <c r="J281" i="3"/>
  <c r="J898" i="8"/>
  <c r="K898" i="8"/>
  <c r="H339" i="3"/>
  <c r="K339" i="3"/>
  <c r="J339" i="3"/>
  <c r="I339" i="3"/>
  <c r="F339" i="3"/>
  <c r="H958" i="3"/>
  <c r="J958" i="3"/>
  <c r="K958" i="3"/>
  <c r="I958" i="3"/>
  <c r="F958" i="3"/>
  <c r="I820" i="3"/>
  <c r="H820" i="3"/>
  <c r="F820" i="3"/>
  <c r="K820" i="3"/>
  <c r="J820" i="3"/>
  <c r="H461" i="3"/>
  <c r="J461" i="3"/>
  <c r="K461" i="3"/>
  <c r="I461" i="3"/>
  <c r="F461" i="3"/>
  <c r="J430" i="3"/>
  <c r="H430" i="3"/>
  <c r="I430" i="3"/>
  <c r="F430" i="3"/>
  <c r="K430" i="3"/>
  <c r="H543" i="3"/>
  <c r="J543" i="3"/>
  <c r="K543" i="3"/>
  <c r="F543" i="3"/>
  <c r="I543" i="3"/>
  <c r="K937" i="8"/>
  <c r="J937" i="8"/>
  <c r="K941" i="8"/>
  <c r="J941" i="8"/>
  <c r="K650" i="3"/>
  <c r="I650" i="3"/>
  <c r="J650" i="3"/>
  <c r="F650" i="3"/>
  <c r="H650" i="3"/>
  <c r="F716" i="3"/>
  <c r="I716" i="3"/>
  <c r="J716" i="3"/>
  <c r="H716" i="3"/>
  <c r="K716" i="3"/>
  <c r="J928" i="3"/>
  <c r="I928" i="3"/>
  <c r="K928" i="3"/>
  <c r="F928" i="3"/>
  <c r="H928" i="3"/>
  <c r="I932" i="3"/>
  <c r="K932" i="3"/>
  <c r="F932" i="3"/>
  <c r="H932" i="3"/>
  <c r="J932" i="3"/>
  <c r="J985" i="8"/>
  <c r="K985" i="8"/>
  <c r="J953" i="8"/>
  <c r="K953" i="8"/>
  <c r="I701" i="3"/>
  <c r="J701" i="3"/>
  <c r="F701" i="3"/>
  <c r="H701" i="3"/>
  <c r="K701" i="3"/>
  <c r="I883" i="3"/>
  <c r="J883" i="3"/>
  <c r="H883" i="3"/>
  <c r="K883" i="3"/>
  <c r="F883" i="3"/>
  <c r="J954" i="8"/>
  <c r="K954" i="8"/>
  <c r="K849" i="3"/>
  <c r="H849" i="3"/>
  <c r="I849" i="3"/>
  <c r="F849" i="3"/>
  <c r="J849" i="3"/>
  <c r="J800" i="8"/>
  <c r="K800" i="8"/>
  <c r="K1001" i="8"/>
  <c r="J1001" i="8"/>
  <c r="K460" i="3"/>
  <c r="H460" i="3"/>
  <c r="I460" i="3"/>
  <c r="F460" i="3"/>
  <c r="J460" i="3"/>
  <c r="K957" i="8"/>
  <c r="J957" i="8"/>
  <c r="I680" i="3"/>
  <c r="J680" i="3"/>
  <c r="K680" i="3"/>
  <c r="H680" i="3"/>
  <c r="F680" i="3"/>
  <c r="K897" i="3"/>
  <c r="I897" i="3"/>
  <c r="J897" i="3"/>
  <c r="F897" i="3"/>
  <c r="H897" i="3"/>
  <c r="K758" i="8"/>
  <c r="J758" i="8"/>
  <c r="K752" i="8"/>
  <c r="J752" i="8"/>
  <c r="F505" i="3"/>
  <c r="I505" i="3"/>
  <c r="K505" i="3"/>
  <c r="J505" i="3"/>
  <c r="H505" i="3"/>
  <c r="K859" i="8"/>
  <c r="J859" i="8"/>
  <c r="I818" i="3"/>
  <c r="H818" i="3"/>
  <c r="F818" i="3"/>
  <c r="K818" i="3"/>
  <c r="J818" i="3"/>
  <c r="I552" i="3"/>
  <c r="K552" i="3"/>
  <c r="F552" i="3"/>
  <c r="H552" i="3"/>
  <c r="J552" i="3"/>
  <c r="J949" i="8"/>
  <c r="K949" i="8"/>
  <c r="J816" i="8"/>
  <c r="K816" i="8"/>
  <c r="K323" i="3"/>
  <c r="I323" i="3"/>
  <c r="F323" i="3"/>
  <c r="J323" i="3"/>
  <c r="H323" i="3"/>
  <c r="K289" i="3"/>
  <c r="F289" i="3"/>
  <c r="J289" i="3"/>
  <c r="H289" i="3"/>
  <c r="I289" i="3"/>
  <c r="J272" i="3"/>
  <c r="F272" i="3"/>
  <c r="K272" i="3"/>
  <c r="H272" i="3"/>
  <c r="I272" i="3"/>
  <c r="K989" i="8"/>
  <c r="J989" i="8"/>
  <c r="F277" i="3"/>
  <c r="H277" i="3"/>
  <c r="I277" i="3"/>
  <c r="K277" i="3"/>
  <c r="J277" i="3"/>
  <c r="J879" i="8"/>
  <c r="K879" i="8"/>
  <c r="I353" i="3"/>
  <c r="K353" i="3"/>
  <c r="F353" i="3"/>
  <c r="J353" i="3"/>
  <c r="H353" i="3"/>
  <c r="J901" i="3"/>
  <c r="K901" i="3"/>
  <c r="H901" i="3"/>
  <c r="I901" i="3"/>
  <c r="F901" i="3"/>
  <c r="K723" i="8"/>
  <c r="J723" i="8"/>
  <c r="J271" i="3"/>
  <c r="K271" i="3"/>
  <c r="F271" i="3"/>
  <c r="I271" i="3"/>
  <c r="H271" i="3"/>
  <c r="F733" i="3"/>
  <c r="K733" i="3"/>
  <c r="J733" i="3"/>
  <c r="I733" i="3"/>
  <c r="H733" i="3"/>
  <c r="J369" i="3"/>
  <c r="K369" i="3"/>
  <c r="H369" i="3"/>
  <c r="I369" i="3"/>
  <c r="F369" i="3"/>
  <c r="K884" i="8"/>
  <c r="J884" i="8"/>
  <c r="F447" i="3"/>
  <c r="K447" i="3"/>
  <c r="H447" i="3"/>
  <c r="I447" i="3"/>
  <c r="J447" i="3"/>
  <c r="K596" i="3"/>
  <c r="I596" i="3"/>
  <c r="J596" i="3"/>
  <c r="F596" i="3"/>
  <c r="H596" i="3"/>
  <c r="J351" i="3"/>
  <c r="H351" i="3"/>
  <c r="F351" i="3"/>
  <c r="K351" i="3"/>
  <c r="I351" i="3"/>
  <c r="F806" i="3"/>
  <c r="K806" i="3"/>
  <c r="I806" i="3"/>
  <c r="H806" i="3"/>
  <c r="J806" i="3"/>
  <c r="J284" i="3"/>
  <c r="F284" i="3"/>
  <c r="I284" i="3"/>
  <c r="K284" i="3"/>
  <c r="H284" i="3"/>
  <c r="K986" i="8"/>
  <c r="J986" i="8"/>
  <c r="F363" i="3"/>
  <c r="I363" i="3"/>
  <c r="J363" i="3"/>
  <c r="H363" i="3"/>
  <c r="K363" i="3"/>
  <c r="J559" i="3"/>
  <c r="K559" i="3"/>
  <c r="F559" i="3"/>
  <c r="I559" i="3"/>
  <c r="H559" i="3"/>
  <c r="I415" i="3"/>
  <c r="H415" i="3"/>
  <c r="J415" i="3"/>
  <c r="F415" i="3"/>
  <c r="K415" i="3"/>
  <c r="K820" i="8"/>
  <c r="J820" i="8"/>
  <c r="K407" i="3"/>
  <c r="J407" i="3"/>
  <c r="H407" i="3"/>
  <c r="I407" i="3"/>
  <c r="F407" i="3"/>
  <c r="K295" i="3"/>
  <c r="H295" i="3"/>
  <c r="I295" i="3"/>
  <c r="F295" i="3"/>
  <c r="J295" i="3"/>
  <c r="I491" i="3"/>
  <c r="K491" i="3"/>
  <c r="J491" i="3"/>
  <c r="F491" i="3"/>
  <c r="H491" i="3"/>
  <c r="H399" i="3"/>
  <c r="I399" i="3"/>
  <c r="K399" i="3"/>
  <c r="F399" i="3"/>
  <c r="J399" i="3"/>
  <c r="H949" i="3"/>
  <c r="J949" i="3"/>
  <c r="F949" i="3"/>
  <c r="K949" i="3"/>
  <c r="I949" i="3"/>
  <c r="F305" i="3"/>
  <c r="H305" i="3"/>
  <c r="I305" i="3"/>
  <c r="K305" i="3"/>
  <c r="J305" i="3"/>
  <c r="J765" i="8"/>
  <c r="K765" i="8"/>
  <c r="K392" i="3"/>
  <c r="H392" i="3"/>
  <c r="I392" i="3"/>
  <c r="J392" i="3"/>
  <c r="F392" i="3"/>
  <c r="I297" i="3"/>
  <c r="F297" i="3"/>
  <c r="K297" i="3"/>
  <c r="H297" i="3"/>
  <c r="J297" i="3"/>
  <c r="K764" i="8"/>
  <c r="J764" i="8"/>
  <c r="J704" i="3"/>
  <c r="H704" i="3"/>
  <c r="I704" i="3"/>
  <c r="F704" i="3"/>
  <c r="K704" i="3"/>
  <c r="K427" i="3"/>
  <c r="H427" i="3"/>
  <c r="I427" i="3"/>
  <c r="F427" i="3"/>
  <c r="J427" i="3"/>
  <c r="I930" i="3"/>
  <c r="H930" i="3"/>
  <c r="K930" i="3"/>
  <c r="F930" i="3"/>
  <c r="J930" i="3"/>
  <c r="I425" i="3"/>
  <c r="F425" i="3"/>
  <c r="H425" i="3"/>
  <c r="K425" i="3"/>
  <c r="J425" i="3"/>
  <c r="J380" i="3"/>
  <c r="H380" i="3"/>
  <c r="I380" i="3"/>
  <c r="K380" i="3"/>
  <c r="F380" i="3"/>
  <c r="K893" i="8"/>
  <c r="J893" i="8"/>
  <c r="J760" i="8"/>
  <c r="K760" i="8"/>
  <c r="I354" i="3"/>
  <c r="H354" i="3"/>
  <c r="K354" i="3"/>
  <c r="F354" i="3"/>
  <c r="J354" i="3"/>
  <c r="J912" i="8"/>
  <c r="K912" i="8"/>
  <c r="H283" i="3"/>
  <c r="I283" i="3"/>
  <c r="F283" i="3"/>
  <c r="K283" i="3"/>
  <c r="J283" i="3"/>
  <c r="I980" i="3"/>
  <c r="K980" i="3"/>
  <c r="H980" i="3"/>
  <c r="J980" i="3"/>
  <c r="F980" i="3"/>
  <c r="H434" i="3"/>
  <c r="I434" i="3"/>
  <c r="J434" i="3"/>
  <c r="K434" i="3"/>
  <c r="F434" i="3"/>
  <c r="K960" i="8"/>
  <c r="J960" i="8"/>
  <c r="K409" i="3"/>
  <c r="H409" i="3"/>
  <c r="J409" i="3"/>
  <c r="I409" i="3"/>
  <c r="F409" i="3"/>
  <c r="I681" i="3"/>
  <c r="K681" i="3"/>
  <c r="H681" i="3"/>
  <c r="J681" i="3"/>
  <c r="F681" i="3"/>
  <c r="F414" i="3"/>
  <c r="H414" i="3"/>
  <c r="J414" i="3"/>
  <c r="I414" i="3"/>
  <c r="K414" i="3"/>
  <c r="J316" i="3"/>
  <c r="F316" i="3"/>
  <c r="I316" i="3"/>
  <c r="K316" i="3"/>
  <c r="H316" i="3"/>
  <c r="J770" i="3"/>
  <c r="H770" i="3"/>
  <c r="I770" i="3"/>
  <c r="F770" i="3"/>
  <c r="K770" i="3"/>
  <c r="I384" i="3"/>
  <c r="K384" i="3"/>
  <c r="F384" i="3"/>
  <c r="J384" i="3"/>
  <c r="H384" i="3"/>
  <c r="J947" i="8"/>
  <c r="K947" i="8"/>
  <c r="J956" i="8"/>
  <c r="K956" i="8"/>
  <c r="I361" i="3"/>
  <c r="J361" i="3"/>
  <c r="F361" i="3"/>
  <c r="K361" i="3"/>
  <c r="H361" i="3"/>
  <c r="K889" i="8"/>
  <c r="J889" i="8"/>
  <c r="I668" i="3"/>
  <c r="F668" i="3"/>
  <c r="J668" i="3"/>
  <c r="K668" i="3"/>
  <c r="H668" i="3"/>
  <c r="H324" i="3"/>
  <c r="I324" i="3"/>
  <c r="K324" i="3"/>
  <c r="J324" i="3"/>
  <c r="F324" i="3"/>
  <c r="J365" i="3"/>
  <c r="I365" i="3"/>
  <c r="F365" i="3"/>
  <c r="H365" i="3"/>
  <c r="K365" i="3"/>
  <c r="K481" i="3"/>
  <c r="J481" i="3"/>
  <c r="I481" i="3"/>
  <c r="F481" i="3"/>
  <c r="H481" i="3"/>
  <c r="K983" i="8"/>
  <c r="J983" i="8"/>
  <c r="J513" i="3"/>
  <c r="H513" i="3"/>
  <c r="I513" i="3"/>
  <c r="K513" i="3"/>
  <c r="F513" i="3"/>
  <c r="J589" i="3"/>
  <c r="F589" i="3"/>
  <c r="K589" i="3"/>
  <c r="I589" i="3"/>
  <c r="H589" i="3"/>
  <c r="J936" i="8"/>
  <c r="K936" i="8"/>
  <c r="K967" i="3"/>
  <c r="H967" i="3"/>
  <c r="I967" i="3"/>
  <c r="J967" i="3"/>
  <c r="F967" i="3"/>
  <c r="K874" i="8"/>
  <c r="J874" i="8"/>
  <c r="J951" i="8"/>
  <c r="K951" i="8"/>
  <c r="F977" i="3"/>
  <c r="H977" i="3"/>
  <c r="I977" i="3"/>
  <c r="J977" i="3"/>
  <c r="K977" i="3"/>
  <c r="K830" i="8"/>
  <c r="J830" i="8"/>
  <c r="J944" i="3"/>
  <c r="H944" i="3"/>
  <c r="K944" i="3"/>
  <c r="I944" i="3"/>
  <c r="F944" i="3"/>
  <c r="K846" i="8"/>
  <c r="J846" i="8"/>
  <c r="I922" i="3"/>
  <c r="H922" i="3"/>
  <c r="J922" i="3"/>
  <c r="F922" i="3"/>
  <c r="K922" i="3"/>
  <c r="K769" i="8"/>
  <c r="J769" i="8"/>
  <c r="I527" i="3"/>
  <c r="H527" i="3"/>
  <c r="J527" i="3"/>
  <c r="F527" i="3"/>
  <c r="K527" i="3"/>
  <c r="K731" i="8"/>
  <c r="J731" i="8"/>
  <c r="F628" i="3"/>
  <c r="I628" i="3"/>
  <c r="J628" i="3"/>
  <c r="H628" i="3"/>
  <c r="K628" i="3"/>
  <c r="I319" i="3"/>
  <c r="K319" i="3"/>
  <c r="J319" i="3"/>
  <c r="H319" i="3"/>
  <c r="F319" i="3"/>
  <c r="K839" i="8"/>
  <c r="J839" i="8"/>
  <c r="K913" i="8"/>
  <c r="J913" i="8"/>
  <c r="J813" i="8"/>
  <c r="K813" i="8"/>
  <c r="K657" i="3"/>
  <c r="H657" i="3"/>
  <c r="J657" i="3"/>
  <c r="F657" i="3"/>
  <c r="I657" i="3"/>
  <c r="H619" i="3"/>
  <c r="I619" i="3"/>
  <c r="K619" i="3"/>
  <c r="J619" i="3"/>
  <c r="F619" i="3"/>
  <c r="J928" i="8"/>
  <c r="K928" i="8"/>
  <c r="H813" i="3"/>
  <c r="J813" i="3"/>
  <c r="F813" i="3"/>
  <c r="I813" i="3"/>
  <c r="K813" i="3"/>
  <c r="I837" i="3"/>
  <c r="K837" i="3"/>
  <c r="F837" i="3"/>
  <c r="J837" i="3"/>
  <c r="H837" i="3"/>
  <c r="H671" i="3"/>
  <c r="K671" i="3"/>
  <c r="F671" i="3"/>
  <c r="J671" i="3"/>
  <c r="I671" i="3"/>
  <c r="I750" i="3"/>
  <c r="F750" i="3"/>
  <c r="K750" i="3"/>
  <c r="H750" i="3"/>
  <c r="J750" i="3"/>
  <c r="K373" i="3"/>
  <c r="I373" i="3"/>
  <c r="J373" i="3"/>
  <c r="F373" i="3"/>
  <c r="H373" i="3"/>
  <c r="J709" i="8"/>
  <c r="K709" i="8"/>
  <c r="J368" i="3"/>
  <c r="K368" i="3"/>
  <c r="H368" i="3"/>
  <c r="I368" i="3"/>
  <c r="F368" i="3"/>
  <c r="F677" i="3"/>
  <c r="I677" i="3"/>
  <c r="J677" i="3"/>
  <c r="H677" i="3"/>
  <c r="K677" i="3"/>
  <c r="K234" i="3"/>
  <c r="H234" i="3"/>
  <c r="F234" i="3"/>
  <c r="I234" i="3"/>
  <c r="J234" i="3"/>
  <c r="K548" i="3"/>
  <c r="J548" i="3"/>
  <c r="I548" i="3"/>
  <c r="H548" i="3"/>
  <c r="F548" i="3"/>
  <c r="F562" i="3"/>
  <c r="H562" i="3"/>
  <c r="J562" i="3"/>
  <c r="I562" i="3"/>
  <c r="K562" i="3"/>
  <c r="F312" i="3"/>
  <c r="H312" i="3"/>
  <c r="K312" i="3"/>
  <c r="I312" i="3"/>
  <c r="J312" i="3"/>
  <c r="J762" i="3"/>
  <c r="I762" i="3"/>
  <c r="K762" i="3"/>
  <c r="H762" i="3"/>
  <c r="F762" i="3"/>
  <c r="J243" i="3"/>
  <c r="H243" i="3"/>
  <c r="F243" i="3"/>
  <c r="I243" i="3"/>
  <c r="K243" i="3"/>
  <c r="J520" i="3"/>
  <c r="I520" i="3"/>
  <c r="F520" i="3"/>
  <c r="K520" i="3"/>
  <c r="H520" i="3"/>
  <c r="J556" i="3"/>
  <c r="K556" i="3"/>
  <c r="F556" i="3"/>
  <c r="I556" i="3"/>
  <c r="H556" i="3"/>
  <c r="K268" i="3"/>
  <c r="J268" i="3"/>
  <c r="F268" i="3"/>
  <c r="I268" i="3"/>
  <c r="H268" i="3"/>
  <c r="J699" i="8"/>
  <c r="K699" i="8"/>
  <c r="I241" i="3"/>
  <c r="F241" i="3"/>
  <c r="J241" i="3"/>
  <c r="K241" i="3"/>
  <c r="H241" i="3"/>
  <c r="K779" i="8"/>
  <c r="J779" i="8"/>
  <c r="K832" i="8"/>
  <c r="J832" i="8"/>
  <c r="K757" i="8"/>
  <c r="J757" i="8"/>
  <c r="J918" i="8"/>
  <c r="K918" i="8"/>
  <c r="K695" i="8"/>
  <c r="J695" i="8"/>
  <c r="J308" i="3"/>
  <c r="F308" i="3"/>
  <c r="I308" i="3"/>
  <c r="H308" i="3"/>
  <c r="K308" i="3"/>
  <c r="J880" i="8"/>
  <c r="K880" i="8"/>
  <c r="I388" i="3"/>
  <c r="J388" i="3"/>
  <c r="H388" i="3"/>
  <c r="K388" i="3"/>
  <c r="F388" i="3"/>
  <c r="F821" i="3"/>
  <c r="J821" i="3"/>
  <c r="H821" i="3"/>
  <c r="K821" i="3"/>
  <c r="I821" i="3"/>
  <c r="I383" i="3"/>
  <c r="F383" i="3"/>
  <c r="H383" i="3"/>
  <c r="J383" i="3"/>
  <c r="K383" i="3"/>
  <c r="K827" i="3"/>
  <c r="H827" i="3"/>
  <c r="F827" i="3"/>
  <c r="J827" i="3"/>
  <c r="I827" i="3"/>
  <c r="K797" i="8"/>
  <c r="J797" i="8"/>
  <c r="I311" i="3"/>
  <c r="F311" i="3"/>
  <c r="H311" i="3"/>
  <c r="K311" i="3"/>
  <c r="J311" i="3"/>
  <c r="J970" i="8"/>
  <c r="K970" i="8"/>
  <c r="J917" i="8"/>
  <c r="K917" i="8"/>
  <c r="F318" i="3"/>
  <c r="H318" i="3"/>
  <c r="K318" i="3"/>
  <c r="J318" i="3"/>
  <c r="I318" i="3"/>
  <c r="K885" i="3"/>
  <c r="H885" i="3"/>
  <c r="F885" i="3"/>
  <c r="I885" i="3"/>
  <c r="J885" i="3"/>
  <c r="I446" i="3"/>
  <c r="F446" i="3"/>
  <c r="J446" i="3"/>
  <c r="K446" i="3"/>
  <c r="H446" i="3"/>
  <c r="H360" i="3"/>
  <c r="K360" i="3"/>
  <c r="F360" i="3"/>
  <c r="I360" i="3"/>
  <c r="J360" i="3"/>
  <c r="K933" i="8"/>
  <c r="J933" i="8"/>
  <c r="K321" i="3"/>
  <c r="J321" i="3"/>
  <c r="F321" i="3"/>
  <c r="H321" i="3"/>
  <c r="I321" i="3"/>
  <c r="F255" i="3"/>
  <c r="I255" i="3"/>
  <c r="K255" i="3"/>
  <c r="H255" i="3"/>
  <c r="J255" i="3"/>
  <c r="I244" i="3"/>
  <c r="J244" i="3"/>
  <c r="K244" i="3"/>
  <c r="F244" i="3"/>
  <c r="H244" i="3"/>
  <c r="F692" i="3"/>
  <c r="J692" i="3"/>
  <c r="H692" i="3"/>
  <c r="K692" i="3"/>
  <c r="I692" i="3"/>
  <c r="J653" i="3"/>
  <c r="H653" i="3"/>
  <c r="I653" i="3"/>
  <c r="F653" i="3"/>
  <c r="K653" i="3"/>
  <c r="I265" i="3"/>
  <c r="J265" i="3"/>
  <c r="H265" i="3"/>
  <c r="F265" i="3"/>
  <c r="K265" i="3"/>
  <c r="K734" i="8"/>
  <c r="J734" i="8"/>
  <c r="I401" i="3"/>
  <c r="J401" i="3"/>
  <c r="F401" i="3"/>
  <c r="H401" i="3"/>
  <c r="K401" i="3"/>
  <c r="K655" i="3"/>
  <c r="H655" i="3"/>
  <c r="F655" i="3"/>
  <c r="I655" i="3"/>
  <c r="J655" i="3"/>
  <c r="J463" i="3"/>
  <c r="F463" i="3"/>
  <c r="K463" i="3"/>
  <c r="I463" i="3"/>
  <c r="H463" i="3"/>
  <c r="K394" i="3"/>
  <c r="F394" i="3"/>
  <c r="H394" i="3"/>
  <c r="J394" i="3"/>
  <c r="I394" i="3"/>
  <c r="H330" i="3"/>
  <c r="J330" i="3"/>
  <c r="F330" i="3"/>
  <c r="I330" i="3"/>
  <c r="K330" i="3"/>
  <c r="J926" i="8"/>
  <c r="K926" i="8"/>
  <c r="F287" i="3"/>
  <c r="I287" i="3"/>
  <c r="K287" i="3"/>
  <c r="H287" i="3"/>
  <c r="J287" i="3"/>
  <c r="I462" i="3"/>
  <c r="K462" i="3"/>
  <c r="J462" i="3"/>
  <c r="F462" i="3"/>
  <c r="H462" i="3"/>
  <c r="J929" i="8"/>
  <c r="K929" i="8"/>
  <c r="H627" i="3"/>
  <c r="K627" i="3"/>
  <c r="J627" i="3"/>
  <c r="F627" i="3"/>
  <c r="I627" i="3"/>
  <c r="J270" i="3"/>
  <c r="I270" i="3"/>
  <c r="K270" i="3"/>
  <c r="F270" i="3"/>
  <c r="H270" i="3"/>
  <c r="K743" i="8"/>
  <c r="J743" i="8"/>
  <c r="F304" i="3"/>
  <c r="H304" i="3"/>
  <c r="K304" i="3"/>
  <c r="J304" i="3"/>
  <c r="I304" i="3"/>
  <c r="K948" i="8"/>
  <c r="J948" i="8"/>
  <c r="K851" i="8"/>
  <c r="J851" i="8"/>
  <c r="K370" i="3"/>
  <c r="J370" i="3"/>
  <c r="I370" i="3"/>
  <c r="F370" i="3"/>
  <c r="H370" i="3"/>
  <c r="J773" i="8"/>
  <c r="K773" i="8"/>
  <c r="F450" i="3"/>
  <c r="J450" i="3"/>
  <c r="K450" i="3"/>
  <c r="H450" i="3"/>
  <c r="I450" i="3"/>
  <c r="J439" i="3"/>
  <c r="H439" i="3"/>
  <c r="K439" i="3"/>
  <c r="I439" i="3"/>
  <c r="F439" i="3"/>
  <c r="J832" i="3"/>
  <c r="I832" i="3"/>
  <c r="H832" i="3"/>
  <c r="F832" i="3"/>
  <c r="K832" i="3"/>
  <c r="K924" i="8"/>
  <c r="J924" i="8"/>
  <c r="J727" i="8"/>
  <c r="K727" i="8"/>
  <c r="J555" i="3"/>
  <c r="I555" i="3"/>
  <c r="K555" i="3"/>
  <c r="H555" i="3"/>
  <c r="F555" i="3"/>
  <c r="I830" i="3"/>
  <c r="F830" i="3"/>
  <c r="H830" i="3"/>
  <c r="K830" i="3"/>
  <c r="J830" i="3"/>
  <c r="H902" i="3"/>
  <c r="F902" i="3"/>
  <c r="K902" i="3"/>
  <c r="J902" i="3"/>
  <c r="I902" i="3"/>
  <c r="H896" i="3"/>
  <c r="K896" i="3"/>
  <c r="F896" i="3"/>
  <c r="J896" i="3"/>
  <c r="I896" i="3"/>
  <c r="J737" i="8"/>
  <c r="K737" i="8"/>
  <c r="K739" i="8"/>
  <c r="J739" i="8"/>
  <c r="K940" i="8"/>
  <c r="J940" i="8"/>
  <c r="I767" i="3"/>
  <c r="F767" i="3"/>
  <c r="K767" i="3"/>
  <c r="H767" i="3"/>
  <c r="J767" i="3"/>
  <c r="I923" i="3"/>
  <c r="K923" i="3"/>
  <c r="H923" i="3"/>
  <c r="F923" i="3"/>
  <c r="J923" i="3"/>
  <c r="I861" i="3"/>
  <c r="J861" i="3"/>
  <c r="F861" i="3"/>
  <c r="K861" i="3"/>
  <c r="H861" i="3"/>
  <c r="K790" i="8"/>
  <c r="J790" i="8"/>
  <c r="J503" i="3"/>
  <c r="I503" i="3"/>
  <c r="K503" i="3"/>
  <c r="H503" i="3"/>
  <c r="F503" i="3"/>
  <c r="K997" i="8"/>
  <c r="J997" i="8"/>
  <c r="H933" i="3"/>
  <c r="I933" i="3"/>
  <c r="J933" i="3"/>
  <c r="F933" i="3"/>
  <c r="K933" i="3"/>
  <c r="K406" i="3"/>
  <c r="H406" i="3"/>
  <c r="I406" i="3"/>
  <c r="J406" i="3"/>
  <c r="F406" i="3"/>
  <c r="K868" i="8"/>
  <c r="J868" i="8"/>
  <c r="F799" i="3"/>
  <c r="K799" i="3"/>
  <c r="H799" i="3"/>
  <c r="J799" i="3"/>
  <c r="I799" i="3"/>
  <c r="K732" i="3"/>
  <c r="H732" i="3"/>
  <c r="F732" i="3"/>
  <c r="J732" i="3"/>
  <c r="I732" i="3"/>
  <c r="K771" i="8"/>
  <c r="J771" i="8"/>
  <c r="K580" i="3"/>
  <c r="I580" i="3"/>
  <c r="J580" i="3"/>
  <c r="F580" i="3"/>
  <c r="H580" i="3"/>
  <c r="H738" i="3"/>
  <c r="F738" i="3"/>
  <c r="I738" i="3"/>
  <c r="J738" i="3"/>
  <c r="K738" i="3"/>
  <c r="J493" i="3"/>
  <c r="H493" i="3"/>
  <c r="I493" i="3"/>
  <c r="F493" i="3"/>
  <c r="K493" i="3"/>
  <c r="J703" i="3"/>
  <c r="K703" i="3"/>
  <c r="F703" i="3"/>
  <c r="I703" i="3"/>
  <c r="H703" i="3"/>
  <c r="H512" i="3"/>
  <c r="I512" i="3"/>
  <c r="F512" i="3"/>
  <c r="J512" i="3"/>
  <c r="K512" i="3"/>
  <c r="F873" i="3"/>
  <c r="J873" i="3"/>
  <c r="H873" i="3"/>
  <c r="K873" i="3"/>
  <c r="I873" i="3"/>
  <c r="H786" i="3"/>
  <c r="J786" i="3"/>
  <c r="I786" i="3"/>
  <c r="K786" i="3"/>
  <c r="F786" i="3"/>
  <c r="K662" i="3"/>
  <c r="H662" i="3"/>
  <c r="F662" i="3"/>
  <c r="J662" i="3"/>
  <c r="I662" i="3"/>
  <c r="J435" i="3"/>
  <c r="H435" i="3"/>
  <c r="F435" i="3"/>
  <c r="I435" i="3"/>
  <c r="K435" i="3"/>
  <c r="I823" i="3"/>
  <c r="K823" i="3"/>
  <c r="F823" i="3"/>
  <c r="J823" i="3"/>
  <c r="H823" i="3"/>
  <c r="K387" i="3"/>
  <c r="I387" i="3"/>
  <c r="J387" i="3"/>
  <c r="H387" i="3"/>
  <c r="F387" i="3"/>
  <c r="J994" i="3"/>
  <c r="K994" i="3"/>
  <c r="I994" i="3"/>
  <c r="H994" i="3"/>
  <c r="F994" i="3"/>
  <c r="J458" i="3"/>
  <c r="F458" i="3"/>
  <c r="I458" i="3"/>
  <c r="K458" i="3"/>
  <c r="H458" i="3"/>
  <c r="J846" i="3"/>
  <c r="F846" i="3"/>
  <c r="H846" i="3"/>
  <c r="K846" i="3"/>
  <c r="I846" i="3"/>
  <c r="F744" i="3"/>
  <c r="J744" i="3"/>
  <c r="K744" i="3"/>
  <c r="I744" i="3"/>
  <c r="H744" i="3"/>
  <c r="K792" i="8"/>
  <c r="J792" i="8"/>
  <c r="I611" i="3"/>
  <c r="K611" i="3"/>
  <c r="F611" i="3"/>
  <c r="H611" i="3"/>
  <c r="J611" i="3"/>
  <c r="J249" i="3"/>
  <c r="K249" i="3"/>
  <c r="F249" i="3"/>
  <c r="I249" i="3"/>
  <c r="H249" i="3"/>
  <c r="J992" i="8"/>
  <c r="K992" i="8"/>
  <c r="J544" i="3"/>
  <c r="I544" i="3"/>
  <c r="H544" i="3"/>
  <c r="F544" i="3"/>
  <c r="K544" i="3"/>
  <c r="H869" i="3"/>
  <c r="I869" i="3"/>
  <c r="K869" i="3"/>
  <c r="J869" i="3"/>
  <c r="F869" i="3"/>
  <c r="H537" i="3"/>
  <c r="K537" i="3"/>
  <c r="F537" i="3"/>
  <c r="J537" i="3"/>
  <c r="I537" i="3"/>
  <c r="F983" i="3"/>
  <c r="I983" i="3"/>
  <c r="J983" i="3"/>
  <c r="K983" i="3"/>
  <c r="H983" i="3"/>
  <c r="H469" i="3"/>
  <c r="I469" i="3"/>
  <c r="K469" i="3"/>
  <c r="F469" i="3"/>
  <c r="J469" i="3"/>
  <c r="H605" i="3"/>
  <c r="K605" i="3"/>
  <c r="J605" i="3"/>
  <c r="F605" i="3"/>
  <c r="I605" i="3"/>
  <c r="J864" i="8"/>
  <c r="K864" i="8"/>
  <c r="I773" i="3"/>
  <c r="J773" i="3"/>
  <c r="F773" i="3"/>
  <c r="K773" i="3"/>
  <c r="H773" i="3"/>
  <c r="K492" i="3"/>
  <c r="F492" i="3"/>
  <c r="J492" i="3"/>
  <c r="H492" i="3"/>
  <c r="I492" i="3"/>
  <c r="I725" i="3"/>
  <c r="H725" i="3"/>
  <c r="F725" i="3"/>
  <c r="J725" i="3"/>
  <c r="K725" i="3"/>
  <c r="J991" i="8"/>
  <c r="K991" i="8"/>
  <c r="J647" i="3"/>
  <c r="I647" i="3"/>
  <c r="F647" i="3"/>
  <c r="H647" i="3"/>
  <c r="K647" i="3"/>
  <c r="K807" i="8"/>
  <c r="J807" i="8"/>
  <c r="K702" i="8"/>
  <c r="J702" i="8"/>
  <c r="I890" i="3"/>
  <c r="K890" i="3"/>
  <c r="F890" i="3"/>
  <c r="J890" i="3"/>
  <c r="H890" i="3"/>
  <c r="I972" i="3"/>
  <c r="K972" i="3"/>
  <c r="F972" i="3"/>
  <c r="J972" i="3"/>
  <c r="H972" i="3"/>
  <c r="I957" i="3"/>
  <c r="F957" i="3"/>
  <c r="K957" i="3"/>
  <c r="J957" i="3"/>
  <c r="H957" i="3"/>
  <c r="F918" i="3"/>
  <c r="I918" i="3"/>
  <c r="H918" i="3"/>
  <c r="K918" i="3"/>
  <c r="J918" i="3"/>
  <c r="J857" i="3"/>
  <c r="I857" i="3"/>
  <c r="H857" i="3"/>
  <c r="F857" i="3"/>
  <c r="K857" i="3"/>
  <c r="J942" i="8"/>
  <c r="K942" i="8"/>
  <c r="F699" i="3"/>
  <c r="J699" i="3"/>
  <c r="I699" i="3"/>
  <c r="K699" i="3"/>
  <c r="H699" i="3"/>
  <c r="I714" i="3"/>
  <c r="F714" i="3"/>
  <c r="J714" i="3"/>
  <c r="H714" i="3"/>
  <c r="K714" i="3"/>
  <c r="J601" i="3"/>
  <c r="K601" i="3"/>
  <c r="I601" i="3"/>
  <c r="F601" i="3"/>
  <c r="H601" i="3"/>
  <c r="H571" i="3"/>
  <c r="J571" i="3"/>
  <c r="K571" i="3"/>
  <c r="I571" i="3"/>
  <c r="F571" i="3"/>
  <c r="J712" i="3"/>
  <c r="I712" i="3"/>
  <c r="H712" i="3"/>
  <c r="F712" i="3"/>
  <c r="K712" i="3"/>
  <c r="K665" i="3"/>
  <c r="I665" i="3"/>
  <c r="F665" i="3"/>
  <c r="J665" i="3"/>
  <c r="H665" i="3"/>
  <c r="H929" i="3"/>
  <c r="J929" i="3"/>
  <c r="I929" i="3"/>
  <c r="F929" i="3"/>
  <c r="K929" i="3"/>
  <c r="K862" i="3"/>
  <c r="F862" i="3"/>
  <c r="I862" i="3"/>
  <c r="H862" i="3"/>
  <c r="J862" i="3"/>
  <c r="F501" i="3"/>
  <c r="J501" i="3"/>
  <c r="K501" i="3"/>
  <c r="I501" i="3"/>
  <c r="H501" i="3"/>
  <c r="J733" i="8"/>
  <c r="K733" i="8"/>
  <c r="F868" i="3"/>
  <c r="K868" i="3"/>
  <c r="H868" i="3"/>
  <c r="J868" i="3"/>
  <c r="I868" i="3"/>
  <c r="J982" i="8"/>
  <c r="K982" i="8"/>
  <c r="K488" i="3"/>
  <c r="H488" i="3"/>
  <c r="F488" i="3"/>
  <c r="J488" i="3"/>
  <c r="I488" i="3"/>
  <c r="I795" i="3"/>
  <c r="F795" i="3"/>
  <c r="K795" i="3"/>
  <c r="J795" i="3"/>
  <c r="H795" i="3"/>
  <c r="F769" i="3"/>
  <c r="I769" i="3"/>
  <c r="H769" i="3"/>
  <c r="J769" i="3"/>
  <c r="K769" i="3"/>
  <c r="K785" i="8"/>
  <c r="J785" i="8"/>
  <c r="J732" i="8"/>
  <c r="K732" i="8"/>
  <c r="K421" i="3"/>
  <c r="F421" i="3"/>
  <c r="H421" i="3"/>
  <c r="I421" i="3"/>
  <c r="J421" i="3"/>
  <c r="K853" i="8"/>
  <c r="J853" i="8"/>
  <c r="H523" i="3"/>
  <c r="J523" i="3"/>
  <c r="K523" i="3"/>
  <c r="F523" i="3"/>
  <c r="I523" i="3"/>
  <c r="J378" i="3"/>
  <c r="H378" i="3"/>
  <c r="I378" i="3"/>
  <c r="F378" i="3"/>
  <c r="K378" i="3"/>
  <c r="J843" i="8"/>
  <c r="K843" i="8"/>
  <c r="J328" i="3"/>
  <c r="H328" i="3"/>
  <c r="F328" i="3"/>
  <c r="K328" i="3"/>
  <c r="I328" i="3"/>
  <c r="J831" i="8"/>
  <c r="K831" i="8"/>
  <c r="K617" i="3"/>
  <c r="H617" i="3"/>
  <c r="F617" i="3"/>
  <c r="I617" i="3"/>
  <c r="J617" i="3"/>
  <c r="H420" i="3"/>
  <c r="J420" i="3"/>
  <c r="I420" i="3"/>
  <c r="F420" i="3"/>
  <c r="K420" i="3"/>
  <c r="F771" i="3"/>
  <c r="K771" i="3"/>
  <c r="I771" i="3"/>
  <c r="H771" i="3"/>
  <c r="J771" i="3"/>
  <c r="H472" i="3"/>
  <c r="K472" i="3"/>
  <c r="J472" i="3"/>
  <c r="F472" i="3"/>
  <c r="I472" i="3"/>
  <c r="K916" i="8"/>
  <c r="J916" i="8"/>
  <c r="F674" i="3"/>
  <c r="K674" i="3"/>
  <c r="H674" i="3"/>
  <c r="I674" i="3"/>
  <c r="J674" i="3"/>
  <c r="K784" i="8"/>
  <c r="J784" i="8"/>
  <c r="K987" i="8"/>
  <c r="J987" i="8"/>
  <c r="H935" i="3"/>
  <c r="J935" i="3"/>
  <c r="F935" i="3"/>
  <c r="I935" i="3"/>
  <c r="K935" i="3"/>
  <c r="H789" i="3"/>
  <c r="I789" i="3"/>
  <c r="F789" i="3"/>
  <c r="K789" i="3"/>
  <c r="J789" i="3"/>
  <c r="K904" i="3"/>
  <c r="H904" i="3"/>
  <c r="F904" i="3"/>
  <c r="J904" i="3"/>
  <c r="I904" i="3"/>
  <c r="J477" i="3"/>
  <c r="I477" i="3"/>
  <c r="F477" i="3"/>
  <c r="H477" i="3"/>
  <c r="K477" i="3"/>
  <c r="J873" i="8"/>
  <c r="K873" i="8"/>
  <c r="K726" i="8"/>
  <c r="J726" i="8"/>
  <c r="I588" i="3"/>
  <c r="H588" i="3"/>
  <c r="F588" i="3"/>
  <c r="K588" i="3"/>
  <c r="J588" i="3"/>
  <c r="K741" i="8"/>
  <c r="J741" i="8"/>
  <c r="H557" i="3"/>
  <c r="J557" i="3"/>
  <c r="F557" i="3"/>
  <c r="K557" i="3"/>
  <c r="I557" i="3"/>
  <c r="H534" i="3"/>
  <c r="I534" i="3"/>
  <c r="K534" i="3"/>
  <c r="F534" i="3"/>
  <c r="J534" i="3"/>
  <c r="J959" i="8"/>
  <c r="K959" i="8"/>
  <c r="K516" i="3"/>
  <c r="H516" i="3"/>
  <c r="I516" i="3"/>
  <c r="F516" i="3"/>
  <c r="J516" i="3"/>
  <c r="I615" i="3"/>
  <c r="K615" i="3"/>
  <c r="H615" i="3"/>
  <c r="J615" i="3"/>
  <c r="F615" i="3"/>
  <c r="J336" i="3"/>
  <c r="K336" i="3"/>
  <c r="H336" i="3"/>
  <c r="I336" i="3"/>
  <c r="F336" i="3"/>
  <c r="K782" i="8"/>
  <c r="J782" i="8"/>
  <c r="I504" i="3"/>
  <c r="H504" i="3"/>
  <c r="K504" i="3"/>
  <c r="J504" i="3"/>
  <c r="F504" i="3"/>
  <c r="J528" i="3"/>
  <c r="F528" i="3"/>
  <c r="K528" i="3"/>
  <c r="H528" i="3"/>
  <c r="I528" i="3"/>
  <c r="K718" i="8"/>
  <c r="J718" i="8"/>
  <c r="J745" i="8"/>
  <c r="K745" i="8"/>
  <c r="J708" i="8"/>
  <c r="K708" i="8"/>
  <c r="I529" i="3"/>
  <c r="K529" i="3"/>
  <c r="J529" i="3"/>
  <c r="H529" i="3"/>
  <c r="F529" i="3"/>
  <c r="J999" i="3"/>
  <c r="O993" i="2"/>
  <c r="H999" i="3"/>
  <c r="K999" i="3"/>
  <c r="I999" i="3"/>
  <c r="F999" i="3"/>
  <c r="N993" i="2"/>
  <c r="J795" i="8"/>
  <c r="K795" i="8"/>
  <c r="I739" i="3"/>
  <c r="K739" i="3"/>
  <c r="F739" i="3"/>
  <c r="J739" i="3"/>
  <c r="H739" i="3"/>
  <c r="H251" i="3"/>
  <c r="K251" i="3"/>
  <c r="F251" i="3"/>
  <c r="J251" i="3"/>
  <c r="I251" i="3"/>
  <c r="I804" i="3"/>
  <c r="K804" i="3"/>
  <c r="J804" i="3"/>
  <c r="F804" i="3"/>
  <c r="H804" i="3"/>
  <c r="J547" i="3"/>
  <c r="I547" i="3"/>
  <c r="K547" i="3"/>
  <c r="H547" i="3"/>
  <c r="F547" i="3"/>
  <c r="K806" i="8"/>
  <c r="J806" i="8"/>
  <c r="J909" i="3"/>
  <c r="F909" i="3"/>
  <c r="H909" i="3"/>
  <c r="I909" i="3"/>
  <c r="K909" i="3"/>
  <c r="K966" i="3"/>
  <c r="J966" i="3"/>
  <c r="F966" i="3"/>
  <c r="I966" i="3"/>
  <c r="H966" i="3"/>
  <c r="J778" i="8"/>
  <c r="K778" i="8"/>
  <c r="K861" i="8"/>
  <c r="J861" i="8"/>
  <c r="I410" i="3"/>
  <c r="H410" i="3"/>
  <c r="K410" i="3"/>
  <c r="J410" i="3"/>
  <c r="F410" i="3"/>
  <c r="K772" i="8"/>
  <c r="J772" i="8"/>
  <c r="I575" i="3"/>
  <c r="F575" i="3"/>
  <c r="J575" i="3"/>
  <c r="K575" i="3"/>
  <c r="H575" i="3"/>
  <c r="J269" i="3"/>
  <c r="I269" i="3"/>
  <c r="F269" i="3"/>
  <c r="H269" i="3"/>
  <c r="K269" i="3"/>
  <c r="J994" i="8"/>
  <c r="K994" i="8"/>
  <c r="I465" i="3"/>
  <c r="F465" i="3"/>
  <c r="H465" i="3"/>
  <c r="J465" i="3"/>
  <c r="K465" i="3"/>
  <c r="F411" i="3"/>
  <c r="H411" i="3"/>
  <c r="K411" i="3"/>
  <c r="I411" i="3"/>
  <c r="J411" i="3"/>
  <c r="I499" i="3"/>
  <c r="K499" i="3"/>
  <c r="F499" i="3"/>
  <c r="H499" i="3"/>
  <c r="J499" i="3"/>
  <c r="F847" i="3"/>
  <c r="K847" i="3"/>
  <c r="I847" i="3"/>
  <c r="J847" i="3"/>
  <c r="H847" i="3"/>
  <c r="K794" i="8"/>
  <c r="J794" i="8"/>
  <c r="K636" i="3"/>
  <c r="F636" i="3"/>
  <c r="H636" i="3"/>
  <c r="I636" i="3"/>
  <c r="J636" i="3"/>
  <c r="J881" i="8"/>
  <c r="K881" i="8"/>
  <c r="K911" i="8"/>
  <c r="J911" i="8"/>
  <c r="J935" i="8"/>
  <c r="K935" i="8"/>
  <c r="F851" i="3"/>
  <c r="H851" i="3"/>
  <c r="K851" i="3"/>
  <c r="J851" i="3"/>
  <c r="I851" i="3"/>
  <c r="H956" i="3"/>
  <c r="K956" i="3"/>
  <c r="J956" i="3"/>
  <c r="I956" i="3"/>
  <c r="F956" i="3"/>
  <c r="J629" i="3"/>
  <c r="H629" i="3"/>
  <c r="I629" i="3"/>
  <c r="K629" i="3"/>
  <c r="F629" i="3"/>
  <c r="J777" i="8"/>
  <c r="K777" i="8"/>
  <c r="J751" i="8"/>
  <c r="K751" i="8"/>
  <c r="J641" i="3"/>
  <c r="F641" i="3"/>
  <c r="K641" i="3"/>
  <c r="H641" i="3"/>
  <c r="I641" i="3"/>
  <c r="J630" i="3"/>
  <c r="I630" i="3"/>
  <c r="F630" i="3"/>
  <c r="H630" i="3"/>
  <c r="K630" i="3"/>
  <c r="H696" i="3"/>
  <c r="K696" i="3"/>
  <c r="J696" i="3"/>
  <c r="I696" i="3"/>
  <c r="F696" i="3"/>
  <c r="I711" i="3"/>
  <c r="K711" i="3"/>
  <c r="J711" i="3"/>
  <c r="F711" i="3"/>
  <c r="H711" i="3"/>
  <c r="K863" i="8"/>
  <c r="J863" i="8"/>
  <c r="F859" i="3"/>
  <c r="I859" i="3"/>
  <c r="H859" i="3"/>
  <c r="J859" i="3"/>
  <c r="K859" i="3"/>
  <c r="K1000" i="8"/>
  <c r="J1000" i="8"/>
  <c r="K992" i="3"/>
  <c r="H992" i="3"/>
  <c r="F992" i="3"/>
  <c r="I992" i="3"/>
  <c r="J992" i="3"/>
  <c r="J762" i="8"/>
  <c r="K762" i="8"/>
  <c r="K946" i="8"/>
  <c r="J946" i="8"/>
  <c r="J704" i="8"/>
  <c r="K704" i="8"/>
  <c r="J700" i="8"/>
  <c r="K700" i="8"/>
  <c r="I917" i="3"/>
  <c r="J917" i="3"/>
  <c r="H917" i="3"/>
  <c r="F917" i="3"/>
  <c r="K917" i="3"/>
  <c r="K731" i="3"/>
  <c r="I731" i="3"/>
  <c r="H731" i="3"/>
  <c r="J731" i="3"/>
  <c r="F731" i="3"/>
  <c r="I722" i="3"/>
  <c r="F722" i="3"/>
  <c r="J722" i="3"/>
  <c r="H722" i="3"/>
  <c r="K722" i="3"/>
  <c r="I757" i="3"/>
  <c r="K757" i="3"/>
  <c r="J757" i="3"/>
  <c r="H757" i="3"/>
  <c r="F757" i="3"/>
  <c r="K870" i="8"/>
  <c r="J870" i="8"/>
  <c r="H592" i="3"/>
  <c r="F592" i="3"/>
  <c r="I592" i="3"/>
  <c r="K592" i="3"/>
  <c r="J592" i="3"/>
  <c r="J803" i="8"/>
  <c r="K803" i="8"/>
  <c r="H976" i="3"/>
  <c r="F976" i="3"/>
  <c r="J976" i="3"/>
  <c r="K976" i="3"/>
  <c r="I976" i="3"/>
  <c r="K754" i="8"/>
  <c r="J754" i="8"/>
  <c r="K819" i="3"/>
  <c r="J819" i="3"/>
  <c r="H819" i="3"/>
  <c r="F819" i="3"/>
  <c r="I819" i="3"/>
  <c r="J901" i="8"/>
  <c r="K901" i="8"/>
  <c r="K845" i="8"/>
  <c r="J845" i="8"/>
  <c r="J494" i="3"/>
  <c r="I494" i="3"/>
  <c r="K494" i="3"/>
  <c r="H494" i="3"/>
  <c r="F494" i="3"/>
  <c r="J903" i="8"/>
  <c r="K903" i="8"/>
  <c r="J822" i="3"/>
  <c r="I822" i="3"/>
  <c r="F822" i="3"/>
  <c r="H822" i="3"/>
  <c r="K822" i="3"/>
  <c r="J735" i="8"/>
  <c r="K735" i="8"/>
  <c r="I682" i="3"/>
  <c r="K682" i="3"/>
  <c r="J682" i="3"/>
  <c r="F682" i="3"/>
  <c r="H682" i="3"/>
  <c r="K610" i="3"/>
  <c r="F610" i="3"/>
  <c r="I610" i="3"/>
  <c r="H610" i="3"/>
  <c r="J610" i="3"/>
  <c r="K535" i="3"/>
  <c r="F535" i="3"/>
  <c r="H535" i="3"/>
  <c r="I535" i="3"/>
  <c r="J535" i="3"/>
  <c r="K945" i="8"/>
  <c r="J945" i="8"/>
  <c r="H362" i="3"/>
  <c r="J362" i="3"/>
  <c r="I362" i="3"/>
  <c r="F362" i="3"/>
  <c r="K362" i="3"/>
  <c r="K886" i="8"/>
  <c r="J886" i="8"/>
  <c r="J890" i="8"/>
  <c r="K890" i="8"/>
  <c r="H433" i="3"/>
  <c r="J433" i="3"/>
  <c r="I433" i="3"/>
  <c r="F433" i="3"/>
  <c r="K433" i="3"/>
  <c r="J896" i="8"/>
  <c r="K896" i="8"/>
  <c r="J301" i="3"/>
  <c r="K301" i="3"/>
  <c r="I301" i="3"/>
  <c r="H301" i="3"/>
  <c r="F301" i="3"/>
  <c r="K950" i="3"/>
  <c r="F950" i="3"/>
  <c r="J950" i="3"/>
  <c r="I950" i="3"/>
  <c r="H950" i="3"/>
  <c r="J691" i="8"/>
  <c r="K691" i="8"/>
  <c r="J811" i="3"/>
  <c r="K811" i="3"/>
  <c r="H811" i="3"/>
  <c r="F811" i="3"/>
  <c r="I811" i="3"/>
  <c r="J836" i="3"/>
  <c r="I836" i="3"/>
  <c r="H836" i="3"/>
  <c r="K836" i="3"/>
  <c r="F836" i="3"/>
  <c r="I735" i="3"/>
  <c r="F735" i="3"/>
  <c r="H735" i="3"/>
  <c r="J735" i="3"/>
  <c r="K735" i="3"/>
  <c r="I525" i="3"/>
  <c r="F525" i="3"/>
  <c r="H525" i="3"/>
  <c r="J525" i="3"/>
  <c r="K525" i="3"/>
  <c r="J907" i="8"/>
  <c r="K907" i="8"/>
  <c r="K780" i="3"/>
  <c r="H780" i="3"/>
  <c r="J780" i="3"/>
  <c r="I780" i="3"/>
  <c r="F780" i="3"/>
  <c r="K854" i="8"/>
  <c r="J854" i="8"/>
  <c r="F981" i="3"/>
  <c r="J981" i="3"/>
  <c r="H981" i="3"/>
  <c r="I981" i="3"/>
  <c r="K981" i="3"/>
  <c r="F946" i="3"/>
  <c r="K946" i="3"/>
  <c r="I946" i="3"/>
  <c r="H946" i="3"/>
  <c r="J946" i="3"/>
  <c r="J852" i="3"/>
  <c r="I852" i="3"/>
  <c r="H852" i="3"/>
  <c r="K852" i="3"/>
  <c r="F852" i="3"/>
  <c r="J822" i="8"/>
  <c r="K822" i="8"/>
  <c r="I371" i="3"/>
  <c r="J371" i="3"/>
  <c r="K371" i="3"/>
  <c r="H371" i="3"/>
  <c r="F371" i="3"/>
  <c r="J877" i="8"/>
  <c r="K877" i="8"/>
  <c r="J848" i="8"/>
  <c r="K848" i="8"/>
  <c r="K727" i="3"/>
  <c r="J727" i="3"/>
  <c r="F727" i="3"/>
  <c r="H727" i="3"/>
  <c r="I727" i="3"/>
  <c r="J892" i="3"/>
  <c r="K892" i="3"/>
  <c r="H892" i="3"/>
  <c r="I892" i="3"/>
  <c r="F892" i="3"/>
  <c r="J741" i="3"/>
  <c r="F741" i="3"/>
  <c r="H741" i="3"/>
  <c r="I741" i="3"/>
  <c r="K741" i="3"/>
  <c r="F568" i="3"/>
  <c r="J568" i="3"/>
  <c r="H568" i="3"/>
  <c r="K568" i="3"/>
  <c r="I568" i="3"/>
  <c r="J888" i="8"/>
  <c r="K888" i="8"/>
  <c r="J856" i="3"/>
  <c r="F856" i="3"/>
  <c r="H856" i="3"/>
  <c r="I856" i="3"/>
  <c r="K856" i="3"/>
  <c r="J756" i="8"/>
  <c r="K756" i="8"/>
  <c r="J755" i="8"/>
  <c r="K755" i="8"/>
  <c r="J840" i="3"/>
  <c r="I840" i="3"/>
  <c r="F840" i="3"/>
  <c r="H840" i="3"/>
  <c r="K840" i="3"/>
  <c r="K776" i="8"/>
  <c r="J776" i="8"/>
  <c r="K750" i="8"/>
  <c r="J750" i="8"/>
  <c r="K938" i="3"/>
  <c r="H938" i="3"/>
  <c r="J938" i="3"/>
  <c r="F938" i="3"/>
  <c r="I938" i="3"/>
  <c r="J749" i="3"/>
  <c r="I749" i="3"/>
  <c r="F749" i="3"/>
  <c r="K749" i="3"/>
  <c r="H749" i="3"/>
  <c r="I506" i="3"/>
  <c r="H506" i="3"/>
  <c r="K506" i="3"/>
  <c r="J506" i="3"/>
  <c r="F506" i="3"/>
  <c r="J784" i="3"/>
  <c r="F784" i="3"/>
  <c r="I784" i="3"/>
  <c r="K784" i="3"/>
  <c r="H784" i="3"/>
  <c r="I763" i="3"/>
  <c r="H763" i="3"/>
  <c r="J763" i="3"/>
  <c r="F763" i="3"/>
  <c r="K763" i="3"/>
  <c r="J838" i="8"/>
  <c r="K838" i="8"/>
  <c r="K429" i="3"/>
  <c r="I429" i="3"/>
  <c r="J429" i="3"/>
  <c r="H429" i="3"/>
  <c r="F429" i="3"/>
  <c r="J855" i="8"/>
  <c r="K855" i="8"/>
  <c r="H706" i="3"/>
  <c r="K706" i="3"/>
  <c r="F706" i="3"/>
  <c r="I706" i="3"/>
  <c r="J706" i="3"/>
  <c r="H391" i="3"/>
  <c r="J391" i="3"/>
  <c r="K391" i="3"/>
  <c r="F391" i="3"/>
  <c r="I391" i="3"/>
  <c r="J710" i="8"/>
  <c r="K710" i="8"/>
  <c r="F250" i="3"/>
  <c r="H250" i="3"/>
  <c r="J250" i="3"/>
  <c r="K250" i="3"/>
  <c r="I250" i="3"/>
  <c r="K858" i="8"/>
  <c r="J858" i="8"/>
  <c r="J818" i="8"/>
  <c r="K818" i="8"/>
  <c r="J986" i="3"/>
  <c r="I986" i="3"/>
  <c r="F986" i="3"/>
  <c r="K986" i="3"/>
  <c r="H986" i="3"/>
  <c r="K919" i="8"/>
  <c r="J919" i="8"/>
  <c r="H519" i="3"/>
  <c r="K519" i="3"/>
  <c r="J519" i="3"/>
  <c r="I519" i="3"/>
  <c r="F519" i="3"/>
  <c r="J904" i="8"/>
  <c r="K904" i="8"/>
  <c r="K840" i="8"/>
  <c r="J840" i="8"/>
  <c r="J971" i="3"/>
  <c r="K971" i="3"/>
  <c r="F971" i="3"/>
  <c r="I971" i="3"/>
  <c r="H971" i="3"/>
  <c r="K921" i="3"/>
  <c r="F921" i="3"/>
  <c r="H921" i="3"/>
  <c r="J921" i="3"/>
  <c r="I921" i="3"/>
  <c r="I570" i="3"/>
  <c r="H570" i="3"/>
  <c r="J570" i="3"/>
  <c r="F570" i="3"/>
  <c r="K570" i="3"/>
  <c r="K763" i="8"/>
  <c r="J763" i="8"/>
  <c r="H541" i="3"/>
  <c r="I541" i="3"/>
  <c r="J541" i="3"/>
  <c r="K541" i="3"/>
  <c r="F541" i="3"/>
  <c r="J737" i="3"/>
  <c r="I737" i="3"/>
  <c r="H737" i="3"/>
  <c r="K737" i="3"/>
  <c r="F737" i="3"/>
  <c r="J998" i="3"/>
  <c r="K998" i="3"/>
  <c r="H998" i="3"/>
  <c r="I998" i="3"/>
  <c r="F998" i="3"/>
  <c r="J886" i="3"/>
  <c r="H886" i="3"/>
  <c r="K886" i="3"/>
  <c r="F886" i="3"/>
  <c r="I886" i="3"/>
  <c r="J707" i="3"/>
  <c r="H707" i="3"/>
  <c r="I707" i="3"/>
  <c r="K707" i="3"/>
  <c r="F707" i="3"/>
  <c r="K755" i="3"/>
  <c r="I755" i="3"/>
  <c r="F755" i="3"/>
  <c r="H755" i="3"/>
  <c r="J755" i="3"/>
  <c r="F486" i="3"/>
  <c r="K486" i="3"/>
  <c r="I486" i="3"/>
  <c r="H486" i="3"/>
  <c r="J486" i="3"/>
  <c r="J871" i="3"/>
  <c r="I871" i="3"/>
  <c r="H871" i="3"/>
  <c r="F871" i="3"/>
  <c r="K871" i="3"/>
  <c r="H889" i="3"/>
  <c r="F889" i="3"/>
  <c r="J889" i="3"/>
  <c r="I889" i="3"/>
  <c r="K889" i="3"/>
  <c r="H697" i="3"/>
  <c r="K697" i="3"/>
  <c r="J697" i="3"/>
  <c r="F697" i="3"/>
  <c r="I697" i="3"/>
  <c r="I660" i="3"/>
  <c r="K660" i="3"/>
  <c r="H660" i="3"/>
  <c r="F660" i="3"/>
  <c r="J660" i="3"/>
  <c r="H661" i="3"/>
  <c r="F661" i="3"/>
  <c r="I661" i="3"/>
  <c r="K661" i="3"/>
  <c r="J661" i="3"/>
  <c r="H978" i="3"/>
  <c r="I978" i="3"/>
  <c r="K978" i="3"/>
  <c r="J978" i="3"/>
  <c r="F978" i="3"/>
  <c r="J740" i="8"/>
  <c r="K740" i="8"/>
  <c r="I645" i="3"/>
  <c r="J645" i="3"/>
  <c r="H645" i="3"/>
  <c r="K645" i="3"/>
  <c r="F645" i="3"/>
  <c r="J915" i="8"/>
  <c r="K915" i="8"/>
  <c r="I693" i="3"/>
  <c r="J693" i="3"/>
  <c r="K693" i="3"/>
  <c r="F693" i="3"/>
  <c r="H693" i="3"/>
  <c r="K803" i="3"/>
  <c r="H803" i="3"/>
  <c r="J803" i="3"/>
  <c r="F803" i="3"/>
  <c r="I803" i="3"/>
  <c r="H625" i="3"/>
  <c r="J625" i="3"/>
  <c r="K625" i="3"/>
  <c r="I625" i="3"/>
  <c r="F625" i="3"/>
  <c r="H919" i="3"/>
  <c r="F919" i="3"/>
  <c r="I919" i="3"/>
  <c r="K919" i="3"/>
  <c r="J919" i="3"/>
  <c r="I586" i="3"/>
  <c r="F586" i="3"/>
  <c r="K586" i="3"/>
  <c r="H586" i="3"/>
  <c r="J586" i="3"/>
  <c r="H916" i="3"/>
  <c r="J916" i="3"/>
  <c r="I916" i="3"/>
  <c r="K916" i="3"/>
  <c r="F916" i="3"/>
  <c r="J748" i="8"/>
  <c r="K748" i="8"/>
  <c r="F842" i="3"/>
  <c r="I842" i="3"/>
  <c r="J842" i="3"/>
  <c r="H842" i="3"/>
  <c r="K842" i="3"/>
  <c r="J719" i="3"/>
  <c r="F719" i="3"/>
  <c r="H719" i="3"/>
  <c r="K719" i="3"/>
  <c r="I719" i="3"/>
  <c r="H875" i="3"/>
  <c r="K875" i="3"/>
  <c r="F875" i="3"/>
  <c r="J875" i="3"/>
  <c r="I875" i="3"/>
  <c r="H565" i="3"/>
  <c r="K565" i="3"/>
  <c r="F565" i="3"/>
  <c r="I565" i="3"/>
  <c r="J565" i="3"/>
  <c r="I618" i="3"/>
  <c r="H618" i="3"/>
  <c r="J618" i="3"/>
  <c r="F618" i="3"/>
  <c r="K618" i="3"/>
  <c r="I581" i="3"/>
  <c r="H581" i="3"/>
  <c r="J581" i="3"/>
  <c r="F581" i="3"/>
  <c r="K581" i="3"/>
  <c r="K483" i="3"/>
  <c r="F483" i="3"/>
  <c r="I483" i="3"/>
  <c r="H483" i="3"/>
  <c r="J483" i="3"/>
  <c r="K396" i="3"/>
  <c r="F396" i="3"/>
  <c r="I396" i="3"/>
  <c r="H396" i="3"/>
  <c r="J396" i="3"/>
  <c r="I888" i="3"/>
  <c r="H888" i="3"/>
  <c r="F888" i="3"/>
  <c r="J888" i="3"/>
  <c r="K888" i="3"/>
  <c r="H379" i="3"/>
  <c r="F379" i="3"/>
  <c r="K379" i="3"/>
  <c r="J379" i="3"/>
  <c r="I379" i="3"/>
  <c r="K801" i="8"/>
  <c r="J801" i="8"/>
  <c r="F242" i="3"/>
  <c r="H242" i="3"/>
  <c r="J242" i="3"/>
  <c r="I242" i="3"/>
  <c r="K242" i="3"/>
  <c r="J761" i="8"/>
  <c r="K761" i="8"/>
  <c r="J948" i="3"/>
  <c r="K948" i="3"/>
  <c r="H948" i="3"/>
  <c r="I948" i="3"/>
  <c r="F948" i="3"/>
  <c r="J761" i="3"/>
  <c r="H761" i="3"/>
  <c r="K761" i="3"/>
  <c r="I761" i="3"/>
  <c r="F761" i="3"/>
  <c r="K730" i="8"/>
  <c r="J730" i="8"/>
  <c r="J824" i="8"/>
  <c r="K824" i="8"/>
  <c r="J915" i="3"/>
  <c r="K915" i="3"/>
  <c r="I915" i="3"/>
  <c r="H915" i="3"/>
  <c r="F915" i="3"/>
  <c r="F864" i="3"/>
  <c r="J864" i="3"/>
  <c r="I864" i="3"/>
  <c r="K864" i="3"/>
  <c r="H864" i="3"/>
  <c r="J910" i="3"/>
  <c r="K910" i="3"/>
  <c r="H910" i="3"/>
  <c r="F910" i="3"/>
  <c r="I910" i="3"/>
  <c r="J953" i="3"/>
  <c r="I953" i="3"/>
  <c r="K953" i="3"/>
  <c r="H953" i="3"/>
  <c r="F953" i="3"/>
  <c r="H573" i="3"/>
  <c r="J573" i="3"/>
  <c r="K573" i="3"/>
  <c r="I573" i="3"/>
  <c r="F573" i="3"/>
  <c r="I936" i="3"/>
  <c r="H936" i="3"/>
  <c r="F936" i="3"/>
  <c r="J936" i="3"/>
  <c r="K936" i="3"/>
  <c r="J996" i="8"/>
  <c r="K996" i="8"/>
  <c r="I778" i="3"/>
  <c r="K778" i="3"/>
  <c r="F778" i="3"/>
  <c r="J778" i="3"/>
  <c r="H778" i="3"/>
  <c r="K950" i="8"/>
  <c r="J950" i="8"/>
  <c r="F604" i="3"/>
  <c r="I604" i="3"/>
  <c r="J604" i="3"/>
  <c r="K604" i="3"/>
  <c r="H604" i="3"/>
  <c r="I640" i="3"/>
  <c r="F640" i="3"/>
  <c r="K640" i="3"/>
  <c r="H640" i="3"/>
  <c r="J640" i="3"/>
  <c r="K296" i="3"/>
  <c r="I296" i="3"/>
  <c r="F296" i="3"/>
  <c r="J296" i="3"/>
  <c r="H296" i="3"/>
  <c r="F925" i="3"/>
  <c r="K925" i="3"/>
  <c r="J925" i="3"/>
  <c r="I925" i="3"/>
  <c r="H925" i="3"/>
  <c r="J972" i="8"/>
  <c r="K972" i="8"/>
  <c r="J553" i="3"/>
  <c r="I553" i="3"/>
  <c r="F553" i="3"/>
  <c r="K553" i="3"/>
  <c r="H553" i="3"/>
  <c r="J895" i="8"/>
  <c r="K895" i="8"/>
  <c r="K887" i="8"/>
  <c r="J887" i="8"/>
  <c r="K875" i="8"/>
  <c r="J875" i="8"/>
  <c r="K878" i="8"/>
  <c r="J878" i="8"/>
  <c r="J841" i="3"/>
  <c r="F841" i="3"/>
  <c r="K841" i="3"/>
  <c r="H841" i="3"/>
  <c r="I841" i="3"/>
  <c r="J845" i="3"/>
  <c r="F845" i="3"/>
  <c r="I845" i="3"/>
  <c r="K845" i="3"/>
  <c r="H845" i="3"/>
  <c r="J892" i="8"/>
  <c r="K892" i="8"/>
  <c r="F940" i="3"/>
  <c r="I940" i="3"/>
  <c r="H940" i="3"/>
  <c r="K940" i="3"/>
  <c r="J940" i="3"/>
  <c r="K780" i="8"/>
  <c r="J780" i="8"/>
  <c r="J867" i="8"/>
  <c r="K867" i="8"/>
  <c r="F530" i="3"/>
  <c r="I530" i="3"/>
  <c r="J530" i="3"/>
  <c r="H530" i="3"/>
  <c r="K530" i="3"/>
  <c r="J753" i="8"/>
  <c r="K753" i="8"/>
  <c r="J479" i="3"/>
  <c r="K479" i="3"/>
  <c r="F479" i="3"/>
  <c r="I479" i="3"/>
  <c r="H479" i="3"/>
  <c r="K507" i="3"/>
  <c r="I507" i="3"/>
  <c r="F507" i="3"/>
  <c r="H507" i="3"/>
  <c r="J507" i="3"/>
  <c r="H814" i="3"/>
  <c r="J814" i="3"/>
  <c r="I814" i="3"/>
  <c r="F814" i="3"/>
  <c r="K814" i="3"/>
  <c r="H853" i="3"/>
  <c r="J853" i="3"/>
  <c r="F853" i="3"/>
  <c r="I853" i="3"/>
  <c r="K853" i="3"/>
  <c r="J500" i="3"/>
  <c r="K500" i="3"/>
  <c r="H500" i="3"/>
  <c r="I500" i="3"/>
  <c r="F500" i="3"/>
  <c r="J749" i="8"/>
  <c r="K749" i="8"/>
  <c r="K498" i="3"/>
  <c r="J498" i="3"/>
  <c r="F498" i="3"/>
  <c r="I498" i="3"/>
  <c r="H498" i="3"/>
  <c r="K939" i="8"/>
  <c r="J939" i="8"/>
  <c r="H990" i="3"/>
  <c r="K990" i="3"/>
  <c r="I990" i="3"/>
  <c r="J990" i="3"/>
  <c r="F990" i="3"/>
  <c r="H631" i="3"/>
  <c r="I631" i="3"/>
  <c r="F631" i="3"/>
  <c r="K631" i="3"/>
  <c r="J631" i="3"/>
  <c r="J847" i="8"/>
  <c r="K847" i="8"/>
  <c r="H683" i="3"/>
  <c r="I683" i="3"/>
  <c r="F683" i="3"/>
  <c r="J683" i="3"/>
  <c r="K683" i="3"/>
  <c r="I824" i="3"/>
  <c r="J824" i="3"/>
  <c r="H824" i="3"/>
  <c r="K824" i="3"/>
  <c r="F824" i="3"/>
  <c r="J835" i="3"/>
  <c r="H835" i="3"/>
  <c r="K835" i="3"/>
  <c r="I835" i="3"/>
  <c r="F835" i="3"/>
  <c r="I569" i="3"/>
  <c r="J569" i="3"/>
  <c r="K569" i="3"/>
  <c r="H569" i="3"/>
  <c r="F569" i="3"/>
  <c r="N994" i="2"/>
  <c r="O994" i="2"/>
  <c r="F1000" i="3"/>
  <c r="H1000" i="3"/>
  <c r="I1000" i="3"/>
  <c r="K1000" i="3"/>
  <c r="J1000" i="3"/>
  <c r="I723" i="3"/>
  <c r="F723" i="3"/>
  <c r="K723" i="3"/>
  <c r="H723" i="3"/>
  <c r="J723" i="3"/>
  <c r="H758" i="3"/>
  <c r="F758" i="3"/>
  <c r="K758" i="3"/>
  <c r="I758" i="3"/>
  <c r="J758" i="3"/>
  <c r="H800" i="3"/>
  <c r="K800" i="3"/>
  <c r="J800" i="3"/>
  <c r="F800" i="3"/>
  <c r="I800" i="3"/>
  <c r="F989" i="3"/>
  <c r="J989" i="3"/>
  <c r="I989" i="3"/>
  <c r="K989" i="3"/>
  <c r="H989" i="3"/>
  <c r="K768" i="3"/>
  <c r="H768" i="3"/>
  <c r="J768" i="3"/>
  <c r="I768" i="3"/>
  <c r="F768" i="3"/>
  <c r="J852" i="8"/>
  <c r="K852" i="8"/>
  <c r="K998" i="8"/>
  <c r="J998" i="8"/>
  <c r="J913" i="3"/>
  <c r="F913" i="3"/>
  <c r="K913" i="3"/>
  <c r="H913" i="3"/>
  <c r="I913" i="3"/>
  <c r="I745" i="3"/>
  <c r="F745" i="3"/>
  <c r="H745" i="3"/>
  <c r="J745" i="3"/>
  <c r="K745" i="3"/>
  <c r="K583" i="3"/>
  <c r="H583" i="3"/>
  <c r="I583" i="3"/>
  <c r="F583" i="3"/>
  <c r="J583" i="3"/>
  <c r="F624" i="3"/>
  <c r="I624" i="3"/>
  <c r="H624" i="3"/>
  <c r="K624" i="3"/>
  <c r="J624" i="3"/>
  <c r="J900" i="8"/>
  <c r="K900" i="8"/>
  <c r="I484" i="3"/>
  <c r="J484" i="3"/>
  <c r="H484" i="3"/>
  <c r="K484" i="3"/>
  <c r="F484" i="3"/>
  <c r="J842" i="8"/>
  <c r="K842" i="8"/>
  <c r="F590" i="3"/>
  <c r="K590" i="3"/>
  <c r="H590" i="3"/>
  <c r="J590" i="3"/>
  <c r="I590" i="3"/>
  <c r="F702" i="3"/>
  <c r="K702" i="3"/>
  <c r="I702" i="3"/>
  <c r="H702" i="3"/>
  <c r="J702" i="3"/>
  <c r="J626" i="3"/>
  <c r="K626" i="3"/>
  <c r="F626" i="3"/>
  <c r="H626" i="3"/>
  <c r="I626" i="3"/>
  <c r="J981" i="8"/>
  <c r="K981" i="8"/>
  <c r="I633" i="3"/>
  <c r="K633" i="3"/>
  <c r="F633" i="3"/>
  <c r="J633" i="3"/>
  <c r="H633" i="3"/>
  <c r="J869" i="8"/>
  <c r="K869" i="8"/>
  <c r="H470" i="3"/>
  <c r="F470" i="3"/>
  <c r="J470" i="3"/>
  <c r="K470" i="3"/>
  <c r="I470" i="3"/>
  <c r="H686" i="3"/>
  <c r="K686" i="3"/>
  <c r="F686" i="3"/>
  <c r="I686" i="3"/>
  <c r="J686" i="3"/>
  <c r="J995" i="8"/>
  <c r="K995" i="8"/>
  <c r="J564" i="3"/>
  <c r="H564" i="3"/>
  <c r="I564" i="3"/>
  <c r="F564" i="3"/>
  <c r="K564" i="3"/>
  <c r="I623" i="3"/>
  <c r="H623" i="3"/>
  <c r="F623" i="3"/>
  <c r="K623" i="3"/>
  <c r="J623" i="3"/>
  <c r="J487" i="3"/>
  <c r="K487" i="3"/>
  <c r="F487" i="3"/>
  <c r="I487" i="3"/>
  <c r="H487" i="3"/>
  <c r="H561" i="3"/>
  <c r="K561" i="3"/>
  <c r="F561" i="3"/>
  <c r="I561" i="3"/>
  <c r="J561" i="3"/>
  <c r="I877" i="3"/>
  <c r="H877" i="3"/>
  <c r="F877" i="3"/>
  <c r="J877" i="3"/>
  <c r="K877" i="3"/>
  <c r="J887" i="3"/>
  <c r="F887" i="3"/>
  <c r="K887" i="3"/>
  <c r="H887" i="3"/>
  <c r="I887" i="3"/>
  <c r="K772" i="3"/>
  <c r="I772" i="3"/>
  <c r="F772" i="3"/>
  <c r="J772" i="3"/>
  <c r="H772" i="3"/>
  <c r="J810" i="3"/>
  <c r="F810" i="3"/>
  <c r="H810" i="3"/>
  <c r="I810" i="3"/>
  <c r="K810" i="3"/>
  <c r="J865" i="8"/>
  <c r="K865" i="8"/>
  <c r="F924" i="3"/>
  <c r="H924" i="3"/>
  <c r="K924" i="3"/>
  <c r="I924" i="3"/>
  <c r="J924" i="3"/>
  <c r="J881" i="3"/>
  <c r="F881" i="3"/>
  <c r="K881" i="3"/>
  <c r="I881" i="3"/>
  <c r="H881" i="3"/>
  <c r="K815" i="8"/>
  <c r="J815" i="8"/>
  <c r="K808" i="8"/>
  <c r="J808" i="8"/>
  <c r="F838" i="3"/>
  <c r="H838" i="3"/>
  <c r="I838" i="3"/>
  <c r="J838" i="3"/>
  <c r="K838" i="3"/>
  <c r="J533" i="3"/>
  <c r="H533" i="3"/>
  <c r="F533" i="3"/>
  <c r="I533" i="3"/>
  <c r="K533" i="3"/>
  <c r="H879" i="3"/>
  <c r="F879" i="3"/>
  <c r="I879" i="3"/>
  <c r="K879" i="3"/>
  <c r="J879" i="3"/>
  <c r="J975" i="8"/>
  <c r="K975" i="8"/>
  <c r="K738" i="8"/>
  <c r="J738" i="8"/>
  <c r="K882" i="8"/>
  <c r="J882" i="8"/>
  <c r="F960" i="3"/>
  <c r="I960" i="3"/>
  <c r="H960" i="3"/>
  <c r="J960" i="3"/>
  <c r="K960" i="3"/>
  <c r="K690" i="3"/>
  <c r="I690" i="3"/>
  <c r="J690" i="3"/>
  <c r="F690" i="3"/>
  <c r="H690" i="3"/>
  <c r="K944" i="8"/>
  <c r="J944" i="8"/>
  <c r="J634" i="3"/>
  <c r="I634" i="3"/>
  <c r="H634" i="3"/>
  <c r="K634" i="3"/>
  <c r="F634" i="3"/>
  <c r="F807" i="3"/>
  <c r="H807" i="3"/>
  <c r="K807" i="3"/>
  <c r="I807" i="3"/>
  <c r="J807" i="3"/>
  <c r="J424" i="3"/>
  <c r="F424" i="3"/>
  <c r="I424" i="3"/>
  <c r="H424" i="3"/>
  <c r="K424" i="3"/>
  <c r="J698" i="3"/>
  <c r="F698" i="3"/>
  <c r="K698" i="3"/>
  <c r="H698" i="3"/>
  <c r="I698" i="3"/>
  <c r="K473" i="3"/>
  <c r="J473" i="3"/>
  <c r="H473" i="3"/>
  <c r="F473" i="3"/>
  <c r="I473" i="3"/>
  <c r="I464" i="3"/>
  <c r="F464" i="3"/>
  <c r="H464" i="3"/>
  <c r="J464" i="3"/>
  <c r="K464" i="3"/>
  <c r="H911" i="3"/>
  <c r="J911" i="3"/>
  <c r="I911" i="3"/>
  <c r="K911" i="3"/>
  <c r="F911" i="3"/>
  <c r="K952" i="3"/>
  <c r="F952" i="3"/>
  <c r="J952" i="3"/>
  <c r="I952" i="3"/>
  <c r="H952" i="3"/>
  <c r="J894" i="8"/>
  <c r="K894" i="8"/>
  <c r="I959" i="3"/>
  <c r="J959" i="3"/>
  <c r="K959" i="3"/>
  <c r="F959" i="3"/>
  <c r="H959" i="3"/>
  <c r="J787" i="8"/>
  <c r="K787" i="8"/>
  <c r="J976" i="8"/>
  <c r="K976" i="8"/>
  <c r="K850" i="3"/>
  <c r="J850" i="3"/>
  <c r="F850" i="3"/>
  <c r="I850" i="3"/>
  <c r="H850" i="3"/>
  <c r="I898" i="3"/>
  <c r="K898" i="3"/>
  <c r="J898" i="3"/>
  <c r="H898" i="3"/>
  <c r="F898" i="3"/>
  <c r="H509" i="3"/>
  <c r="K509" i="3"/>
  <c r="I509" i="3"/>
  <c r="F509" i="3"/>
  <c r="J509" i="3"/>
  <c r="J792" i="3"/>
  <c r="K792" i="3"/>
  <c r="I792" i="3"/>
  <c r="H792" i="3"/>
  <c r="F792" i="3"/>
  <c r="H688" i="3"/>
  <c r="K688" i="3"/>
  <c r="F688" i="3"/>
  <c r="J688" i="3"/>
  <c r="I688" i="3"/>
  <c r="K952" i="8"/>
  <c r="J952" i="8"/>
  <c r="H567" i="3"/>
  <c r="K567" i="3"/>
  <c r="J567" i="3"/>
  <c r="F567" i="3"/>
  <c r="I567" i="3"/>
  <c r="I903" i="3"/>
  <c r="H903" i="3"/>
  <c r="J903" i="3"/>
  <c r="K903" i="3"/>
  <c r="F903" i="3"/>
  <c r="K942" i="3"/>
  <c r="H942" i="3"/>
  <c r="J942" i="3"/>
  <c r="F942" i="3"/>
  <c r="I942" i="3"/>
  <c r="F658" i="3"/>
  <c r="I658" i="3"/>
  <c r="K658" i="3"/>
  <c r="H658" i="3"/>
  <c r="J658" i="3"/>
  <c r="K1002" i="8"/>
  <c r="J1002" i="8"/>
  <c r="H777" i="3"/>
  <c r="I777" i="3"/>
  <c r="K777" i="3"/>
  <c r="F777" i="3"/>
  <c r="J777" i="3"/>
  <c r="H689" i="3"/>
  <c r="F689" i="3"/>
  <c r="J689" i="3"/>
  <c r="K689" i="3"/>
  <c r="I689" i="3"/>
  <c r="J768" i="8"/>
  <c r="K768" i="8"/>
  <c r="I639" i="3"/>
  <c r="K639" i="3"/>
  <c r="J639" i="3"/>
  <c r="F639" i="3"/>
  <c r="H639" i="3"/>
  <c r="K510" i="3"/>
  <c r="J510" i="3"/>
  <c r="I510" i="3"/>
  <c r="F510" i="3"/>
  <c r="H510" i="3"/>
  <c r="J785" i="3"/>
  <c r="H785" i="3"/>
  <c r="K785" i="3"/>
  <c r="I785" i="3"/>
  <c r="F785" i="3"/>
  <c r="I594" i="3"/>
  <c r="H594" i="3"/>
  <c r="K594" i="3"/>
  <c r="J594" i="3"/>
  <c r="F594" i="3"/>
  <c r="J679" i="3"/>
  <c r="I679" i="3"/>
  <c r="H679" i="3"/>
  <c r="F679" i="3"/>
  <c r="K679" i="3"/>
  <c r="F524" i="3"/>
  <c r="K524" i="3"/>
  <c r="J524" i="3"/>
  <c r="H524" i="3"/>
  <c r="I524" i="3"/>
  <c r="J759" i="8"/>
  <c r="K759" i="8"/>
  <c r="J934" i="8"/>
  <c r="K934" i="8"/>
  <c r="I961" i="3"/>
  <c r="H961" i="3"/>
  <c r="F961" i="3"/>
  <c r="J961" i="3"/>
  <c r="K961" i="3"/>
  <c r="F687" i="3"/>
  <c r="H687" i="3"/>
  <c r="K687" i="3"/>
  <c r="J687" i="3"/>
  <c r="I687" i="3"/>
  <c r="K468" i="3"/>
  <c r="F468" i="3"/>
  <c r="H468" i="3"/>
  <c r="I468" i="3"/>
  <c r="J468" i="3"/>
  <c r="H614" i="3"/>
  <c r="J614" i="3"/>
  <c r="F614" i="3"/>
  <c r="I614" i="3"/>
  <c r="K614" i="3"/>
  <c r="K968" i="3"/>
  <c r="F968" i="3"/>
  <c r="J968" i="3"/>
  <c r="I968" i="3"/>
  <c r="H968" i="3"/>
  <c r="K585" i="3"/>
  <c r="H585" i="3"/>
  <c r="I585" i="3"/>
  <c r="F585" i="3"/>
  <c r="J585" i="3"/>
  <c r="K517" i="3"/>
  <c r="F517" i="3"/>
  <c r="H517" i="3"/>
  <c r="J517" i="3"/>
  <c r="I517" i="3"/>
  <c r="K878" i="3"/>
  <c r="F878" i="3"/>
  <c r="J878" i="3"/>
  <c r="I878" i="3"/>
  <c r="H878" i="3"/>
  <c r="H508" i="3"/>
  <c r="I508" i="3"/>
  <c r="J508" i="3"/>
  <c r="K508" i="3"/>
  <c r="F508" i="3"/>
  <c r="J974" i="8"/>
  <c r="K974" i="8"/>
  <c r="I937" i="3"/>
  <c r="F937" i="3"/>
  <c r="H937" i="3"/>
  <c r="J937" i="3"/>
  <c r="K937" i="3"/>
  <c r="I549" i="3"/>
  <c r="J549" i="3"/>
  <c r="K549" i="3"/>
  <c r="F549" i="3"/>
  <c r="H549" i="3"/>
  <c r="I607" i="3"/>
  <c r="F607" i="3"/>
  <c r="H607" i="3"/>
  <c r="K607" i="3"/>
  <c r="J607" i="3"/>
  <c r="J809" i="8"/>
  <c r="K809" i="8"/>
  <c r="K725" i="8"/>
  <c r="J725" i="8"/>
  <c r="F742" i="3"/>
  <c r="H742" i="3"/>
  <c r="K742" i="3"/>
  <c r="I742" i="3"/>
  <c r="J742" i="3"/>
  <c r="F783" i="3"/>
  <c r="K783" i="3"/>
  <c r="H783" i="3"/>
  <c r="I783" i="3"/>
  <c r="J783" i="3"/>
  <c r="K955" i="3"/>
  <c r="F955" i="3"/>
  <c r="J955" i="3"/>
  <c r="I955" i="3"/>
  <c r="H955" i="3"/>
  <c r="I802" i="3"/>
  <c r="H802" i="3"/>
  <c r="J802" i="3"/>
  <c r="K802" i="3"/>
  <c r="F802" i="3"/>
  <c r="H775" i="3"/>
  <c r="J775" i="3"/>
  <c r="I775" i="3"/>
  <c r="K775" i="3"/>
  <c r="F775" i="3"/>
  <c r="K532" i="3"/>
  <c r="H532" i="3"/>
  <c r="F532" i="3"/>
  <c r="I532" i="3"/>
  <c r="J532" i="3"/>
  <c r="F518" i="3"/>
  <c r="H518" i="3"/>
  <c r="K518" i="3"/>
  <c r="J518" i="3"/>
  <c r="I518" i="3"/>
  <c r="F632" i="3"/>
  <c r="J632" i="3"/>
  <c r="K632" i="3"/>
  <c r="H632" i="3"/>
  <c r="I632" i="3"/>
  <c r="J729" i="3"/>
  <c r="H729" i="3"/>
  <c r="F729" i="3"/>
  <c r="K729" i="3"/>
  <c r="I729" i="3"/>
  <c r="F759" i="3"/>
  <c r="I759" i="3"/>
  <c r="H759" i="3"/>
  <c r="K759" i="3"/>
  <c r="J759" i="3"/>
  <c r="F467" i="3"/>
  <c r="H467" i="3"/>
  <c r="K467" i="3"/>
  <c r="I467" i="3"/>
  <c r="J467" i="3"/>
  <c r="H531" i="3"/>
  <c r="F531" i="3"/>
  <c r="I531" i="3"/>
  <c r="J531" i="3"/>
  <c r="K531" i="3"/>
  <c r="J584" i="3"/>
  <c r="K584" i="3"/>
  <c r="H584" i="3"/>
  <c r="I584" i="3"/>
  <c r="F584" i="3"/>
  <c r="I606" i="3"/>
  <c r="J606" i="3"/>
  <c r="H606" i="3"/>
  <c r="K606" i="3"/>
  <c r="F606" i="3"/>
  <c r="F474" i="3"/>
  <c r="K474" i="3"/>
  <c r="J474" i="3"/>
  <c r="H474" i="3"/>
  <c r="I474" i="3"/>
  <c r="K781" i="8"/>
  <c r="J781" i="8"/>
  <c r="H855" i="3"/>
  <c r="K855" i="3"/>
  <c r="I855" i="3"/>
  <c r="F855" i="3"/>
  <c r="J855" i="3"/>
  <c r="H874" i="3"/>
  <c r="F874" i="3"/>
  <c r="K874" i="3"/>
  <c r="I874" i="3"/>
  <c r="J874" i="3"/>
  <c r="K922" i="8"/>
  <c r="J922" i="8"/>
  <c r="K560" i="3"/>
  <c r="H560" i="3"/>
  <c r="J560" i="3"/>
  <c r="F560" i="3"/>
  <c r="I560" i="3"/>
  <c r="J963" i="8"/>
  <c r="K963" i="8"/>
  <c r="H884" i="3"/>
  <c r="I884" i="3"/>
  <c r="F884" i="3"/>
  <c r="K884" i="3"/>
  <c r="J884" i="3"/>
  <c r="I782" i="3"/>
  <c r="J782" i="3"/>
  <c r="H782" i="3"/>
  <c r="K782" i="3"/>
  <c r="F782" i="3"/>
  <c r="F974" i="3"/>
  <c r="J974" i="3"/>
  <c r="I974" i="3"/>
  <c r="H974" i="3"/>
  <c r="K974" i="3"/>
  <c r="K955" i="8"/>
  <c r="J955" i="8"/>
  <c r="F721" i="3"/>
  <c r="I721" i="3"/>
  <c r="J721" i="3"/>
  <c r="H721" i="3"/>
  <c r="K721" i="3"/>
  <c r="I635" i="3"/>
  <c r="K635" i="3"/>
  <c r="F635" i="3"/>
  <c r="J635" i="3"/>
  <c r="H635" i="3"/>
  <c r="H975" i="3"/>
  <c r="F975" i="3"/>
  <c r="J975" i="3"/>
  <c r="K975" i="3"/>
  <c r="I975" i="3"/>
  <c r="K736" i="3"/>
  <c r="F736" i="3"/>
  <c r="J736" i="3"/>
  <c r="H736" i="3"/>
  <c r="I736" i="3"/>
  <c r="J747" i="8"/>
  <c r="K747" i="8"/>
  <c r="J736" i="8"/>
  <c r="K736" i="8"/>
  <c r="F582" i="3"/>
  <c r="I582" i="3"/>
  <c r="J582" i="3"/>
  <c r="K582" i="3"/>
  <c r="H582" i="3"/>
  <c r="K798" i="3"/>
  <c r="F798" i="3"/>
  <c r="H798" i="3"/>
  <c r="I798" i="3"/>
  <c r="J798" i="3"/>
  <c r="F579" i="3"/>
  <c r="I579" i="3"/>
  <c r="H579" i="3"/>
  <c r="J579" i="3"/>
  <c r="K579" i="3"/>
  <c r="J542" i="3"/>
  <c r="F542" i="3"/>
  <c r="K542" i="3"/>
  <c r="I542" i="3"/>
  <c r="H542" i="3"/>
  <c r="K866" i="8"/>
  <c r="J866" i="8"/>
  <c r="J939" i="3"/>
  <c r="K939" i="3"/>
  <c r="H939" i="3"/>
  <c r="I939" i="3"/>
  <c r="F939" i="3"/>
  <c r="K692" i="8"/>
  <c r="J692" i="8"/>
  <c r="K540" i="3"/>
  <c r="H540" i="3"/>
  <c r="F540" i="3"/>
  <c r="J540" i="3"/>
  <c r="I540" i="3"/>
  <c r="I766" i="3"/>
  <c r="J766" i="3"/>
  <c r="K766" i="3"/>
  <c r="F766" i="3"/>
  <c r="H766" i="3"/>
  <c r="J835" i="8"/>
  <c r="K835" i="8"/>
  <c r="I866" i="3"/>
  <c r="J866" i="3"/>
  <c r="F866" i="3"/>
  <c r="K866" i="3"/>
  <c r="H866" i="3"/>
  <c r="H475" i="3"/>
  <c r="F475" i="3"/>
  <c r="I475" i="3"/>
  <c r="J475" i="3"/>
  <c r="K475" i="3"/>
  <c r="J476" i="3"/>
  <c r="H476" i="3"/>
  <c r="K476" i="3"/>
  <c r="F476" i="3"/>
  <c r="I476" i="3"/>
  <c r="K742" i="8"/>
  <c r="J742" i="8"/>
  <c r="F566" i="3"/>
  <c r="I566" i="3"/>
  <c r="H566" i="3"/>
  <c r="J566" i="3"/>
  <c r="K566" i="3"/>
  <c r="H816" i="3"/>
  <c r="J816" i="3"/>
  <c r="I816" i="3"/>
  <c r="K816" i="3"/>
  <c r="F816" i="3"/>
  <c r="I764" i="3"/>
  <c r="K764" i="3"/>
  <c r="J764" i="3"/>
  <c r="H764" i="3"/>
  <c r="F764" i="3"/>
  <c r="H591" i="3"/>
  <c r="I591" i="3"/>
  <c r="J591" i="3"/>
  <c r="K591" i="3"/>
  <c r="F591" i="3"/>
  <c r="F746" i="3"/>
  <c r="H746" i="3"/>
  <c r="J746" i="3"/>
  <c r="K746" i="3"/>
  <c r="I746" i="3"/>
  <c r="F603" i="3"/>
  <c r="K603" i="3"/>
  <c r="J603" i="3"/>
  <c r="H603" i="3"/>
  <c r="I603" i="3"/>
  <c r="J802" i="8"/>
  <c r="K802" i="8"/>
  <c r="K934" i="3"/>
  <c r="J934" i="3"/>
  <c r="I934" i="3"/>
  <c r="F934" i="3"/>
  <c r="H934" i="3"/>
  <c r="H666" i="3"/>
  <c r="F666" i="3"/>
  <c r="K666" i="3"/>
  <c r="J666" i="3"/>
  <c r="I666" i="3"/>
  <c r="K718" i="3"/>
  <c r="F718" i="3"/>
  <c r="I718" i="3"/>
  <c r="J718" i="3"/>
  <c r="H718" i="3"/>
  <c r="K714" i="8"/>
  <c r="J714" i="8"/>
  <c r="J863" i="3"/>
  <c r="K863" i="3"/>
  <c r="H863" i="3"/>
  <c r="I863" i="3"/>
  <c r="F863" i="3"/>
  <c r="K808" i="3"/>
  <c r="H808" i="3"/>
  <c r="J808" i="3"/>
  <c r="F808" i="3"/>
  <c r="I808" i="3"/>
  <c r="I574" i="3"/>
  <c r="H574" i="3"/>
  <c r="J574" i="3"/>
  <c r="K574" i="3"/>
  <c r="F574" i="3"/>
  <c r="H817" i="3"/>
  <c r="I817" i="3"/>
  <c r="J817" i="3"/>
  <c r="K817" i="3"/>
  <c r="F817" i="3"/>
  <c r="J931" i="8"/>
  <c r="K931" i="8"/>
  <c r="I985" i="3"/>
  <c r="H985" i="3"/>
  <c r="K985" i="3"/>
  <c r="F985" i="3"/>
  <c r="J985" i="3"/>
  <c r="K480" i="3"/>
  <c r="H480" i="3"/>
  <c r="F480" i="3"/>
  <c r="I480" i="3"/>
  <c r="J480" i="3"/>
  <c r="F649" i="3"/>
  <c r="K649" i="3"/>
  <c r="J649" i="3"/>
  <c r="I649" i="3"/>
  <c r="H649" i="3"/>
  <c r="K829" i="3"/>
  <c r="F829" i="3"/>
  <c r="J829" i="3"/>
  <c r="H829" i="3"/>
  <c r="I829" i="3"/>
  <c r="H907" i="3"/>
  <c r="J907" i="3"/>
  <c r="K907" i="3"/>
  <c r="I907" i="3"/>
  <c r="F907" i="3"/>
  <c r="J720" i="8"/>
  <c r="K720" i="8"/>
  <c r="I991" i="3"/>
  <c r="F991" i="3"/>
  <c r="H991" i="3"/>
  <c r="K991" i="3"/>
  <c r="J991" i="3"/>
  <c r="J801" i="3"/>
  <c r="H801" i="3"/>
  <c r="K801" i="3"/>
  <c r="I801" i="3"/>
  <c r="F801" i="3"/>
  <c r="F526" i="3"/>
  <c r="H526" i="3"/>
  <c r="J526" i="3"/>
  <c r="K526" i="3"/>
  <c r="I526" i="3"/>
  <c r="K791" i="3"/>
  <c r="J791" i="3"/>
  <c r="F791" i="3"/>
  <c r="I791" i="3"/>
  <c r="H791" i="3"/>
  <c r="K899" i="3"/>
  <c r="F899" i="3"/>
  <c r="J899" i="3"/>
  <c r="H899" i="3"/>
  <c r="I899" i="3"/>
  <c r="K717" i="8"/>
  <c r="J717" i="8"/>
  <c r="K696" i="8"/>
  <c r="J696" i="8"/>
  <c r="I717" i="3"/>
  <c r="K717" i="3"/>
  <c r="H717" i="3"/>
  <c r="F717" i="3"/>
  <c r="J717" i="3"/>
  <c r="H700" i="3"/>
  <c r="I700" i="3"/>
  <c r="F700" i="3"/>
  <c r="J700" i="3"/>
  <c r="K700" i="3"/>
  <c r="H984" i="3"/>
  <c r="J984" i="3"/>
  <c r="F984" i="3"/>
  <c r="K984" i="3"/>
  <c r="I984" i="3"/>
  <c r="K961" i="8"/>
  <c r="J961" i="8"/>
  <c r="K747" i="3"/>
  <c r="I747" i="3"/>
  <c r="F747" i="3"/>
  <c r="J747" i="3"/>
  <c r="H747" i="3"/>
  <c r="F728" i="3"/>
  <c r="H728" i="3"/>
  <c r="I728" i="3"/>
  <c r="K728" i="3"/>
  <c r="J728" i="3"/>
  <c r="H515" i="3"/>
  <c r="K515" i="3"/>
  <c r="I515" i="3"/>
  <c r="J515" i="3"/>
  <c r="F515" i="3"/>
  <c r="J977" i="8"/>
  <c r="K977" i="8"/>
  <c r="J993" i="3"/>
  <c r="K993" i="3"/>
  <c r="I993" i="3"/>
  <c r="H993" i="3"/>
  <c r="F993" i="3"/>
  <c r="H672" i="3"/>
  <c r="J672" i="3"/>
  <c r="K672" i="3"/>
  <c r="F672" i="3"/>
  <c r="I672" i="3"/>
  <c r="K563" i="3"/>
  <c r="I563" i="3"/>
  <c r="F563" i="3"/>
  <c r="H563" i="3"/>
  <c r="J563" i="3"/>
  <c r="I951" i="3"/>
  <c r="K951" i="3"/>
  <c r="H951" i="3"/>
  <c r="F951" i="3"/>
  <c r="J951" i="3"/>
  <c r="J598" i="3"/>
  <c r="F598" i="3"/>
  <c r="H598" i="3"/>
  <c r="K598" i="3"/>
  <c r="I598" i="3"/>
  <c r="I572" i="3"/>
  <c r="H572" i="3"/>
  <c r="F572" i="3"/>
  <c r="J572" i="3"/>
  <c r="K572" i="3"/>
  <c r="F860" i="3"/>
  <c r="I860" i="3"/>
  <c r="J860" i="3"/>
  <c r="H860" i="3"/>
  <c r="K860" i="3"/>
  <c r="I997" i="3"/>
  <c r="K997" i="3"/>
  <c r="J997" i="3"/>
  <c r="F997" i="3"/>
  <c r="H997" i="3"/>
  <c r="I490" i="3"/>
  <c r="J490" i="3"/>
  <c r="K490" i="3"/>
  <c r="F490" i="3"/>
  <c r="H490" i="3"/>
  <c r="K862" i="8"/>
  <c r="J862" i="8"/>
  <c r="H834" i="3"/>
  <c r="J834" i="3"/>
  <c r="K834" i="3"/>
  <c r="I834" i="3"/>
  <c r="F834" i="3"/>
  <c r="K779" i="3"/>
  <c r="F779" i="3"/>
  <c r="H779" i="3"/>
  <c r="I779" i="3"/>
  <c r="J779" i="3"/>
  <c r="H595" i="3"/>
  <c r="I595" i="3"/>
  <c r="F595" i="3"/>
  <c r="K595" i="3"/>
  <c r="J595" i="3"/>
  <c r="K599" i="3"/>
  <c r="I599" i="3"/>
  <c r="H599" i="3"/>
  <c r="F599" i="3"/>
  <c r="J599" i="3"/>
  <c r="F705" i="3"/>
  <c r="K705" i="3"/>
  <c r="I705" i="3"/>
  <c r="J705" i="3"/>
  <c r="H705" i="3"/>
  <c r="K654" i="3"/>
  <c r="J654" i="3"/>
  <c r="F654" i="3"/>
  <c r="I654" i="3"/>
  <c r="H654" i="3"/>
  <c r="I478" i="3"/>
  <c r="K478" i="3"/>
  <c r="J478" i="3"/>
  <c r="F478" i="3"/>
  <c r="H478" i="3"/>
  <c r="K823" i="8"/>
  <c r="J823" i="8"/>
  <c r="J766" i="8"/>
  <c r="K766" i="8"/>
  <c r="K536" i="3"/>
  <c r="H536" i="3"/>
  <c r="J536" i="3"/>
  <c r="I536" i="3"/>
  <c r="F536" i="3"/>
  <c r="K969" i="8"/>
  <c r="J969" i="8"/>
  <c r="K844" i="8"/>
  <c r="J844" i="8"/>
  <c r="H422" i="3"/>
  <c r="F422" i="3"/>
  <c r="J422" i="3"/>
  <c r="K422" i="3"/>
  <c r="I422" i="3"/>
  <c r="J856" i="8"/>
  <c r="K856" i="8"/>
  <c r="F551" i="3"/>
  <c r="H551" i="3"/>
  <c r="J551" i="3"/>
  <c r="K551" i="3"/>
  <c r="I551" i="3"/>
  <c r="K812" i="3"/>
  <c r="H812" i="3"/>
  <c r="J812" i="3"/>
  <c r="F812" i="3"/>
  <c r="I812" i="3"/>
  <c r="H709" i="3"/>
  <c r="I709" i="3"/>
  <c r="J709" i="3"/>
  <c r="K709" i="3"/>
  <c r="F709" i="3"/>
  <c r="F865" i="3"/>
  <c r="H865" i="3"/>
  <c r="I865" i="3"/>
  <c r="K865" i="3"/>
  <c r="J865" i="3"/>
  <c r="F1001" i="3"/>
  <c r="I1001" i="3"/>
  <c r="K1001" i="3"/>
  <c r="N995" i="2"/>
  <c r="O995" i="2"/>
  <c r="H1001" i="3"/>
  <c r="J1001" i="3"/>
  <c r="K748" i="3"/>
  <c r="F748" i="3"/>
  <c r="I748" i="3"/>
  <c r="H748" i="3"/>
  <c r="J748" i="3"/>
  <c r="J836" i="8"/>
  <c r="K836" i="8"/>
  <c r="K667" i="3"/>
  <c r="F667" i="3"/>
  <c r="J667" i="3"/>
  <c r="H667" i="3"/>
  <c r="I667" i="3"/>
  <c r="F495" i="3"/>
  <c r="K495" i="3"/>
  <c r="J495" i="3"/>
  <c r="I495" i="3"/>
  <c r="H495" i="3"/>
  <c r="K834" i="8"/>
  <c r="J834" i="8"/>
  <c r="K828" i="8"/>
  <c r="J828" i="8"/>
  <c r="J931" i="3"/>
  <c r="F931" i="3"/>
  <c r="K931" i="3"/>
  <c r="H931" i="3"/>
  <c r="I931" i="3"/>
  <c r="F828" i="3"/>
  <c r="K828" i="3"/>
  <c r="J828" i="3"/>
  <c r="H828" i="3"/>
  <c r="I828" i="3"/>
  <c r="K932" i="8"/>
  <c r="J932" i="8"/>
  <c r="J843" i="3"/>
  <c r="I843" i="3"/>
  <c r="K843" i="3"/>
  <c r="H843" i="3"/>
  <c r="F843" i="3"/>
  <c r="K576" i="3"/>
  <c r="J576" i="3"/>
  <c r="H576" i="3"/>
  <c r="I576" i="3"/>
  <c r="F576" i="3"/>
  <c r="J716" i="8"/>
  <c r="K716" i="8"/>
  <c r="J715" i="8"/>
  <c r="K715" i="8"/>
  <c r="K577" i="3"/>
  <c r="H577" i="3"/>
  <c r="F577" i="3"/>
  <c r="J577" i="3"/>
  <c r="I577" i="3"/>
  <c r="K967" i="8"/>
  <c r="J967" i="8"/>
  <c r="I550" i="3"/>
  <c r="J550" i="3"/>
  <c r="F550" i="3"/>
  <c r="K550" i="3"/>
  <c r="H550" i="3"/>
  <c r="K791" i="8"/>
  <c r="J791" i="8"/>
  <c r="K774" i="8"/>
  <c r="J774" i="8"/>
  <c r="J839" i="3"/>
  <c r="K839" i="3"/>
  <c r="I839" i="3"/>
  <c r="F839" i="3"/>
  <c r="H839" i="3"/>
  <c r="J485" i="3"/>
  <c r="K485" i="3"/>
  <c r="F485" i="3"/>
  <c r="H485" i="3"/>
  <c r="I485" i="3"/>
  <c r="F947" i="3"/>
  <c r="I947" i="3"/>
  <c r="H947" i="3"/>
  <c r="J947" i="3"/>
  <c r="K947" i="3"/>
  <c r="K554" i="3"/>
  <c r="J554" i="3"/>
  <c r="I554" i="3"/>
  <c r="H554" i="3"/>
  <c r="F554" i="3"/>
  <c r="K793" i="8"/>
  <c r="J793" i="8"/>
  <c r="F988" i="3"/>
  <c r="I988" i="3"/>
  <c r="J988" i="3"/>
  <c r="K988" i="3"/>
  <c r="H988" i="3"/>
  <c r="K793" i="3"/>
  <c r="H793" i="3"/>
  <c r="F793" i="3"/>
  <c r="J793" i="3"/>
  <c r="I793" i="3"/>
  <c r="F471" i="3"/>
  <c r="K471" i="3"/>
  <c r="I471" i="3"/>
  <c r="J471" i="3"/>
  <c r="H471" i="3"/>
  <c r="J482" i="3"/>
  <c r="H482" i="3"/>
  <c r="F482" i="3"/>
  <c r="K482" i="3"/>
  <c r="I482" i="3"/>
  <c r="J858" i="3"/>
  <c r="F858" i="3"/>
  <c r="I858" i="3"/>
  <c r="K858" i="3"/>
  <c r="H858" i="3"/>
  <c r="J882" i="3"/>
  <c r="H882" i="3"/>
  <c r="I882" i="3"/>
  <c r="K882" i="3"/>
  <c r="F882" i="3"/>
  <c r="K996" i="3"/>
  <c r="J996" i="3"/>
  <c r="H996" i="3"/>
  <c r="F996" i="3"/>
  <c r="I996" i="3"/>
  <c r="I765" i="3"/>
  <c r="K765" i="3"/>
  <c r="F765" i="3"/>
  <c r="H765" i="3"/>
  <c r="J765" i="3"/>
  <c r="I514" i="3"/>
  <c r="J514" i="3"/>
  <c r="H514" i="3"/>
  <c r="F514" i="3"/>
  <c r="K514" i="3"/>
  <c r="F652" i="3"/>
  <c r="H652" i="3"/>
  <c r="K652" i="3"/>
  <c r="I652" i="3"/>
  <c r="J652" i="3"/>
  <c r="J814" i="8"/>
  <c r="K814" i="8"/>
  <c r="H522" i="3"/>
  <c r="K522" i="3"/>
  <c r="J522" i="3"/>
  <c r="F522" i="3"/>
  <c r="I522" i="3"/>
  <c r="K676" i="3"/>
  <c r="J676" i="3"/>
  <c r="H676" i="3"/>
  <c r="F676" i="3"/>
  <c r="I676" i="3"/>
  <c r="K497" i="3"/>
  <c r="I497" i="3"/>
  <c r="J497" i="3"/>
  <c r="H497" i="3"/>
  <c r="F497" i="3"/>
  <c r="J938" i="8"/>
  <c r="K938" i="8"/>
  <c r="H752" i="3"/>
  <c r="F752" i="3"/>
  <c r="K752" i="3"/>
  <c r="I752" i="3"/>
  <c r="J752" i="3"/>
  <c r="K637" i="3"/>
  <c r="I637" i="3"/>
  <c r="F637" i="3"/>
  <c r="H637" i="3"/>
  <c r="J637" i="3"/>
  <c r="J971" i="8"/>
  <c r="K971" i="8"/>
  <c r="K969" i="3"/>
  <c r="F969" i="3"/>
  <c r="I969" i="3"/>
  <c r="H969" i="3"/>
  <c r="J969" i="3"/>
  <c r="H826" i="3"/>
  <c r="F826" i="3"/>
  <c r="I826" i="3"/>
  <c r="J826" i="3"/>
  <c r="K826" i="3"/>
  <c r="J678" i="3"/>
  <c r="F678" i="3"/>
  <c r="H678" i="3"/>
  <c r="K678" i="3"/>
  <c r="I678" i="3"/>
  <c r="K746" i="8"/>
  <c r="J746" i="8"/>
  <c r="I730" i="3"/>
  <c r="H730" i="3"/>
  <c r="K730" i="3"/>
  <c r="F730" i="3"/>
  <c r="J730" i="3"/>
  <c r="I609" i="3"/>
  <c r="J609" i="3"/>
  <c r="F609" i="3"/>
  <c r="H609" i="3"/>
  <c r="K609" i="3"/>
  <c r="H825" i="3"/>
  <c r="J825" i="3"/>
  <c r="I825" i="3"/>
  <c r="K825" i="3"/>
  <c r="F825" i="3"/>
  <c r="K511" i="3"/>
  <c r="I511" i="3"/>
  <c r="F511" i="3"/>
  <c r="J511" i="3"/>
  <c r="H511" i="3"/>
  <c r="K883" i="8"/>
  <c r="J883" i="8"/>
  <c r="K941" i="3"/>
  <c r="I941" i="3"/>
  <c r="J941" i="3"/>
  <c r="F941" i="3"/>
  <c r="H941" i="3"/>
  <c r="J798" i="8"/>
  <c r="K798" i="8"/>
  <c r="J988" i="8"/>
  <c r="K988" i="8"/>
  <c r="I848" i="3"/>
  <c r="J848" i="3"/>
  <c r="K848" i="3"/>
  <c r="F848" i="3"/>
  <c r="H848" i="3"/>
  <c r="K921" i="8"/>
  <c r="J921" i="8"/>
  <c r="K943" i="8"/>
  <c r="J943" i="8"/>
  <c r="J669" i="3"/>
  <c r="F669" i="3"/>
  <c r="K669" i="3"/>
  <c r="H669" i="3"/>
  <c r="I669" i="3"/>
  <c r="J849" i="8"/>
  <c r="K849" i="8"/>
  <c r="J999" i="8"/>
  <c r="K999" i="8"/>
  <c r="K664" i="3"/>
  <c r="H664" i="3"/>
  <c r="J664" i="3"/>
  <c r="F664" i="3"/>
  <c r="I664" i="3"/>
  <c r="J721" i="8"/>
  <c r="K721" i="8"/>
  <c r="H945" i="3"/>
  <c r="I945" i="3"/>
  <c r="J945" i="3"/>
  <c r="K945" i="3"/>
  <c r="F945" i="3"/>
  <c r="F893" i="3"/>
  <c r="I893" i="3"/>
  <c r="K893" i="3"/>
  <c r="J893" i="3"/>
  <c r="H893" i="3"/>
  <c r="J753" i="3"/>
  <c r="K753" i="3"/>
  <c r="F753" i="3"/>
  <c r="H753" i="3"/>
  <c r="I753" i="3"/>
  <c r="F720" i="3"/>
  <c r="I720" i="3"/>
  <c r="J720" i="3"/>
  <c r="K720" i="3"/>
  <c r="H720" i="3"/>
  <c r="I943" i="3"/>
  <c r="F943" i="3"/>
  <c r="K943" i="3"/>
  <c r="H943" i="3"/>
  <c r="J943" i="3"/>
  <c r="K984" i="8"/>
  <c r="J984" i="8"/>
  <c r="K781" i="3"/>
  <c r="I781" i="3"/>
  <c r="J781" i="3"/>
  <c r="F781" i="3"/>
  <c r="H781" i="3"/>
  <c r="K787" i="3"/>
  <c r="F787" i="3"/>
  <c r="I787" i="3"/>
  <c r="J787" i="3"/>
  <c r="H787" i="3"/>
  <c r="I914" i="3"/>
  <c r="F914" i="3"/>
  <c r="K914" i="3"/>
  <c r="J914" i="3"/>
  <c r="H914" i="3"/>
  <c r="J770" i="8"/>
  <c r="K770" i="8"/>
  <c r="K608" i="3"/>
  <c r="I608" i="3"/>
  <c r="J608" i="3"/>
  <c r="H608" i="3"/>
  <c r="F608" i="3"/>
  <c r="H751" i="3"/>
  <c r="K751" i="3"/>
  <c r="F751" i="3"/>
  <c r="J751" i="3"/>
  <c r="I751" i="3"/>
  <c r="F612" i="3"/>
  <c r="H612" i="3"/>
  <c r="K612" i="3"/>
  <c r="J612" i="3"/>
  <c r="I612" i="3"/>
  <c r="F740" i="3"/>
  <c r="I740" i="3"/>
  <c r="J740" i="3"/>
  <c r="H740" i="3"/>
  <c r="K740" i="3"/>
  <c r="K876" i="3"/>
  <c r="I876" i="3"/>
  <c r="H876" i="3"/>
  <c r="J876" i="3"/>
  <c r="F876" i="3"/>
  <c r="F854" i="3"/>
  <c r="I854" i="3"/>
  <c r="K854" i="3"/>
  <c r="J854" i="3"/>
  <c r="H854" i="3"/>
  <c r="J973" i="3"/>
  <c r="K973" i="3"/>
  <c r="H973" i="3"/>
  <c r="I973" i="3"/>
  <c r="F973" i="3"/>
  <c r="K912" i="3"/>
  <c r="F912" i="3"/>
  <c r="J912" i="3"/>
  <c r="I912" i="3"/>
  <c r="H912" i="3"/>
  <c r="H558" i="3"/>
  <c r="J558" i="3"/>
  <c r="I558" i="3"/>
  <c r="K558" i="3"/>
  <c r="F558" i="3"/>
  <c r="J805" i="3"/>
  <c r="H805" i="3"/>
  <c r="I805" i="3"/>
  <c r="K805" i="3"/>
  <c r="F805" i="3"/>
  <c r="J821" i="8"/>
  <c r="K821" i="8"/>
  <c r="K648" i="3"/>
  <c r="F648" i="3"/>
  <c r="I648" i="3"/>
  <c r="H648" i="3"/>
  <c r="J648" i="3"/>
  <c r="H685" i="3"/>
  <c r="I685" i="3"/>
  <c r="F685" i="3"/>
  <c r="J685" i="3"/>
  <c r="K685" i="3"/>
  <c r="F844" i="3"/>
  <c r="K844" i="3"/>
  <c r="I844" i="3"/>
  <c r="H844" i="3"/>
  <c r="J844" i="3"/>
  <c r="K642" i="3"/>
  <c r="J642" i="3"/>
  <c r="I642" i="3"/>
  <c r="H642" i="3"/>
  <c r="F642" i="3"/>
  <c r="F724" i="3"/>
  <c r="I724" i="3"/>
  <c r="J724" i="3"/>
  <c r="H724" i="3"/>
  <c r="K724" i="3"/>
  <c r="H905" i="3"/>
  <c r="J905" i="3"/>
  <c r="K905" i="3"/>
  <c r="F905" i="3"/>
  <c r="I905" i="3"/>
  <c r="K694" i="3"/>
  <c r="I694" i="3"/>
  <c r="F694" i="3"/>
  <c r="J694" i="3"/>
  <c r="H694" i="3"/>
</calcChain>
</file>

<file path=xl/sharedStrings.xml><?xml version="1.0" encoding="utf-8"?>
<sst xmlns="http://schemas.openxmlformats.org/spreadsheetml/2006/main" count="623" uniqueCount="199">
  <si>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</si>
  <si>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</si>
  <si>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</si>
  <si>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</si>
  <si>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</si>
  <si>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</si>
  <si>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</si>
  <si>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</si>
  <si>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</si>
  <si>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</si>
  <si>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</si>
  <si>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</si>
  <si>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</si>
  <si>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</si>
  <si>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</si>
  <si>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</si>
  <si>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</si>
  <si>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</si>
  <si>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</si>
  <si>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</si>
  <si>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</si>
  <si>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</si>
  <si>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</si>
  <si>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</si>
  <si>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</si>
  <si>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</si>
  <si>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</si>
  <si>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</si>
  <si>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</si>
  <si>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</si>
  <si>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</si>
  <si>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</si>
  <si>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</si>
  <si>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</si>
  <si>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</si>
  <si>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</si>
  <si>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</si>
  <si>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</si>
  <si>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</si>
  <si>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</si>
  <si>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</si>
  <si>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</si>
  <si>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</si>
  <si>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</si>
  <si>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</si>
  <si>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</si>
  <si>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</si>
  <si>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</si>
  <si>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</si>
  <si>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</si>
  <si>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</si>
  <si>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</si>
  <si>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</si>
  <si>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</si>
  <si>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</si>
  <si>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</si>
  <si>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</si>
  <si>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</si>
  <si>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</si>
  <si>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</si>
  <si>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</si>
  <si>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</si>
  <si>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</si>
  <si>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</si>
  <si>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</si>
  <si>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</si>
  <si>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</si>
  <si>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</si>
  <si>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Watford</t>
  </si>
  <si>
    <t>Norwich</t>
  </si>
  <si>
    <t>Leicester</t>
  </si>
  <si>
    <t>Nice</t>
  </si>
  <si>
    <t>Rennes</t>
  </si>
  <si>
    <t>St Etienne</t>
  </si>
  <si>
    <t>Tottenham</t>
  </si>
  <si>
    <t>Nantes</t>
  </si>
  <si>
    <t>Vallecano</t>
  </si>
  <si>
    <t>Barcelona</t>
  </si>
  <si>
    <t>Arsenal</t>
  </si>
  <si>
    <t>E0</t>
  </si>
  <si>
    <t>F1</t>
  </si>
  <si>
    <t>SP1</t>
  </si>
  <si>
    <t>Everton</t>
  </si>
  <si>
    <t>Man City</t>
  </si>
  <si>
    <t>Aston Villa</t>
  </si>
  <si>
    <t>Wolves</t>
  </si>
  <si>
    <t>Leeds</t>
  </si>
  <si>
    <t>Elche</t>
  </si>
  <si>
    <t>Osasuna</t>
  </si>
  <si>
    <t>Granada</t>
  </si>
  <si>
    <t>Celta</t>
  </si>
  <si>
    <t>Sociedad</t>
  </si>
  <si>
    <t>Mallorca</t>
  </si>
  <si>
    <t>Getafe</t>
  </si>
  <si>
    <t>Betis</t>
  </si>
  <si>
    <t>Sevilla</t>
  </si>
  <si>
    <t>Cadiz</t>
  </si>
  <si>
    <t>Alaves</t>
  </si>
  <si>
    <t>Villarreal</t>
  </si>
  <si>
    <t>Real Madrid</t>
  </si>
  <si>
    <t>Espanol</t>
  </si>
  <si>
    <t>Valencia</t>
  </si>
  <si>
    <t>Levante</t>
  </si>
  <si>
    <t>Ath Bilbao</t>
  </si>
  <si>
    <t>Ath Madrid</t>
  </si>
  <si>
    <t>Sociedad B</t>
  </si>
  <si>
    <t>Almeria</t>
  </si>
  <si>
    <t>Bordeaux</t>
  </si>
  <si>
    <t>Lorient</t>
  </si>
  <si>
    <t>Lyon</t>
  </si>
  <si>
    <t>Metz</t>
  </si>
  <si>
    <t>Angers</t>
  </si>
  <si>
    <t>Monaco</t>
  </si>
  <si>
    <t>Brest</t>
  </si>
  <si>
    <t>Montpellier</t>
  </si>
  <si>
    <t>Paris SG</t>
  </si>
  <si>
    <t>Lille</t>
  </si>
  <si>
    <t>Marseille</t>
  </si>
  <si>
    <t>Reims</t>
  </si>
  <si>
    <t>Strasbourg</t>
  </si>
  <si>
    <t>Clermont</t>
  </si>
  <si>
    <t>Troyes</t>
  </si>
  <si>
    <t>Lens</t>
  </si>
  <si>
    <t>Empoli</t>
  </si>
  <si>
    <t>Salernitana</t>
  </si>
  <si>
    <t>Udinese</t>
  </si>
  <si>
    <t>Spezia</t>
  </si>
  <si>
    <t>Verona</t>
  </si>
  <si>
    <t>Torino</t>
  </si>
  <si>
    <t>Roma</t>
  </si>
  <si>
    <t>Venezia</t>
  </si>
  <si>
    <t>Amorebieta</t>
  </si>
  <si>
    <t>Huesca</t>
  </si>
  <si>
    <t>Burgos</t>
  </si>
  <si>
    <t>Cartagena</t>
  </si>
  <si>
    <t>Lugo</t>
  </si>
  <si>
    <t>Fuenlabrada</t>
  </si>
  <si>
    <t>Valladolid</t>
  </si>
  <si>
    <t>Ponferradina</t>
  </si>
  <si>
    <t>Leganes</t>
  </si>
  <si>
    <t>Eibar</t>
  </si>
  <si>
    <t>Kayserispor</t>
  </si>
  <si>
    <t>Yeni Malatyaspor</t>
  </si>
  <si>
    <t>Burnley</t>
  </si>
  <si>
    <t>Crystal Palace</t>
  </si>
  <si>
    <t>Brighton</t>
  </si>
  <si>
    <t>West Ham</t>
  </si>
  <si>
    <t>Brentford</t>
  </si>
  <si>
    <t>Bologna</t>
  </si>
  <si>
    <t>Sassuolo</t>
  </si>
  <si>
    <t>Napoli</t>
  </si>
  <si>
    <t>Genoa</t>
  </si>
  <si>
    <t>Milan</t>
  </si>
  <si>
    <t>Atalanta</t>
  </si>
  <si>
    <t>Cagliari</t>
  </si>
  <si>
    <t>Inter</t>
  </si>
  <si>
    <t>Alcorcon</t>
  </si>
  <si>
    <t>Las Palmas</t>
  </si>
  <si>
    <t>Mirandes</t>
  </si>
  <si>
    <t>Ibiza</t>
  </si>
  <si>
    <t>Sp Gijon</t>
  </si>
  <si>
    <t>Girona</t>
  </si>
  <si>
    <t>Tenerife</t>
  </si>
  <si>
    <t>Malaga</t>
  </si>
  <si>
    <t>Goztep</t>
  </si>
  <si>
    <t>Besiktas</t>
  </si>
  <si>
    <t>Trabzonspor</t>
  </si>
  <si>
    <t>Altay</t>
  </si>
  <si>
    <t>Alanyaspor</t>
  </si>
  <si>
    <t>Gaziantep</t>
  </si>
  <si>
    <t>Fenerbahce</t>
  </si>
  <si>
    <t>Karagumruk</t>
  </si>
  <si>
    <t>Giresunspor</t>
  </si>
  <si>
    <t>Buyuksehyr</t>
  </si>
  <si>
    <t>Kasimpasa</t>
  </si>
  <si>
    <t>Antalyaspor</t>
  </si>
  <si>
    <t>Konyaspor</t>
  </si>
  <si>
    <t>Hatayspor</t>
  </si>
  <si>
    <t>Newcastle</t>
  </si>
  <si>
    <t>Sampdoria</t>
  </si>
  <si>
    <t>Fiorentina</t>
  </si>
  <si>
    <t>Juventus</t>
  </si>
  <si>
    <t>Lazio</t>
  </si>
  <si>
    <t>Oviedo</t>
  </si>
  <si>
    <t>Zaragoza</t>
  </si>
  <si>
    <t>Galatasaray</t>
  </si>
  <si>
    <t>Ad. Demirspor</t>
  </si>
  <si>
    <t>Rizespor</t>
  </si>
  <si>
    <t>Sivasspor</t>
  </si>
  <si>
    <t>SP2</t>
  </si>
  <si>
    <t>I1</t>
  </si>
  <si>
    <t>T1</t>
  </si>
  <si>
    <t>Southampton</t>
  </si>
  <si>
    <t>Liverpool</t>
  </si>
  <si>
    <t>Chelsea</t>
  </si>
  <si>
    <t>Man United</t>
  </si>
  <si>
    <t>20/05/2022</t>
  </si>
  <si>
    <t>21/05/2022</t>
  </si>
  <si>
    <t>22/05/2022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</si>
</sst>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5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1.0466798766453527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1.0642552563963332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1.0567919280515341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1.0484438729518561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1.0510869493716231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1.0636236687327365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1.0481397396121741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1.0563848669654847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1.0604868713067181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1.0493967898153296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1.0488545698370915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1.047073470420135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1.052267086616911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1.0562131576327949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1.1144624331102098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1.0549077074635693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1.0513686083765104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1.1072789601200739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1.0509444270006065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1.0513326278789881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1.0487772084693074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1.0629896251208502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1.0653550983353486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1.0586391570182949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1.0654607442883226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1.0717032521441066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1.0696244407207609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1.062721007324505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1.0700036736716445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1.0569383568656741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1.0557800700829107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1.0624658649673062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1.0502085589023142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1.0561833732708965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1.0736963881418249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1.0518374708906593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1.0511989710920113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1.0533564937435893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1.0424343751332963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1.0715316850742669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1.0499964535568072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1.0488545698370915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1.0755802342973508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1.0675484023737911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1.0729375085123927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1.0658193208676467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1.1203479606720321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1.0604868713067181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1.0529232824658912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1.0535792336879053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1.0538424813225786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1.0460060256260135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1.0538644213740753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1.0424343751332963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1.0609541449825806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1.0499964535568072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1.0499964535568072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1.0449864577049268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1.0538424813225786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1.061692142988214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1.0484438729518561</v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1.0217504910356217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7.1656929569581198</v>
      </c>
      <c r="I2" s="6">
        <f>IF('Log_working_3-way'!$D2="","",'True_Odds_Calculator_3-way'!O3/'True_Odds_Calculator_3-way'!B3-1)</f>
        <v>6.0641410714764596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2.2950824411305026E-2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1.0303932805671756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31.836063236076733</v>
      </c>
      <c r="I3" s="6">
        <f>IF('Log_working_3-way'!$D3="","",'True_Odds_Calculator_3-way'!O4/'True_Odds_Calculator_3-way'!B4-1)</f>
        <v>4.0176761093806501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2.9418627986316226E-2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1.0301651442242465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26.164712397275412</v>
      </c>
      <c r="I4" s="6">
        <f>IF('Log_working_3-way'!$D4="","",'True_Odds_Calculator_3-way'!O5/'True_Odds_Calculator_3-way'!B5-1)</f>
        <v>4.8578723176298979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3.0555250504099574E-2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1.0280336587363947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23.79331502951662</v>
      </c>
      <c r="I5" s="6">
        <f>IF('Log_working_3-way'!$D5="","",'True_Odds_Calculator_3-way'!O6/'True_Odds_Calculator_3-way'!B6-1)</f>
        <v>7.1191914398841387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2.8809630128526331E-2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1.0259007231847292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16.771393962082119</v>
      </c>
      <c r="I6" s="6">
        <f>IF('Log_working_3-way'!$D6="","",'True_Odds_Calculator_3-way'!O7/'True_Odds_Calculator_3-way'!B7-1)</f>
        <v>6.108038333000497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2.7653700921027591E-2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1.0288257155077831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26.492652974442635</v>
      </c>
      <c r="I7" s="6">
        <f>IF('Log_working_3-way'!$D7="","",'True_Odds_Calculator_3-way'!O8/'True_Odds_Calculator_3-way'!B8-1)</f>
        <v>4.3544288320698081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2.9123869255629931E-2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1.0277290222566597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22.587978806311309</v>
      </c>
      <c r="I8" s="6">
        <f>IF('Log_working_3-way'!$D8="","",'True_Odds_Calculator_3-way'!O9/'True_Odds_Calculator_3-way'!B9-1)</f>
        <v>5.1364423791651879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2.8767403745743714E-2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1.0289202039894931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24.808056077405624</v>
      </c>
      <c r="I9" s="6">
        <f>IF('Log_working_3-way'!$D9="","",'True_Odds_Calculator_3-way'!O10/'True_Odds_Calculator_3-way'!B10-1)</f>
        <v>4.3522889998084491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2.9535310501879408E-2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1.0299829994070218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5.1289283883780605</v>
      </c>
      <c r="I10" s="6">
        <f>IF('Log_working_3-way'!$D10="","",'True_Odds_Calculator_3-way'!O11/'True_Odds_Calculator_3-way'!B11-1)</f>
        <v>4.3749302280007649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3.0028659923659218E-2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1.0279553039120037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7.5563465985558373</v>
      </c>
      <c r="I11" s="6">
        <f>IF('Log_working_3-way'!$D11="","",'True_Odds_Calculator_3-way'!O12/'True_Odds_Calculator_3-way'!B12-1)</f>
        <v>4.9243147498941502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2.9086378495307486E-2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1.029029742975812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4.5354211139670895</v>
      </c>
      <c r="I12" s="6">
        <f>IF('Log_working_3-way'!$D12="","",'True_Odds_Calculator_3-way'!O13/'True_Odds_Calculator_3-way'!B13-1)</f>
        <v>4.781106877984393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2.9014010942957746E-2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1.0264689724124598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20.243898933962175</v>
      </c>
      <c r="I13" s="6">
        <f>IF('Log_working_3-way'!$D13="","",'True_Odds_Calculator_3-way'!O14/'True_Odds_Calculator_3-way'!B14-1)</f>
        <v>6.2627250409069539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2.7870085181095572E-2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1.0270837867554292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22.602818901153597</v>
      </c>
      <c r="I14" s="6">
        <f>IF('Log_working_3-way'!$D14="","",'True_Odds_Calculator_3-way'!O15/'True_Odds_Calculator_3-way'!B15-1)</f>
        <v>6.5050043526052352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2.8120573979088181E-2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1.0255226208586548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13.070990204056377</v>
      </c>
      <c r="I15" s="6">
        <f>IF('Log_working_3-way'!$D15="","",'True_Odds_Calculator_3-way'!O16/'True_Odds_Calculator_3-way'!B16-1)</f>
        <v>6.3862313702340874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2.7457442441952029E-2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1.0625807153835498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66.003099350808725</v>
      </c>
      <c r="I16" s="6">
        <f>IF('Log_working_3-way'!$D16="","",'True_Odds_Calculator_3-way'!O17/'True_Odds_Calculator_3-way'!B17-1)</f>
        <v>0.2776674519097857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3.6436300966520285E-2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1.029142129801607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4.5077641454739181</v>
      </c>
      <c r="I17" s="6">
        <f>IF('Log_working_3-way'!$D17="","",'True_Odds_Calculator_3-way'!O18/'True_Odds_Calculator_3-way'!B18-1)</f>
        <v>5.1027857567578048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2.9262345051818572E-2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1.0261644921997353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16.765834359720827</v>
      </c>
      <c r="I18" s="6">
        <f>IF('Log_working_3-way'!$D18="","",'True_Odds_Calculator_3-way'!O19/'True_Odds_Calculator_3-way'!B19-1)</f>
        <v>6.632747422112951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2.7975292681174935E-2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1.0642182197617271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63.651822103740372</v>
      </c>
      <c r="I19" s="6">
        <f>IF('Log_working_3-way'!$D19="","",'True_Odds_Calculator_3-way'!O20/'True_Odds_Calculator_3-way'!B20-1)</f>
        <v>0.64428676183018774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3.9201032109938971E-2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1.029802357598647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28.978949543996258</v>
      </c>
      <c r="I20" s="6">
        <f>IF('Log_working_3-way'!$D20="","",'True_Odds_Calculator_3-way'!O21/'True_Odds_Calculator_3-way'!B21-1)</f>
        <v>5.1319030152362224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2.9528986183080752E-2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1.0314602959685188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29.268523232889667</v>
      </c>
      <c r="I21" s="6">
        <f>IF('Log_working_3-way'!$D21="","",'True_Odds_Calculator_3-way'!O22/'True_Odds_Calculator_3-way'!B22-1)</f>
        <v>4.6312019329656993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3.1104554780263083E-2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1.0256274501604099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11.500110639754588</v>
      </c>
      <c r="I22" s="6">
        <f>IF('Log_working_3-way'!$D22="","",'True_Odds_Calculator_3-way'!O23/'True_Odds_Calculator_3-way'!B23-1)</f>
        <v>7.7747306974464276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2.7726929405301082E-2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1.0372135051915219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10.924610397565209</v>
      </c>
      <c r="I23" s="6">
        <f>IF('Log_working_3-way'!$D23="","",'True_Odds_Calculator_3-way'!O24/'True_Odds_Calculator_3-way'!B24-1)</f>
        <v>6.4212297548303958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3.9726519407886407E-2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1.0377108436891898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5.3902441296369554</v>
      </c>
      <c r="I24" s="6">
        <f>IF('Log_working_3-way'!$D24="","",'True_Odds_Calculator_3-way'!O25/'True_Odds_Calculator_3-way'!B25-1)</f>
        <v>8.5132007461341104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3.9487087194086223E-2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1.0357075812139256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10.692805792799007</v>
      </c>
      <c r="I25" s="6">
        <f>IF('Log_working_3-way'!$D25="","",'True_Odds_Calculator_3-way'!O26/'True_Odds_Calculator_3-way'!B26-1)</f>
        <v>7.0917850900824302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3.8287128212897148E-2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1.0439461775376575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29.615819952543003</v>
      </c>
      <c r="I26" s="6">
        <f>IF('Log_working_3-way'!$D26="","",'True_Odds_Calculator_3-way'!O27/'True_Odds_Calculator_3-way'!B27-1)</f>
        <v>7.2972579869655689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4.2575637003362976E-2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1.0643005702439317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61.520745948881974</v>
      </c>
      <c r="I27" s="6">
        <f>IF('Log_working_3-way'!$D27="","",'True_Odds_Calculator_3-way'!O28/'True_Odds_Calculator_3-way'!B28-1)</f>
        <v>1.4688706795231585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4.0237434924341953E-2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1.0394931482944947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24.814218113933222</v>
      </c>
      <c r="I28" s="6">
        <f>IF('Log_working_3-way'!$D28="","",'True_Odds_Calculator_3-way'!O29/'True_Odds_Calculator_3-way'!B29-1)</f>
        <v>7.8296952298062301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3.9983398800192305E-2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1.0572841700184863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46.387427966470852</v>
      </c>
      <c r="I29" s="6">
        <f>IF('Log_working_3-way'!$D29="","",'True_Odds_Calculator_3-way'!O30/'True_Odds_Calculator_3-way'!B30-1)</f>
        <v>3.0288574709001512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4.6550462517446878E-2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1.0411730803415844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3.7905628990735813</v>
      </c>
      <c r="I30" s="6">
        <f>IF('Log_working_3-way'!$D30="","",'True_Odds_Calculator_3-way'!O31/'True_Odds_Calculator_3-way'!B31-1)</f>
        <v>4.6369277893149654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4.0057679997773432E-2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1.0394732707159442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23.765394752202116</v>
      </c>
      <c r="I31" s="6">
        <f>IF('Log_working_3-way'!$D31="","",'True_Odds_Calculator_3-way'!O32/'True_Odds_Calculator_3-way'!B32-1)</f>
        <v>6.8909056981322978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4.0452583206579629E-2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1.0494351708296275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39.396304901257011</v>
      </c>
      <c r="I32" s="6">
        <f>IF('Log_working_3-way'!$D32="","",'True_Odds_Calculator_3-way'!O33/'True_Odds_Calculator_3-way'!B33-1)</f>
        <v>4.2544508390777738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4.3799097077785731E-2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1.0259498252305272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9.2613401930243278</v>
      </c>
      <c r="I33" s="6">
        <f>IF('Log_working_3-way'!$D33="","",'True_Odds_Calculator_3-way'!O34/'True_Odds_Calculator_3-way'!B34-1)</f>
        <v>4.7907898635994055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2.7293360029990055E-2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1.0293847558679765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27.076092584937012</v>
      </c>
      <c r="I34" s="6">
        <f>IF('Log_working_3-way'!$D34="","",'True_Odds_Calculator_3-way'!O35/'True_Odds_Calculator_3-way'!B35-1)</f>
        <v>5.9071679933758645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2.9526300494042257E-2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1.0290615660723965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24.538049634435176</v>
      </c>
      <c r="I35" s="6">
        <f>IF('Log_working_3-way'!$D35="","",'True_Odds_Calculator_3-way'!O36/'True_Odds_Calculator_3-way'!B36-1)</f>
        <v>4.9792519955753525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2.977667493796532E-2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1.0639702306529235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-0.2428586726648847</v>
      </c>
      <c r="I36" s="6">
        <f>IF('Log_working_3-way'!$D36="","",'True_Odds_Calculator_3-way'!O37/'True_Odds_Calculator_3-way'!B37-1)</f>
        <v>0.8346264555165106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3.9860821674392533E-2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1.0432240577871255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50.573104706191053</v>
      </c>
      <c r="I37" s="6">
        <f>IF('Log_working_3-way'!$D37="","",'True_Odds_Calculator_3-way'!O38/'True_Odds_Calculator_3-way'!B38-1)</f>
        <v>2.6781520704585264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3.3083889403520583E-2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1.0257610064705072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16.182369636596359</v>
      </c>
      <c r="I38" s="6">
        <f>IF('Log_working_3-way'!$D38="","",'True_Odds_Calculator_3-way'!O39/'True_Odds_Calculator_3-way'!B39-1)</f>
        <v>5.3989358691345446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2.7455516619603326E-2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1.0260602352527073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16.175422319050153</v>
      </c>
      <c r="I39" s="6">
        <f>IF('Log_working_3-way'!$D39="","",'True_Odds_Calculator_3-way'!O40/'True_Odds_Calculator_3-way'!B40-1)</f>
        <v>6.1451048526397178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2.7871113954327731E-2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1.0267201269663799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17.869535464878933</v>
      </c>
      <c r="I40" s="6">
        <f>IF('Log_working_3-way'!$D40="","",'True_Odds_Calculator_3-way'!O41/'True_Odds_Calculator_3-way'!B41-1)</f>
        <v>6.8922110451193328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2.8459222291821407E-2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1.0695283023425921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70.795829362248895</v>
      </c>
      <c r="I41" s="6">
        <f>IF('Log_working_3-way'!$D41="","",'True_Odds_Calculator_3-way'!O42/'True_Odds_Calculator_3-way'!B42-1)</f>
        <v>0.38561394083462486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3.5105949620425569E-2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1.026156101505826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8.8060737339447606</v>
      </c>
      <c r="I42" s="6">
        <f>IF('Log_working_3-way'!$D42="","",'True_Odds_Calculator_3-way'!O43/'True_Odds_Calculator_3-way'!B43-1)</f>
        <v>5.7738853548128226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2.774113163295211E-2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1.0294811240216546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26.474599058313199</v>
      </c>
      <c r="I43" s="6">
        <f>IF('Log_working_3-way'!$D43="","",'True_Odds_Calculator_3-way'!O44/'True_Odds_Calculator_3-way'!B44-1)</f>
        <v>4.693075700256327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2.9800119925672997E-2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1.0706456793342005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72.116182226560781</v>
      </c>
      <c r="I44" s="6">
        <f>IF('Log_working_3-way'!$D44="","",'True_Odds_Calculator_3-way'!O45/'True_Odds_Calculator_3-way'!B45-1)</f>
        <v>0.34150966764233948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3.416732694517477E-2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1.0686129318631181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72.176443428764699</v>
      </c>
      <c r="I45" s="6">
        <f>IF('Log_working_3-way'!$D45="","",'True_Odds_Calculator_3-way'!O46/'True_Odds_Calculator_3-way'!B46-1)</f>
        <v>0.26690518401600904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3.3315684483726127E-2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1.0556936862980257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-0.23139880385716338</v>
      </c>
      <c r="I46" s="6">
        <f>IF('Log_working_3-way'!$D46="","",'True_Odds_Calculator_3-way'!O47/'True_Odds_Calculator_3-way'!B47-1)</f>
        <v>1.4840538595198352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3.7200932748574944E-2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1.0363876598706228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1.7177849395508509</v>
      </c>
      <c r="I47" s="6">
        <f>IF('Log_working_3-way'!$D47="","",'True_Odds_Calculator_3-way'!O48/'True_Odds_Calculator_3-way'!B48-1)</f>
        <v>3.4991221969770878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3.2372078334649945E-2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1.0776463217500321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74.691158981969949</v>
      </c>
      <c r="I48" s="6">
        <f>IF('Log_working_3-way'!$D48="","",'True_Odds_Calculator_3-way'!O49/'True_Odds_Calculator_3-way'!B49-1)</f>
        <v>0.11267983505034862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3.4660710586220445E-2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1.037005858580418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1.0728803373090838</v>
      </c>
      <c r="I49" s="6">
        <f>IF('Log_working_3-way'!$D49="","",'True_Odds_Calculator_3-way'!O50/'True_Odds_Calculator_3-way'!B50-1)</f>
        <v>2.8792380123683152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3.1130337258671759E-2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1.0322834274745516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32.963346555642119</v>
      </c>
      <c r="I50" s="6">
        <f>IF('Log_working_3-way'!$D50="","",'True_Odds_Calculator_3-way'!O51/'True_Odds_Calculator_3-way'!B51-1)</f>
        <v>4.14996677024196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3.0898990098521928E-2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1.0318338431428091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3.1593816320728445</v>
      </c>
      <c r="I51" s="6">
        <f>IF('Log_working_3-way'!$D51="","",'True_Odds_Calculator_3-way'!O52/'True_Odds_Calculator_3-way'!B52-1)</f>
        <v>4.3721133927454225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3.0568749238826021E-2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1.0249706295923657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8.9381252957697743</v>
      </c>
      <c r="I52" s="6">
        <f>IF('Log_working_3-way'!$D52="","",'True_Odds_Calculator_3-way'!O53/'True_Odds_Calculator_3-way'!B53-1)</f>
        <v>10.341171092281433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2.7086112519385086E-2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1.0272202968798911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4.3872584876787455</v>
      </c>
      <c r="I53" s="6">
        <f>IF('Log_working_3-way'!$D53="","",'True_Odds_Calculator_3-way'!O54/'True_Odds_Calculator_3-way'!B54-1)</f>
        <v>6.0316912673211736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2.7671531372218006E-2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1.0367249217030312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45.15658113764551</v>
      </c>
      <c r="I54" s="6">
        <f>IF('Log_working_3-way'!$D54="","",'True_Odds_Calculator_3-way'!O55/'True_Odds_Calculator_3-way'!B55-1)</f>
        <v>3.2830755173495731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3.0458160275604662E-2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1.027005382532499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7.3599188402718134</v>
      </c>
      <c r="I55" s="6">
        <f>IF('Log_working_3-way'!$D55="","",'True_Odds_Calculator_3-way'!O56/'True_Odds_Calculator_3-way'!B56-1)</f>
        <v>7.120048470260004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2.8701044433843137E-2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1.0280851169881642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19.626936798535869</v>
      </c>
      <c r="I56" s="6">
        <f>IF('Log_working_3-way'!$D56="","",'True_Odds_Calculator_3-way'!O57/'True_Odds_Calculator_3-way'!B57-1)</f>
        <v>5.1318011344805399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2.9546091954910203E-2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1.0253886580058544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13.509200085656724</v>
      </c>
      <c r="I57" s="6">
        <f>IF('Log_working_3-way'!$D57="","",'True_Odds_Calculator_3-way'!O58/'True_Odds_Calculator_3-way'!B58-1)</f>
        <v>7.8301245731051186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2.7441259799263262E-2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1.026120247404801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12.242131794045529</v>
      </c>
      <c r="I58" s="6">
        <f>IF('Log_working_3-way'!$D58="","",'True_Odds_Calculator_3-way'!O59/'True_Odds_Calculator_3-way'!B59-1)</f>
        <v>7.8764743027765132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2.8261350805135255E-2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1.0308630325082786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28.616278094104974</v>
      </c>
      <c r="I59" s="6">
        <f>IF('Log_working_3-way'!$D59="","",'True_Odds_Calculator_3-way'!O60/'True_Odds_Calculator_3-way'!B60-1)</f>
        <v>5.2820664856423365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3.0652760586393768E-2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1.0259296922892982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8.9975058898075133</v>
      </c>
      <c r="I60" s="6">
        <f>IF('Log_working_3-way'!$D60="","",'True_Odds_Calculator_3-way'!O61/'True_Odds_Calculator_3-way'!B61-1)</f>
        <v>5.8111000065607259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2.7540961169279843E-2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1.037797652117542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45.760148624701969</v>
      </c>
      <c r="I61" s="6">
        <f>IF('Log_working_3-way'!$D61="","",'True_Odds_Calculator_3-way'!O62/'True_Odds_Calculator_3-way'!B62-1)</f>
        <v>2.5178900385734964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3.1333519254456377E-2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1.0257426071087048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20.663938956243612</v>
      </c>
      <c r="I62" s="6">
        <f>IF('Log_working_3-way'!$D62="","",'True_Odds_Calculator_3-way'!O63/'True_Odds_Calculator_3-way'!B63-1)</f>
        <v>6.0359584377486764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2.7048268798020469E-2</v>
      </c>
    </row>
    <row r="63" spans="4:11" x14ac:dyDescent="0.25">
      <c r="D63" t="str">
        <f>solve_for_c('True_Odds_Calculator_3-way'!A64,'True_Odds_Calculator_3-way'!B64,'True_Odds_Calculator_3-way'!C64,'Log_working_3-way'!B$1,'Log_working_3-way'!B$2)</f>
        <v/>
      </c>
      <c r="F63" s="6" t="str">
        <f>IF('Log_working_3-way'!D63="","",1/'True_Odds_Calculator_3-way'!N64+1/'True_Odds_Calculator_3-way'!O64+1/'True_Odds_Calculator_3-way'!#REF!-1)</f>
        <v/>
      </c>
      <c r="H63" s="6" t="str">
        <f>IF('Log_working_3-way'!$D63="","",'True_Odds_Calculator_3-way'!N64/'True_Odds_Calculator_3-way'!A64-1)</f>
        <v/>
      </c>
      <c r="I63" s="6" t="str">
        <f>IF('Log_working_3-way'!$D63="","",'True_Odds_Calculator_3-way'!O64/'True_Odds_Calculator_3-way'!B64-1)</f>
        <v/>
      </c>
      <c r="J63" s="6" t="str">
        <f>IF('Log_working_3-way'!$D63="","",'True_Odds_Calculator_3-way'!#REF!/'True_Odds_Calculator_3-way'!C64-1)</f>
        <v/>
      </c>
      <c r="K63" s="6" t="str">
        <f>IF('Log_working_3-way'!$D63="","",1/'True_Odds_Calculator_3-way'!A64+1/'True_Odds_Calculator_3-way'!B64+1/'True_Odds_Calculator_3-way'!C64-1)</f>
        <v/>
      </c>
    </row>
    <row r="64" spans="4:11" x14ac:dyDescent="0.25">
      <c r="D64" t="str">
        <f>solve_for_c('True_Odds_Calculator_3-way'!A65,'True_Odds_Calculator_3-way'!B65,'True_Odds_Calculator_3-way'!C65,'Log_working_3-way'!B$1,'Log_working_3-way'!B$2)</f>
        <v/>
      </c>
      <c r="F64" s="6" t="str">
        <f>IF('Log_working_3-way'!D64="","",1/'True_Odds_Calculator_3-way'!N65+1/'True_Odds_Calculator_3-way'!O65+1/'True_Odds_Calculator_3-way'!#REF!-1)</f>
        <v/>
      </c>
      <c r="H64" s="6" t="str">
        <f>IF('Log_working_3-way'!$D64="","",'True_Odds_Calculator_3-way'!N65/'True_Odds_Calculator_3-way'!A65-1)</f>
        <v/>
      </c>
      <c r="I64" s="6" t="str">
        <f>IF('Log_working_3-way'!$D64="","",'True_Odds_Calculator_3-way'!O65/'True_Odds_Calculator_3-way'!B65-1)</f>
        <v/>
      </c>
      <c r="J64" s="6" t="str">
        <f>IF('Log_working_3-way'!$D64="","",'True_Odds_Calculator_3-way'!#REF!/'True_Odds_Calculator_3-way'!C65-1)</f>
        <v/>
      </c>
      <c r="K64" s="6" t="str">
        <f>IF('Log_working_3-way'!$D64="","",1/'True_Odds_Calculator_3-way'!A65+1/'True_Odds_Calculator_3-way'!B65+1/'True_Odds_Calculator_3-way'!C65-1)</f>
        <v/>
      </c>
    </row>
    <row r="65" spans="4:11" x14ac:dyDescent="0.25">
      <c r="D65" t="str">
        <f>solve_for_c('True_Odds_Calculator_3-way'!A66,'True_Odds_Calculator_3-way'!B66,'True_Odds_Calculator_3-way'!C66,'Log_working_3-way'!B$1,'Log_working_3-way'!B$2)</f>
        <v/>
      </c>
      <c r="F65" s="6" t="str">
        <f>IF('Log_working_3-way'!D65="","",1/'True_Odds_Calculator_3-way'!N66+1/'True_Odds_Calculator_3-way'!O66+1/'True_Odds_Calculator_3-way'!#REF!-1)</f>
        <v/>
      </c>
      <c r="H65" s="6" t="str">
        <f>IF('Log_working_3-way'!$D65="","",'True_Odds_Calculator_3-way'!N66/'True_Odds_Calculator_3-way'!A66-1)</f>
        <v/>
      </c>
      <c r="I65" s="6" t="str">
        <f>IF('Log_working_3-way'!$D65="","",'True_Odds_Calculator_3-way'!O66/'True_Odds_Calculator_3-way'!B66-1)</f>
        <v/>
      </c>
      <c r="J65" s="6" t="str">
        <f>IF('Log_working_3-way'!$D65="","",'True_Odds_Calculator_3-way'!#REF!/'True_Odds_Calculator_3-way'!C66-1)</f>
        <v/>
      </c>
      <c r="K65" s="6" t="str">
        <f>IF('Log_working_3-way'!$D65="","",1/'True_Odds_Calculator_3-way'!A66+1/'True_Odds_Calculator_3-way'!B66+1/'True_Odds_Calculator_3-way'!C66-1)</f>
        <v/>
      </c>
    </row>
    <row r="66" spans="4:11" x14ac:dyDescent="0.25">
      <c r="D66" t="str">
        <f>solve_for_c('True_Odds_Calculator_3-way'!A67,'True_Odds_Calculator_3-way'!B67,'True_Odds_Calculator_3-way'!C67,'Log_working_3-way'!B$1,'Log_working_3-way'!B$2)</f>
        <v/>
      </c>
      <c r="F66" s="6" t="str">
        <f>IF('Log_working_3-way'!D66="","",1/'True_Odds_Calculator_3-way'!N67+1/'True_Odds_Calculator_3-way'!O67+1/'True_Odds_Calculator_3-way'!#REF!-1)</f>
        <v/>
      </c>
      <c r="H66" s="6" t="str">
        <f>IF('Log_working_3-way'!$D66="","",'True_Odds_Calculator_3-way'!N67/'True_Odds_Calculator_3-way'!A67-1)</f>
        <v/>
      </c>
      <c r="I66" s="6" t="str">
        <f>IF('Log_working_3-way'!$D66="","",'True_Odds_Calculator_3-way'!O67/'True_Odds_Calculator_3-way'!B67-1)</f>
        <v/>
      </c>
      <c r="J66" s="6" t="str">
        <f>IF('Log_working_3-way'!$D66="","",'True_Odds_Calculator_3-way'!#REF!/'True_Odds_Calculator_3-way'!C67-1)</f>
        <v/>
      </c>
      <c r="K66" s="6" t="str">
        <f>IF('Log_working_3-way'!$D66="","",1/'True_Odds_Calculator_3-way'!A67+1/'True_Odds_Calculator_3-way'!B67+1/'True_Odds_Calculator_3-way'!C67-1)</f>
        <v/>
      </c>
    </row>
    <row r="67" spans="4:11" x14ac:dyDescent="0.25">
      <c r="D67" t="str">
        <f>solve_for_c('True_Odds_Calculator_3-way'!A68,'True_Odds_Calculator_3-way'!B68,'True_Odds_Calculator_3-way'!C68,'Log_working_3-way'!B$1,'Log_working_3-way'!B$2)</f>
        <v/>
      </c>
      <c r="F67" s="6" t="str">
        <f>IF('Log_working_3-way'!D67="","",1/'True_Odds_Calculator_3-way'!N68+1/'True_Odds_Calculator_3-way'!O68+1/'True_Odds_Calculator_3-way'!#REF!-1)</f>
        <v/>
      </c>
      <c r="H67" s="6" t="str">
        <f>IF('Log_working_3-way'!$D67="","",'True_Odds_Calculator_3-way'!N68/'True_Odds_Calculator_3-way'!A68-1)</f>
        <v/>
      </c>
      <c r="I67" s="6" t="str">
        <f>IF('Log_working_3-way'!$D67="","",'True_Odds_Calculator_3-way'!O68/'True_Odds_Calculator_3-way'!B68-1)</f>
        <v/>
      </c>
      <c r="J67" s="6" t="str">
        <f>IF('Log_working_3-way'!$D67="","",'True_Odds_Calculator_3-way'!#REF!/'True_Odds_Calculator_3-way'!C68-1)</f>
        <v/>
      </c>
      <c r="K67" s="6" t="str">
        <f>IF('Log_working_3-way'!$D67="","",1/'True_Odds_Calculator_3-way'!A68+1/'True_Odds_Calculator_3-way'!B68+1/'True_Odds_Calculator_3-way'!C68-1)</f>
        <v/>
      </c>
    </row>
    <row r="68" spans="4:11" x14ac:dyDescent="0.25">
      <c r="D68" t="str">
        <f>solve_for_c('True_Odds_Calculator_3-way'!A69,'True_Odds_Calculator_3-way'!B69,'True_Odds_Calculator_3-way'!C69,'Log_working_3-way'!B$1,'Log_working_3-way'!B$2)</f>
        <v/>
      </c>
      <c r="F68" s="6" t="str">
        <f>IF('Log_working_3-way'!D68="","",1/'True_Odds_Calculator_3-way'!N69+1/'True_Odds_Calculator_3-way'!O69+1/'True_Odds_Calculator_3-way'!#REF!-1)</f>
        <v/>
      </c>
      <c r="H68" s="6" t="str">
        <f>IF('Log_working_3-way'!$D68="","",'True_Odds_Calculator_3-way'!N69/'True_Odds_Calculator_3-way'!A69-1)</f>
        <v/>
      </c>
      <c r="I68" s="6" t="str">
        <f>IF('Log_working_3-way'!$D68="","",'True_Odds_Calculator_3-way'!O69/'True_Odds_Calculator_3-way'!B69-1)</f>
        <v/>
      </c>
      <c r="J68" s="6" t="str">
        <f>IF('Log_working_3-way'!$D68="","",'True_Odds_Calculator_3-way'!#REF!/'True_Odds_Calculator_3-way'!C69-1)</f>
        <v/>
      </c>
      <c r="K68" s="6" t="str">
        <f>IF('Log_working_3-way'!$D68="","",1/'True_Odds_Calculator_3-way'!A69+1/'True_Odds_Calculator_3-way'!B69+1/'True_Odds_Calculator_3-way'!C69-1)</f>
        <v/>
      </c>
    </row>
    <row r="69" spans="4:11" x14ac:dyDescent="0.25">
      <c r="D69" t="str">
        <f>solve_for_c('True_Odds_Calculator_3-way'!A70,'True_Odds_Calculator_3-way'!B70,'True_Odds_Calculator_3-way'!C70,'Log_working_3-way'!B$1,'Log_working_3-way'!B$2)</f>
        <v/>
      </c>
      <c r="F69" s="6" t="str">
        <f>IF('Log_working_3-way'!D69="","",1/'True_Odds_Calculator_3-way'!N70+1/'True_Odds_Calculator_3-way'!O70+1/'True_Odds_Calculator_3-way'!#REF!-1)</f>
        <v/>
      </c>
      <c r="H69" s="6" t="str">
        <f>IF('Log_working_3-way'!$D69="","",'True_Odds_Calculator_3-way'!N70/'True_Odds_Calculator_3-way'!A70-1)</f>
        <v/>
      </c>
      <c r="I69" s="6" t="str">
        <f>IF('Log_working_3-way'!$D69="","",'True_Odds_Calculator_3-way'!O70/'True_Odds_Calculator_3-way'!B70-1)</f>
        <v/>
      </c>
      <c r="J69" s="6" t="str">
        <f>IF('Log_working_3-way'!$D69="","",'True_Odds_Calculator_3-way'!#REF!/'True_Odds_Calculator_3-way'!C70-1)</f>
        <v/>
      </c>
      <c r="K69" s="6" t="str">
        <f>IF('Log_working_3-way'!$D69="","",1/'True_Odds_Calculator_3-way'!A70+1/'True_Odds_Calculator_3-way'!B70+1/'True_Odds_Calculator_3-way'!C70-1)</f>
        <v/>
      </c>
    </row>
    <row r="70" spans="4:11" x14ac:dyDescent="0.25">
      <c r="D70" t="str">
        <f>solve_for_c('True_Odds_Calculator_3-way'!A71,'True_Odds_Calculator_3-way'!B71,'True_Odds_Calculator_3-way'!C71,'Log_working_3-way'!B$1,'Log_working_3-way'!B$2)</f>
        <v/>
      </c>
      <c r="F70" s="6" t="str">
        <f>IF('Log_working_3-way'!D70="","",1/'True_Odds_Calculator_3-way'!N71+1/'True_Odds_Calculator_3-way'!O71+1/'True_Odds_Calculator_3-way'!#REF!-1)</f>
        <v/>
      </c>
      <c r="H70" s="6" t="str">
        <f>IF('Log_working_3-way'!$D70="","",'True_Odds_Calculator_3-way'!N71/'True_Odds_Calculator_3-way'!A71-1)</f>
        <v/>
      </c>
      <c r="I70" s="6" t="str">
        <f>IF('Log_working_3-way'!$D70="","",'True_Odds_Calculator_3-way'!O71/'True_Odds_Calculator_3-way'!B71-1)</f>
        <v/>
      </c>
      <c r="J70" s="6" t="str">
        <f>IF('Log_working_3-way'!$D70="","",'True_Odds_Calculator_3-way'!#REF!/'True_Odds_Calculator_3-way'!C71-1)</f>
        <v/>
      </c>
      <c r="K70" s="6" t="str">
        <f>IF('Log_working_3-way'!$D70="","",1/'True_Odds_Calculator_3-way'!A71+1/'True_Odds_Calculator_3-way'!B71+1/'True_Odds_Calculator_3-way'!C71-1)</f>
        <v/>
      </c>
    </row>
    <row r="71" spans="4:11" x14ac:dyDescent="0.25">
      <c r="D71" t="str">
        <f>solve_for_c('True_Odds_Calculator_3-way'!A72,'True_Odds_Calculator_3-way'!B72,'True_Odds_Calculator_3-way'!C72,'Log_working_3-way'!B$1,'Log_working_3-way'!B$2)</f>
        <v/>
      </c>
      <c r="F71" s="6" t="str">
        <f>IF('Log_working_3-way'!D71="","",1/'True_Odds_Calculator_3-way'!N72+1/'True_Odds_Calculator_3-way'!O72+1/'True_Odds_Calculator_3-way'!#REF!-1)</f>
        <v/>
      </c>
      <c r="H71" s="6" t="str">
        <f>IF('Log_working_3-way'!$D71="","",'True_Odds_Calculator_3-way'!N72/'True_Odds_Calculator_3-way'!A72-1)</f>
        <v/>
      </c>
      <c r="I71" s="6" t="str">
        <f>IF('Log_working_3-way'!$D71="","",'True_Odds_Calculator_3-way'!O72/'True_Odds_Calculator_3-way'!B72-1)</f>
        <v/>
      </c>
      <c r="J71" s="6" t="str">
        <f>IF('Log_working_3-way'!$D71="","",'True_Odds_Calculator_3-way'!#REF!/'True_Odds_Calculator_3-way'!C72-1)</f>
        <v/>
      </c>
      <c r="K71" s="6" t="str">
        <f>IF('Log_working_3-way'!$D71="","",1/'True_Odds_Calculator_3-way'!A72+1/'True_Odds_Calculator_3-way'!B72+1/'True_Odds_Calculator_3-way'!C72-1)</f>
        <v/>
      </c>
    </row>
    <row r="72" spans="4:11" x14ac:dyDescent="0.25">
      <c r="D72" t="str">
        <f>solve_for_c('True_Odds_Calculator_3-way'!A73,'True_Odds_Calculator_3-way'!B73,'True_Odds_Calculator_3-way'!C73,'Log_working_3-way'!B$1,'Log_working_3-way'!B$2)</f>
        <v/>
      </c>
      <c r="F72" s="6" t="str">
        <f>IF('Log_working_3-way'!D72="","",1/'True_Odds_Calculator_3-way'!N73+1/'True_Odds_Calculator_3-way'!O73+1/'True_Odds_Calculator_3-way'!#REF!-1)</f>
        <v/>
      </c>
      <c r="H72" s="6" t="str">
        <f>IF('Log_working_3-way'!$D72="","",'True_Odds_Calculator_3-way'!N73/'True_Odds_Calculator_3-way'!A73-1)</f>
        <v/>
      </c>
      <c r="I72" s="6" t="str">
        <f>IF('Log_working_3-way'!$D72="","",'True_Odds_Calculator_3-way'!O73/'True_Odds_Calculator_3-way'!B73-1)</f>
        <v/>
      </c>
      <c r="J72" s="6" t="str">
        <f>IF('Log_working_3-way'!$D72="","",'True_Odds_Calculator_3-way'!#REF!/'True_Odds_Calculator_3-way'!C73-1)</f>
        <v/>
      </c>
      <c r="K72" s="6" t="str">
        <f>IF('Log_working_3-way'!$D72="","",1/'True_Odds_Calculator_3-way'!A73+1/'True_Odds_Calculator_3-way'!B73+1/'True_Odds_Calculator_3-way'!C73-1)</f>
        <v/>
      </c>
    </row>
    <row r="73" spans="4:11" x14ac:dyDescent="0.25">
      <c r="D73" t="str">
        <f>solve_for_c('True_Odds_Calculator_3-way'!A74,'True_Odds_Calculator_3-way'!B74,'True_Odds_Calculator_3-way'!C74,'Log_working_3-way'!B$1,'Log_working_3-way'!B$2)</f>
        <v/>
      </c>
      <c r="F73" s="6" t="str">
        <f>IF('Log_working_3-way'!D73="","",1/'True_Odds_Calculator_3-way'!N74+1/'True_Odds_Calculator_3-way'!O74+1/'True_Odds_Calculator_3-way'!#REF!-1)</f>
        <v/>
      </c>
      <c r="H73" s="6" t="str">
        <f>IF('Log_working_3-way'!$D73="","",'True_Odds_Calculator_3-way'!N74/'True_Odds_Calculator_3-way'!A74-1)</f>
        <v/>
      </c>
      <c r="I73" s="6" t="str">
        <f>IF('Log_working_3-way'!$D73="","",'True_Odds_Calculator_3-way'!O74/'True_Odds_Calculator_3-way'!B74-1)</f>
        <v/>
      </c>
      <c r="J73" s="6" t="str">
        <f>IF('Log_working_3-way'!$D73="","",'True_Odds_Calculator_3-way'!#REF!/'True_Odds_Calculator_3-way'!C74-1)</f>
        <v/>
      </c>
      <c r="K73" s="6" t="str">
        <f>IF('Log_working_3-way'!$D73="","",1/'True_Odds_Calculator_3-way'!A74+1/'True_Odds_Calculator_3-way'!B74+1/'True_Odds_Calculator_3-way'!C74-1)</f>
        <v/>
      </c>
    </row>
    <row r="74" spans="4:11" x14ac:dyDescent="0.25">
      <c r="D74" t="str">
        <f>solve_for_c('True_Odds_Calculator_3-way'!A75,'True_Odds_Calculator_3-way'!B75,'True_Odds_Calculator_3-way'!C75,'Log_working_3-way'!B$1,'Log_working_3-way'!B$2)</f>
        <v/>
      </c>
      <c r="F74" s="6" t="str">
        <f>IF('Log_working_3-way'!D74="","",1/'True_Odds_Calculator_3-way'!N75+1/'True_Odds_Calculator_3-way'!O75+1/'True_Odds_Calculator_3-way'!#REF!-1)</f>
        <v/>
      </c>
      <c r="H74" s="6" t="str">
        <f>IF('Log_working_3-way'!$D74="","",'True_Odds_Calculator_3-way'!N75/'True_Odds_Calculator_3-way'!A75-1)</f>
        <v/>
      </c>
      <c r="I74" s="6" t="str">
        <f>IF('Log_working_3-way'!$D74="","",'True_Odds_Calculator_3-way'!O75/'True_Odds_Calculator_3-way'!B75-1)</f>
        <v/>
      </c>
      <c r="J74" s="6" t="str">
        <f>IF('Log_working_3-way'!$D74="","",'True_Odds_Calculator_3-way'!#REF!/'True_Odds_Calculator_3-way'!C75-1)</f>
        <v/>
      </c>
      <c r="K74" s="6" t="str">
        <f>IF('Log_working_3-way'!$D74="","",1/'True_Odds_Calculator_3-way'!A75+1/'True_Odds_Calculator_3-way'!B75+1/'True_Odds_Calculator_3-way'!C75-1)</f>
        <v/>
      </c>
    </row>
    <row r="75" spans="4:11" x14ac:dyDescent="0.25">
      <c r="D75" t="str">
        <f>solve_for_c('True_Odds_Calculator_3-way'!A76,'True_Odds_Calculator_3-way'!B76,'True_Odds_Calculator_3-way'!C76,'Log_working_3-way'!B$1,'Log_working_3-way'!B$2)</f>
        <v/>
      </c>
      <c r="F75" s="6" t="str">
        <f>IF('Log_working_3-way'!D75="","",1/'True_Odds_Calculator_3-way'!N76+1/'True_Odds_Calculator_3-way'!O76+1/'True_Odds_Calculator_3-way'!#REF!-1)</f>
        <v/>
      </c>
      <c r="H75" s="6" t="str">
        <f>IF('Log_working_3-way'!$D75="","",'True_Odds_Calculator_3-way'!N76/'True_Odds_Calculator_3-way'!A76-1)</f>
        <v/>
      </c>
      <c r="I75" s="6" t="str">
        <f>IF('Log_working_3-way'!$D75="","",'True_Odds_Calculator_3-way'!O76/'True_Odds_Calculator_3-way'!B76-1)</f>
        <v/>
      </c>
      <c r="J75" s="6" t="str">
        <f>IF('Log_working_3-way'!$D75="","",'True_Odds_Calculator_3-way'!#REF!/'True_Odds_Calculator_3-way'!C76-1)</f>
        <v/>
      </c>
      <c r="K75" s="6" t="str">
        <f>IF('Log_working_3-way'!$D75="","",1/'True_Odds_Calculator_3-way'!A76+1/'True_Odds_Calculator_3-way'!B76+1/'True_Odds_Calculator_3-way'!C76-1)</f>
        <v/>
      </c>
    </row>
    <row r="76" spans="4:11" x14ac:dyDescent="0.25">
      <c r="D76" t="str">
        <f>solve_for_c('True_Odds_Calculator_3-way'!A77,'True_Odds_Calculator_3-way'!B77,'True_Odds_Calculator_3-way'!C77,'Log_working_3-way'!B$1,'Log_working_3-way'!B$2)</f>
        <v/>
      </c>
      <c r="F76" s="6" t="str">
        <f>IF('Log_working_3-way'!D76="","",1/'True_Odds_Calculator_3-way'!N77+1/'True_Odds_Calculator_3-way'!O77+1/'True_Odds_Calculator_3-way'!#REF!-1)</f>
        <v/>
      </c>
      <c r="H76" s="6" t="str">
        <f>IF('Log_working_3-way'!$D76="","",'True_Odds_Calculator_3-way'!N77/'True_Odds_Calculator_3-way'!A77-1)</f>
        <v/>
      </c>
      <c r="I76" s="6" t="str">
        <f>IF('Log_working_3-way'!$D76="","",'True_Odds_Calculator_3-way'!O77/'True_Odds_Calculator_3-way'!B77-1)</f>
        <v/>
      </c>
      <c r="J76" s="6" t="str">
        <f>IF('Log_working_3-way'!$D76="","",'True_Odds_Calculator_3-way'!#REF!/'True_Odds_Calculator_3-way'!C77-1)</f>
        <v/>
      </c>
      <c r="K76" s="6" t="str">
        <f>IF('Log_working_3-way'!$D76="","",1/'True_Odds_Calculator_3-way'!A77+1/'True_Odds_Calculator_3-way'!B77+1/'True_Odds_Calculator_3-way'!C77-1)</f>
        <v/>
      </c>
    </row>
    <row r="77" spans="4:11" x14ac:dyDescent="0.25">
      <c r="D77" t="str">
        <f>solve_for_c('True_Odds_Calculator_3-way'!A78,'True_Odds_Calculator_3-way'!B78,'True_Odds_Calculator_3-way'!C78,'Log_working_3-way'!B$1,'Log_working_3-way'!B$2)</f>
        <v/>
      </c>
      <c r="F77" s="6" t="str">
        <f>IF('Log_working_3-way'!D77="","",1/'True_Odds_Calculator_3-way'!N78+1/'True_Odds_Calculator_3-way'!O78+1/'True_Odds_Calculator_3-way'!#REF!-1)</f>
        <v/>
      </c>
      <c r="H77" s="6" t="str">
        <f>IF('Log_working_3-way'!$D77="","",'True_Odds_Calculator_3-way'!N78/'True_Odds_Calculator_3-way'!A78-1)</f>
        <v/>
      </c>
      <c r="I77" s="6" t="str">
        <f>IF('Log_working_3-way'!$D77="","",'True_Odds_Calculator_3-way'!O78/'True_Odds_Calculator_3-way'!B78-1)</f>
        <v/>
      </c>
      <c r="J77" s="6" t="str">
        <f>IF('Log_working_3-way'!$D77="","",'True_Odds_Calculator_3-way'!#REF!/'True_Odds_Calculator_3-way'!C78-1)</f>
        <v/>
      </c>
      <c r="K77" s="6" t="str">
        <f>IF('Log_working_3-way'!$D77="","",1/'True_Odds_Calculator_3-way'!A78+1/'True_Odds_Calculator_3-way'!B78+1/'True_Odds_Calculator_3-way'!C78-1)</f>
        <v/>
      </c>
    </row>
    <row r="78" spans="4:11" x14ac:dyDescent="0.25">
      <c r="D78" t="str">
        <f>solve_for_c('True_Odds_Calculator_3-way'!A79,'True_Odds_Calculator_3-way'!B79,'True_Odds_Calculator_3-way'!C79,'Log_working_3-way'!B$1,'Log_working_3-way'!B$2)</f>
        <v/>
      </c>
      <c r="F78" s="6" t="str">
        <f>IF('Log_working_3-way'!D78="","",1/'True_Odds_Calculator_3-way'!N79+1/'True_Odds_Calculator_3-way'!O79+1/'True_Odds_Calculator_3-way'!#REF!-1)</f>
        <v/>
      </c>
      <c r="H78" s="6" t="str">
        <f>IF('Log_working_3-way'!$D78="","",'True_Odds_Calculator_3-way'!N79/'True_Odds_Calculator_3-way'!A79-1)</f>
        <v/>
      </c>
      <c r="I78" s="6" t="str">
        <f>IF('Log_working_3-way'!$D78="","",'True_Odds_Calculator_3-way'!O79/'True_Odds_Calculator_3-way'!B79-1)</f>
        <v/>
      </c>
      <c r="J78" s="6" t="str">
        <f>IF('Log_working_3-way'!$D78="","",'True_Odds_Calculator_3-way'!#REF!/'True_Odds_Calculator_3-way'!C79-1)</f>
        <v/>
      </c>
      <c r="K78" s="6" t="str">
        <f>IF('Log_working_3-way'!$D78="","",1/'True_Odds_Calculator_3-way'!A79+1/'True_Odds_Calculator_3-way'!B79+1/'True_Odds_Calculator_3-way'!C79-1)</f>
        <v/>
      </c>
    </row>
    <row r="79" spans="4:11" x14ac:dyDescent="0.25">
      <c r="D79" t="str">
        <f>solve_for_c('True_Odds_Calculator_3-way'!A80,'True_Odds_Calculator_3-way'!B80,'True_Odds_Calculator_3-way'!C80,'Log_working_3-way'!B$1,'Log_working_3-way'!B$2)</f>
        <v/>
      </c>
      <c r="F79" s="6" t="str">
        <f>IF('Log_working_3-way'!D79="","",1/'True_Odds_Calculator_3-way'!N80+1/'True_Odds_Calculator_3-way'!O80+1/'True_Odds_Calculator_3-way'!#REF!-1)</f>
        <v/>
      </c>
      <c r="H79" s="6" t="str">
        <f>IF('Log_working_3-way'!$D79="","",'True_Odds_Calculator_3-way'!N80/'True_Odds_Calculator_3-way'!A80-1)</f>
        <v/>
      </c>
      <c r="I79" s="6" t="str">
        <f>IF('Log_working_3-way'!$D79="","",'True_Odds_Calculator_3-way'!O80/'True_Odds_Calculator_3-way'!B80-1)</f>
        <v/>
      </c>
      <c r="J79" s="6" t="str">
        <f>IF('Log_working_3-way'!$D79="","",'True_Odds_Calculator_3-way'!#REF!/'True_Odds_Calculator_3-way'!C80-1)</f>
        <v/>
      </c>
      <c r="K79" s="6" t="str">
        <f>IF('Log_working_3-way'!$D79="","",1/'True_Odds_Calculator_3-way'!A80+1/'True_Odds_Calculator_3-way'!B80+1/'True_Odds_Calculator_3-way'!C80-1)</f>
        <v/>
      </c>
    </row>
    <row r="80" spans="4:11" x14ac:dyDescent="0.25">
      <c r="D80" t="str">
        <f>solve_for_c('True_Odds_Calculator_3-way'!A81,'True_Odds_Calculator_3-way'!B81,'True_Odds_Calculator_3-way'!C81,'Log_working_3-way'!B$1,'Log_working_3-way'!B$2)</f>
        <v/>
      </c>
      <c r="F80" s="6" t="str">
        <f>IF('Log_working_3-way'!D80="","",1/'True_Odds_Calculator_3-way'!N81+1/'True_Odds_Calculator_3-way'!O81+1/'True_Odds_Calculator_3-way'!#REF!-1)</f>
        <v/>
      </c>
      <c r="H80" s="6" t="str">
        <f>IF('Log_working_3-way'!$D80="","",'True_Odds_Calculator_3-way'!N81/'True_Odds_Calculator_3-way'!A81-1)</f>
        <v/>
      </c>
      <c r="I80" s="6" t="str">
        <f>IF('Log_working_3-way'!$D80="","",'True_Odds_Calculator_3-way'!O81/'True_Odds_Calculator_3-way'!B81-1)</f>
        <v/>
      </c>
      <c r="J80" s="6" t="str">
        <f>IF('Log_working_3-way'!$D80="","",'True_Odds_Calculator_3-way'!#REF!/'True_Odds_Calculator_3-way'!C81-1)</f>
        <v/>
      </c>
      <c r="K80" s="6" t="str">
        <f>IF('Log_working_3-way'!$D80="","",1/'True_Odds_Calculator_3-way'!A81+1/'True_Odds_Calculator_3-way'!B81+1/'True_Odds_Calculator_3-way'!C81-1)</f>
        <v/>
      </c>
    </row>
    <row r="81" spans="4:11" x14ac:dyDescent="0.25">
      <c r="D81" t="str">
        <f>solve_for_c('True_Odds_Calculator_3-way'!A82,'True_Odds_Calculator_3-way'!B82,'True_Odds_Calculator_3-way'!C82,'Log_working_3-way'!B$1,'Log_working_3-way'!B$2)</f>
        <v/>
      </c>
      <c r="F81" s="6" t="str">
        <f>IF('Log_working_3-way'!D81="","",1/'True_Odds_Calculator_3-way'!N82+1/'True_Odds_Calculator_3-way'!O82+1/'True_Odds_Calculator_3-way'!#REF!-1)</f>
        <v/>
      </c>
      <c r="H81" s="6" t="str">
        <f>IF('Log_working_3-way'!$D81="","",'True_Odds_Calculator_3-way'!N82/'True_Odds_Calculator_3-way'!A82-1)</f>
        <v/>
      </c>
      <c r="I81" s="6" t="str">
        <f>IF('Log_working_3-way'!$D81="","",'True_Odds_Calculator_3-way'!O82/'True_Odds_Calculator_3-way'!B82-1)</f>
        <v/>
      </c>
      <c r="J81" s="6" t="str">
        <f>IF('Log_working_3-way'!$D81="","",'True_Odds_Calculator_3-way'!#REF!/'True_Odds_Calculator_3-way'!C82-1)</f>
        <v/>
      </c>
      <c r="K81" s="6" t="str">
        <f>IF('Log_working_3-way'!$D81="","",1/'True_Odds_Calculator_3-way'!A82+1/'True_Odds_Calculator_3-way'!B82+1/'True_Odds_Calculator_3-way'!C82-1)</f>
        <v/>
      </c>
    </row>
    <row r="82" spans="4:11" x14ac:dyDescent="0.25">
      <c r="D82" t="str">
        <f>solve_for_c('True_Odds_Calculator_3-way'!A83,'True_Odds_Calculator_3-way'!B83,'True_Odds_Calculator_3-way'!C83,'Log_working_3-way'!B$1,'Log_working_3-way'!B$2)</f>
        <v/>
      </c>
      <c r="F82" s="6" t="str">
        <f>IF('Log_working_3-way'!D82="","",1/'True_Odds_Calculator_3-way'!N83+1/'True_Odds_Calculator_3-way'!O83+1/'True_Odds_Calculator_3-way'!#REF!-1)</f>
        <v/>
      </c>
      <c r="H82" s="6" t="str">
        <f>IF('Log_working_3-way'!$D82="","",'True_Odds_Calculator_3-way'!N83/'True_Odds_Calculator_3-way'!A83-1)</f>
        <v/>
      </c>
      <c r="I82" s="6" t="str">
        <f>IF('Log_working_3-way'!$D82="","",'True_Odds_Calculator_3-way'!O83/'True_Odds_Calculator_3-way'!B83-1)</f>
        <v/>
      </c>
      <c r="J82" s="6" t="str">
        <f>IF('Log_working_3-way'!$D82="","",'True_Odds_Calculator_3-way'!#REF!/'True_Odds_Calculator_3-way'!C83-1)</f>
        <v/>
      </c>
      <c r="K82" s="6" t="str">
        <f>IF('Log_working_3-way'!$D82="","",1/'True_Odds_Calculator_3-way'!A83+1/'True_Odds_Calculator_3-way'!B83+1/'True_Odds_Calculator_3-way'!C83-1)</f>
        <v/>
      </c>
    </row>
    <row r="83" spans="4:11" x14ac:dyDescent="0.25">
      <c r="D83" t="str">
        <f>solve_for_c('True_Odds_Calculator_3-way'!A84,'True_Odds_Calculator_3-way'!B84,'True_Odds_Calculator_3-way'!C84,'Log_working_3-way'!B$1,'Log_working_3-way'!B$2)</f>
        <v/>
      </c>
      <c r="F83" s="6" t="str">
        <f>IF('Log_working_3-way'!D83="","",1/'True_Odds_Calculator_3-way'!N84+1/'True_Odds_Calculator_3-way'!O84+1/'True_Odds_Calculator_3-way'!#REF!-1)</f>
        <v/>
      </c>
      <c r="H83" s="6" t="str">
        <f>IF('Log_working_3-way'!$D83="","",'True_Odds_Calculator_3-way'!N84/'True_Odds_Calculator_3-way'!A84-1)</f>
        <v/>
      </c>
      <c r="I83" s="6" t="str">
        <f>IF('Log_working_3-way'!$D83="","",'True_Odds_Calculator_3-way'!O84/'True_Odds_Calculator_3-way'!B84-1)</f>
        <v/>
      </c>
      <c r="J83" s="6" t="str">
        <f>IF('Log_working_3-way'!$D83="","",'True_Odds_Calculator_3-way'!#REF!/'True_Odds_Calculator_3-way'!C84-1)</f>
        <v/>
      </c>
      <c r="K83" s="6" t="str">
        <f>IF('Log_working_3-way'!$D83="","",1/'True_Odds_Calculator_3-way'!A84+1/'True_Odds_Calculator_3-way'!B84+1/'True_Odds_Calculator_3-way'!C84-1)</f>
        <v/>
      </c>
    </row>
    <row r="84" spans="4:11" x14ac:dyDescent="0.25">
      <c r="D84" t="str">
        <f>solve_for_c('True_Odds_Calculator_3-way'!A85,'True_Odds_Calculator_3-way'!B85,'True_Odds_Calculator_3-way'!C85,'Log_working_3-way'!B$1,'Log_working_3-way'!B$2)</f>
        <v/>
      </c>
      <c r="F84" s="6" t="str">
        <f>IF('Log_working_3-way'!D84="","",1/'True_Odds_Calculator_3-way'!N85+1/'True_Odds_Calculator_3-way'!O85+1/'True_Odds_Calculator_3-way'!#REF!-1)</f>
        <v/>
      </c>
      <c r="H84" s="6" t="str">
        <f>IF('Log_working_3-way'!$D84="","",'True_Odds_Calculator_3-way'!N85/'True_Odds_Calculator_3-way'!A85-1)</f>
        <v/>
      </c>
      <c r="I84" s="6" t="str">
        <f>IF('Log_working_3-way'!$D84="","",'True_Odds_Calculator_3-way'!O85/'True_Odds_Calculator_3-way'!B85-1)</f>
        <v/>
      </c>
      <c r="J84" s="6" t="str">
        <f>IF('Log_working_3-way'!$D84="","",'True_Odds_Calculator_3-way'!#REF!/'True_Odds_Calculator_3-way'!C85-1)</f>
        <v/>
      </c>
      <c r="K84" s="6" t="str">
        <f>IF('Log_working_3-way'!$D84="","",1/'True_Odds_Calculator_3-way'!A85+1/'True_Odds_Calculator_3-way'!B85+1/'True_Odds_Calculator_3-way'!C85-1)</f>
        <v/>
      </c>
    </row>
    <row r="85" spans="4:11" x14ac:dyDescent="0.25">
      <c r="D85" t="str">
        <f>solve_for_c('True_Odds_Calculator_3-way'!A86,'True_Odds_Calculator_3-way'!B86,'True_Odds_Calculator_3-way'!C86,'Log_working_3-way'!B$1,'Log_working_3-way'!B$2)</f>
        <v/>
      </c>
      <c r="F85" s="6" t="str">
        <f>IF('Log_working_3-way'!D85="","",1/'True_Odds_Calculator_3-way'!N86+1/'True_Odds_Calculator_3-way'!O86+1/'True_Odds_Calculator_3-way'!#REF!-1)</f>
        <v/>
      </c>
      <c r="H85" s="6" t="str">
        <f>IF('Log_working_3-way'!$D85="","",'True_Odds_Calculator_3-way'!N86/'True_Odds_Calculator_3-way'!A86-1)</f>
        <v/>
      </c>
      <c r="I85" s="6" t="str">
        <f>IF('Log_working_3-way'!$D85="","",'True_Odds_Calculator_3-way'!O86/'True_Odds_Calculator_3-way'!B86-1)</f>
        <v/>
      </c>
      <c r="J85" s="6" t="str">
        <f>IF('Log_working_3-way'!$D85="","",'True_Odds_Calculator_3-way'!#REF!/'True_Odds_Calculator_3-way'!C86-1)</f>
        <v/>
      </c>
      <c r="K85" s="6" t="str">
        <f>IF('Log_working_3-way'!$D85="","",1/'True_Odds_Calculator_3-way'!A86+1/'True_Odds_Calculator_3-way'!B86+1/'True_Odds_Calculator_3-way'!C86-1)</f>
        <v/>
      </c>
    </row>
    <row r="86" spans="4:11" x14ac:dyDescent="0.25">
      <c r="D86" t="str">
        <f>solve_for_c('True_Odds_Calculator_3-way'!A87,'True_Odds_Calculator_3-way'!B87,'True_Odds_Calculator_3-way'!C87,'Log_working_3-way'!B$1,'Log_working_3-way'!B$2)</f>
        <v/>
      </c>
      <c r="F86" s="6" t="str">
        <f>IF('Log_working_3-way'!D86="","",1/'True_Odds_Calculator_3-way'!N87+1/'True_Odds_Calculator_3-way'!O87+1/'True_Odds_Calculator_3-way'!#REF!-1)</f>
        <v/>
      </c>
      <c r="H86" s="6" t="str">
        <f>IF('Log_working_3-way'!$D86="","",'True_Odds_Calculator_3-way'!N87/'True_Odds_Calculator_3-way'!A87-1)</f>
        <v/>
      </c>
      <c r="I86" s="6" t="str">
        <f>IF('Log_working_3-way'!$D86="","",'True_Odds_Calculator_3-way'!O87/'True_Odds_Calculator_3-way'!B87-1)</f>
        <v/>
      </c>
      <c r="J86" s="6" t="str">
        <f>IF('Log_working_3-way'!$D86="","",'True_Odds_Calculator_3-way'!#REF!/'True_Odds_Calculator_3-way'!C87-1)</f>
        <v/>
      </c>
      <c r="K86" s="6" t="str">
        <f>IF('Log_working_3-way'!$D86="","",1/'True_Odds_Calculator_3-way'!A87+1/'True_Odds_Calculator_3-way'!B87+1/'True_Odds_Calculator_3-way'!C87-1)</f>
        <v/>
      </c>
    </row>
    <row r="87" spans="4:11" x14ac:dyDescent="0.25">
      <c r="D87" t="str">
        <f>solve_for_c('True_Odds_Calculator_3-way'!A88,'True_Odds_Calculator_3-way'!B88,'True_Odds_Calculator_3-way'!C88,'Log_working_3-way'!B$1,'Log_working_3-way'!B$2)</f>
        <v/>
      </c>
      <c r="F87" s="6" t="str">
        <f>IF('Log_working_3-way'!D87="","",1/'True_Odds_Calculator_3-way'!N88+1/'True_Odds_Calculator_3-way'!O88+1/'True_Odds_Calculator_3-way'!#REF!-1)</f>
        <v/>
      </c>
      <c r="H87" s="6" t="str">
        <f>IF('Log_working_3-way'!$D87="","",'True_Odds_Calculator_3-way'!N88/'True_Odds_Calculator_3-way'!A88-1)</f>
        <v/>
      </c>
      <c r="I87" s="6" t="str">
        <f>IF('Log_working_3-way'!$D87="","",'True_Odds_Calculator_3-way'!O88/'True_Odds_Calculator_3-way'!B88-1)</f>
        <v/>
      </c>
      <c r="J87" s="6" t="str">
        <f>IF('Log_working_3-way'!$D87="","",'True_Odds_Calculator_3-way'!#REF!/'True_Odds_Calculator_3-way'!C88-1)</f>
        <v/>
      </c>
      <c r="K87" s="6" t="str">
        <f>IF('Log_working_3-way'!$D87="","",1/'True_Odds_Calculator_3-way'!A88+1/'True_Odds_Calculator_3-way'!B88+1/'True_Odds_Calculator_3-way'!C88-1)</f>
        <v/>
      </c>
    </row>
    <row r="88" spans="4:11" x14ac:dyDescent="0.25">
      <c r="D88" t="str">
        <f>solve_for_c('True_Odds_Calculator_3-way'!A89,'True_Odds_Calculator_3-way'!B89,'True_Odds_Calculator_3-way'!C89,'Log_working_3-way'!B$1,'Log_working_3-way'!B$2)</f>
        <v/>
      </c>
      <c r="F88" s="6" t="str">
        <f>IF('Log_working_3-way'!D88="","",1/'True_Odds_Calculator_3-way'!N89+1/'True_Odds_Calculator_3-way'!O89+1/'True_Odds_Calculator_3-way'!#REF!-1)</f>
        <v/>
      </c>
      <c r="H88" s="6" t="str">
        <f>IF('Log_working_3-way'!$D88="","",'True_Odds_Calculator_3-way'!N89/'True_Odds_Calculator_3-way'!A89-1)</f>
        <v/>
      </c>
      <c r="I88" s="6" t="str">
        <f>IF('Log_working_3-way'!$D88="","",'True_Odds_Calculator_3-way'!O89/'True_Odds_Calculator_3-way'!B89-1)</f>
        <v/>
      </c>
      <c r="J88" s="6" t="str">
        <f>IF('Log_working_3-way'!$D88="","",'True_Odds_Calculator_3-way'!#REF!/'True_Odds_Calculator_3-way'!C89-1)</f>
        <v/>
      </c>
      <c r="K88" s="6" t="str">
        <f>IF('Log_working_3-way'!$D88="","",1/'True_Odds_Calculator_3-way'!A89+1/'True_Odds_Calculator_3-way'!B89+1/'True_Odds_Calculator_3-way'!C89-1)</f>
        <v/>
      </c>
    </row>
    <row r="89" spans="4:11" x14ac:dyDescent="0.25">
      <c r="D89" t="str">
        <f>solve_for_c('True_Odds_Calculator_3-way'!A90,'True_Odds_Calculator_3-way'!B90,'True_Odds_Calculator_3-way'!C90,'Log_working_3-way'!B$1,'Log_working_3-way'!B$2)</f>
        <v/>
      </c>
      <c r="F89" s="6" t="str">
        <f>IF('Log_working_3-way'!D89="","",1/'True_Odds_Calculator_3-way'!N90+1/'True_Odds_Calculator_3-way'!O90+1/'True_Odds_Calculator_3-way'!#REF!-1)</f>
        <v/>
      </c>
      <c r="H89" s="6" t="str">
        <f>IF('Log_working_3-way'!$D89="","",'True_Odds_Calculator_3-way'!N90/'True_Odds_Calculator_3-way'!A90-1)</f>
        <v/>
      </c>
      <c r="I89" s="6" t="str">
        <f>IF('Log_working_3-way'!$D89="","",'True_Odds_Calculator_3-way'!O90/'True_Odds_Calculator_3-way'!B90-1)</f>
        <v/>
      </c>
      <c r="J89" s="6" t="str">
        <f>IF('Log_working_3-way'!$D89="","",'True_Odds_Calculator_3-way'!#REF!/'True_Odds_Calculator_3-way'!C90-1)</f>
        <v/>
      </c>
      <c r="K89" s="6" t="str">
        <f>IF('Log_working_3-way'!$D89="","",1/'True_Odds_Calculator_3-way'!A90+1/'True_Odds_Calculator_3-way'!B90+1/'True_Odds_Calculator_3-way'!C90-1)</f>
        <v/>
      </c>
    </row>
    <row r="90" spans="4:11" x14ac:dyDescent="0.25">
      <c r="D90" t="str">
        <f>solve_for_c('True_Odds_Calculator_3-way'!A91,'True_Odds_Calculator_3-way'!B91,'True_Odds_Calculator_3-way'!C91,'Log_working_3-way'!B$1,'Log_working_3-way'!B$2)</f>
        <v/>
      </c>
      <c r="F90" s="6" t="str">
        <f>IF('Log_working_3-way'!D90="","",1/'True_Odds_Calculator_3-way'!N91+1/'True_Odds_Calculator_3-way'!O91+1/'True_Odds_Calculator_3-way'!#REF!-1)</f>
        <v/>
      </c>
      <c r="H90" s="6" t="str">
        <f>IF('Log_working_3-way'!$D90="","",'True_Odds_Calculator_3-way'!N91/'True_Odds_Calculator_3-way'!A91-1)</f>
        <v/>
      </c>
      <c r="I90" s="6" t="str">
        <f>IF('Log_working_3-way'!$D90="","",'True_Odds_Calculator_3-way'!O91/'True_Odds_Calculator_3-way'!B91-1)</f>
        <v/>
      </c>
      <c r="J90" s="6" t="str">
        <f>IF('Log_working_3-way'!$D90="","",'True_Odds_Calculator_3-way'!#REF!/'True_Odds_Calculator_3-way'!C91-1)</f>
        <v/>
      </c>
      <c r="K90" s="6" t="str">
        <f>IF('Log_working_3-way'!$D90="","",1/'True_Odds_Calculator_3-way'!A91+1/'True_Odds_Calculator_3-way'!B91+1/'True_Odds_Calculator_3-way'!C91-1)</f>
        <v/>
      </c>
    </row>
    <row r="91" spans="4:11" x14ac:dyDescent="0.25">
      <c r="D91" t="str">
        <f>solve_for_c('True_Odds_Calculator_3-way'!A92,'True_Odds_Calculator_3-way'!B92,'True_Odds_Calculator_3-way'!C92,'Log_working_3-way'!B$1,'Log_working_3-way'!B$2)</f>
        <v/>
      </c>
      <c r="F91" s="6" t="str">
        <f>IF('Log_working_3-way'!D91="","",1/'True_Odds_Calculator_3-way'!N92+1/'True_Odds_Calculator_3-way'!O92+1/'True_Odds_Calculator_3-way'!#REF!-1)</f>
        <v/>
      </c>
      <c r="H91" s="6" t="str">
        <f>IF('Log_working_3-way'!$D91="","",'True_Odds_Calculator_3-way'!N92/'True_Odds_Calculator_3-way'!A92-1)</f>
        <v/>
      </c>
      <c r="I91" s="6" t="str">
        <f>IF('Log_working_3-way'!$D91="","",'True_Odds_Calculator_3-way'!O92/'True_Odds_Calculator_3-way'!B92-1)</f>
        <v/>
      </c>
      <c r="J91" s="6" t="str">
        <f>IF('Log_working_3-way'!$D91="","",'True_Odds_Calculator_3-way'!#REF!/'True_Odds_Calculator_3-way'!C92-1)</f>
        <v/>
      </c>
      <c r="K91" s="6" t="str">
        <f>IF('Log_working_3-way'!$D91="","",1/'True_Odds_Calculator_3-way'!A92+1/'True_Odds_Calculator_3-way'!B92+1/'True_Odds_Calculator_3-way'!C92-1)</f>
        <v/>
      </c>
    </row>
    <row r="92" spans="4:11" x14ac:dyDescent="0.25">
      <c r="D92" t="str">
        <f>solve_for_c('True_Odds_Calculator_3-way'!A93,'True_Odds_Calculator_3-way'!B93,'True_Odds_Calculator_3-way'!C93,'Log_working_3-way'!B$1,'Log_working_3-way'!B$2)</f>
        <v/>
      </c>
      <c r="F92" s="6" t="str">
        <f>IF('Log_working_3-way'!D92="","",1/'True_Odds_Calculator_3-way'!N93+1/'True_Odds_Calculator_3-way'!O93+1/'True_Odds_Calculator_3-way'!#REF!-1)</f>
        <v/>
      </c>
      <c r="H92" s="6" t="str">
        <f>IF('Log_working_3-way'!$D92="","",'True_Odds_Calculator_3-way'!N93/'True_Odds_Calculator_3-way'!A93-1)</f>
        <v/>
      </c>
      <c r="I92" s="6" t="str">
        <f>IF('Log_working_3-way'!$D92="","",'True_Odds_Calculator_3-way'!O93/'True_Odds_Calculator_3-way'!B93-1)</f>
        <v/>
      </c>
      <c r="J92" s="6" t="str">
        <f>IF('Log_working_3-way'!$D92="","",'True_Odds_Calculator_3-way'!#REF!/'True_Odds_Calculator_3-way'!C93-1)</f>
        <v/>
      </c>
      <c r="K92" s="6" t="str">
        <f>IF('Log_working_3-way'!$D92="","",1/'True_Odds_Calculator_3-way'!A93+1/'True_Odds_Calculator_3-way'!B93+1/'True_Odds_Calculator_3-way'!C93-1)</f>
        <v/>
      </c>
    </row>
    <row r="93" spans="4:11" x14ac:dyDescent="0.25">
      <c r="D93" t="str">
        <f>solve_for_c('True_Odds_Calculator_3-way'!A94,'True_Odds_Calculator_3-way'!B94,'True_Odds_Calculator_3-way'!C94,'Log_working_3-way'!B$1,'Log_working_3-way'!B$2)</f>
        <v/>
      </c>
      <c r="F93" s="6" t="str">
        <f>IF('Log_working_3-way'!D93="","",1/'True_Odds_Calculator_3-way'!N94+1/'True_Odds_Calculator_3-way'!O94+1/'True_Odds_Calculator_3-way'!#REF!-1)</f>
        <v/>
      </c>
      <c r="H93" s="6" t="str">
        <f>IF('Log_working_3-way'!$D93="","",'True_Odds_Calculator_3-way'!N94/'True_Odds_Calculator_3-way'!A94-1)</f>
        <v/>
      </c>
      <c r="I93" s="6" t="str">
        <f>IF('Log_working_3-way'!$D93="","",'True_Odds_Calculator_3-way'!O94/'True_Odds_Calculator_3-way'!B94-1)</f>
        <v/>
      </c>
      <c r="J93" s="6" t="str">
        <f>IF('Log_working_3-way'!$D93="","",'True_Odds_Calculator_3-way'!#REF!/'True_Odds_Calculator_3-way'!C94-1)</f>
        <v/>
      </c>
      <c r="K93" s="6" t="str">
        <f>IF('Log_working_3-way'!$D93="","",1/'True_Odds_Calculator_3-way'!A94+1/'True_Odds_Calculator_3-way'!B94+1/'True_Odds_Calculator_3-way'!C94-1)</f>
        <v/>
      </c>
    </row>
    <row r="94" spans="4:11" x14ac:dyDescent="0.25">
      <c r="D94" t="str">
        <f>solve_for_c('True_Odds_Calculator_3-way'!A95,'True_Odds_Calculator_3-way'!B95,'True_Odds_Calculator_3-way'!C95,'Log_working_3-way'!B$1,'Log_working_3-way'!B$2)</f>
        <v/>
      </c>
      <c r="F94" s="6" t="str">
        <f>IF('Log_working_3-way'!D94="","",1/'True_Odds_Calculator_3-way'!N95+1/'True_Odds_Calculator_3-way'!O95+1/'True_Odds_Calculator_3-way'!#REF!-1)</f>
        <v/>
      </c>
      <c r="H94" s="6" t="str">
        <f>IF('Log_working_3-way'!$D94="","",'True_Odds_Calculator_3-way'!N95/'True_Odds_Calculator_3-way'!A95-1)</f>
        <v/>
      </c>
      <c r="I94" s="6" t="str">
        <f>IF('Log_working_3-way'!$D94="","",'True_Odds_Calculator_3-way'!O95/'True_Odds_Calculator_3-way'!B95-1)</f>
        <v/>
      </c>
      <c r="J94" s="6" t="str">
        <f>IF('Log_working_3-way'!$D94="","",'True_Odds_Calculator_3-way'!#REF!/'True_Odds_Calculator_3-way'!C95-1)</f>
        <v/>
      </c>
      <c r="K94" s="6" t="str">
        <f>IF('Log_working_3-way'!$D94="","",1/'True_Odds_Calculator_3-way'!A95+1/'True_Odds_Calculator_3-way'!B95+1/'True_Odds_Calculator_3-way'!C95-1)</f>
        <v/>
      </c>
    </row>
    <row r="95" spans="4:11" x14ac:dyDescent="0.25">
      <c r="D95" t="str">
        <f>solve_for_c('True_Odds_Calculator_3-way'!A96,'True_Odds_Calculator_3-way'!B96,'True_Odds_Calculator_3-way'!C96,'Log_working_3-way'!B$1,'Log_working_3-way'!B$2)</f>
        <v/>
      </c>
      <c r="F95" s="6" t="str">
        <f>IF('Log_working_3-way'!D95="","",1/'True_Odds_Calculator_3-way'!N96+1/'True_Odds_Calculator_3-way'!O96+1/'True_Odds_Calculator_3-way'!#REF!-1)</f>
        <v/>
      </c>
      <c r="H95" s="6" t="str">
        <f>IF('Log_working_3-way'!$D95="","",'True_Odds_Calculator_3-way'!N96/'True_Odds_Calculator_3-way'!A96-1)</f>
        <v/>
      </c>
      <c r="I95" s="6" t="str">
        <f>IF('Log_working_3-way'!$D95="","",'True_Odds_Calculator_3-way'!O96/'True_Odds_Calculator_3-way'!B96-1)</f>
        <v/>
      </c>
      <c r="J95" s="6" t="str">
        <f>IF('Log_working_3-way'!$D95="","",'True_Odds_Calculator_3-way'!#REF!/'True_Odds_Calculator_3-way'!C96-1)</f>
        <v/>
      </c>
      <c r="K95" s="6" t="str">
        <f>IF('Log_working_3-way'!$D95="","",1/'True_Odds_Calculator_3-way'!A96+1/'True_Odds_Calculator_3-way'!B96+1/'True_Odds_Calculator_3-way'!C96-1)</f>
        <v/>
      </c>
    </row>
    <row r="96" spans="4:11" x14ac:dyDescent="0.25">
      <c r="D96" t="str">
        <f>solve_for_c('True_Odds_Calculator_3-way'!A97,'True_Odds_Calculator_3-way'!B97,'True_Odds_Calculator_3-way'!C97,'Log_working_3-way'!B$1,'Log_working_3-way'!B$2)</f>
        <v/>
      </c>
      <c r="F96" s="6" t="str">
        <f>IF('Log_working_3-way'!D96="","",1/'True_Odds_Calculator_3-way'!N97+1/'True_Odds_Calculator_3-way'!O97+1/'True_Odds_Calculator_3-way'!#REF!-1)</f>
        <v/>
      </c>
      <c r="H96" s="6" t="str">
        <f>IF('Log_working_3-way'!$D96="","",'True_Odds_Calculator_3-way'!N97/'True_Odds_Calculator_3-way'!A97-1)</f>
        <v/>
      </c>
      <c r="I96" s="6" t="str">
        <f>IF('Log_working_3-way'!$D96="","",'True_Odds_Calculator_3-way'!O97/'True_Odds_Calculator_3-way'!B97-1)</f>
        <v/>
      </c>
      <c r="J96" s="6" t="str">
        <f>IF('Log_working_3-way'!$D96="","",'True_Odds_Calculator_3-way'!#REF!/'True_Odds_Calculator_3-way'!C97-1)</f>
        <v/>
      </c>
      <c r="K96" s="6" t="str">
        <f>IF('Log_working_3-way'!$D96="","",1/'True_Odds_Calculator_3-way'!A97+1/'True_Odds_Calculator_3-way'!B97+1/'True_Odds_Calculator_3-way'!C97-1)</f>
        <v/>
      </c>
    </row>
    <row r="97" spans="4:11" x14ac:dyDescent="0.25">
      <c r="D97" t="str">
        <f>solve_for_c('True_Odds_Calculator_3-way'!A98,'True_Odds_Calculator_3-way'!B98,'True_Odds_Calculator_3-way'!C98,'Log_working_3-way'!B$1,'Log_working_3-way'!B$2)</f>
        <v/>
      </c>
      <c r="F97" s="6" t="str">
        <f>IF('Log_working_3-way'!D97="","",1/'True_Odds_Calculator_3-way'!N98+1/'True_Odds_Calculator_3-way'!O98+1/'True_Odds_Calculator_3-way'!#REF!-1)</f>
        <v/>
      </c>
      <c r="H97" s="6" t="str">
        <f>IF('Log_working_3-way'!$D97="","",'True_Odds_Calculator_3-way'!N98/'True_Odds_Calculator_3-way'!A98-1)</f>
        <v/>
      </c>
      <c r="I97" s="6" t="str">
        <f>IF('Log_working_3-way'!$D97="","",'True_Odds_Calculator_3-way'!O98/'True_Odds_Calculator_3-way'!B98-1)</f>
        <v/>
      </c>
      <c r="J97" s="6" t="str">
        <f>IF('Log_working_3-way'!$D97="","",'True_Odds_Calculator_3-way'!#REF!/'True_Odds_Calculator_3-way'!C98-1)</f>
        <v/>
      </c>
      <c r="K97" s="6" t="str">
        <f>IF('Log_working_3-way'!$D97="","",1/'True_Odds_Calculator_3-way'!A98+1/'True_Odds_Calculator_3-way'!B98+1/'True_Odds_Calculator_3-way'!C98-1)</f>
        <v/>
      </c>
    </row>
    <row r="98" spans="4:11" x14ac:dyDescent="0.25">
      <c r="D98" t="str">
        <f>solve_for_c('True_Odds_Calculator_3-way'!A99,'True_Odds_Calculator_3-way'!B99,'True_Odds_Calculator_3-way'!C99,'Log_working_3-way'!B$1,'Log_working_3-way'!B$2)</f>
        <v/>
      </c>
      <c r="F98" s="6" t="str">
        <f>IF('Log_working_3-way'!D98="","",1/'True_Odds_Calculator_3-way'!N99+1/'True_Odds_Calculator_3-way'!O99+1/'True_Odds_Calculator_3-way'!#REF!-1)</f>
        <v/>
      </c>
      <c r="H98" s="6" t="str">
        <f>IF('Log_working_3-way'!$D98="","",'True_Odds_Calculator_3-way'!N99/'True_Odds_Calculator_3-way'!A99-1)</f>
        <v/>
      </c>
      <c r="I98" s="6" t="str">
        <f>IF('Log_working_3-way'!$D98="","",'True_Odds_Calculator_3-way'!O99/'True_Odds_Calculator_3-way'!B99-1)</f>
        <v/>
      </c>
      <c r="J98" s="6" t="str">
        <f>IF('Log_working_3-way'!$D98="","",'True_Odds_Calculator_3-way'!#REF!/'True_Odds_Calculator_3-way'!C99-1)</f>
        <v/>
      </c>
      <c r="K98" s="6" t="str">
        <f>IF('Log_working_3-way'!$D98="","",1/'True_Odds_Calculator_3-way'!A99+1/'True_Odds_Calculator_3-way'!B99+1/'True_Odds_Calculator_3-way'!C99-1)</f>
        <v/>
      </c>
    </row>
    <row r="99" spans="4:11" x14ac:dyDescent="0.25">
      <c r="D99" t="str">
        <f>solve_for_c('True_Odds_Calculator_3-way'!A100,'True_Odds_Calculator_3-way'!B100,'True_Odds_Calculator_3-way'!C100,'Log_working_3-way'!B$1,'Log_working_3-way'!B$2)</f>
        <v/>
      </c>
      <c r="F99" s="6" t="str">
        <f>IF('Log_working_3-way'!D99="","",1/'True_Odds_Calculator_3-way'!N100+1/'True_Odds_Calculator_3-way'!O100+1/'True_Odds_Calculator_3-way'!#REF!-1)</f>
        <v/>
      </c>
      <c r="H99" s="6" t="str">
        <f>IF('Log_working_3-way'!$D99="","",'True_Odds_Calculator_3-way'!N100/'True_Odds_Calculator_3-way'!A100-1)</f>
        <v/>
      </c>
      <c r="I99" s="6" t="str">
        <f>IF('Log_working_3-way'!$D99="","",'True_Odds_Calculator_3-way'!O100/'True_Odds_Calculator_3-way'!B100-1)</f>
        <v/>
      </c>
      <c r="J99" s="6" t="str">
        <f>IF('Log_working_3-way'!$D99="","",'True_Odds_Calculator_3-way'!#REF!/'True_Odds_Calculator_3-way'!C100-1)</f>
        <v/>
      </c>
      <c r="K99" s="6" t="str">
        <f>IF('Log_working_3-way'!$D99="","",1/'True_Odds_Calculator_3-way'!A100+1/'True_Odds_Calculator_3-way'!B100+1/'True_Odds_Calculator_3-way'!C100-1)</f>
        <v/>
      </c>
    </row>
    <row r="100" spans="4:11" x14ac:dyDescent="0.25">
      <c r="D100" t="str">
        <f>solve_for_c('True_Odds_Calculator_3-way'!A101,'True_Odds_Calculator_3-way'!B101,'True_Odds_Calculator_3-way'!C101,'Log_working_3-way'!B$1,'Log_working_3-way'!B$2)</f>
        <v/>
      </c>
      <c r="F100" s="6" t="str">
        <f>IF('Log_working_3-way'!D100="","",1/'True_Odds_Calculator_3-way'!N101+1/'True_Odds_Calculator_3-way'!O101+1/'True_Odds_Calculator_3-way'!#REF!-1)</f>
        <v/>
      </c>
      <c r="H100" s="6" t="str">
        <f>IF('Log_working_3-way'!$D100="","",'True_Odds_Calculator_3-way'!N101/'True_Odds_Calculator_3-way'!A101-1)</f>
        <v/>
      </c>
      <c r="I100" s="6" t="str">
        <f>IF('Log_working_3-way'!$D100="","",'True_Odds_Calculator_3-way'!O101/'True_Odds_Calculator_3-way'!B101-1)</f>
        <v/>
      </c>
      <c r="J100" s="6" t="str">
        <f>IF('Log_working_3-way'!$D100="","",'True_Odds_Calculator_3-way'!#REF!/'True_Odds_Calculator_3-way'!C101-1)</f>
        <v/>
      </c>
      <c r="K100" s="6" t="str">
        <f>IF('Log_working_3-way'!$D100="","",1/'True_Odds_Calculator_3-way'!A101+1/'True_Odds_Calculator_3-way'!B101+1/'True_Odds_Calculator_3-way'!C101-1)</f>
        <v/>
      </c>
    </row>
    <row r="101" spans="4:11" x14ac:dyDescent="0.25">
      <c r="D101" t="str">
        <f>solve_for_c('True_Odds_Calculator_3-way'!A102,'True_Odds_Calculator_3-way'!B102,'True_Odds_Calculator_3-way'!C102,'Log_working_3-way'!B$1,'Log_working_3-way'!B$2)</f>
        <v/>
      </c>
      <c r="F101" s="6" t="str">
        <f>IF('Log_working_3-way'!D101="","",1/'True_Odds_Calculator_3-way'!N102+1/'True_Odds_Calculator_3-way'!O102+1/'True_Odds_Calculator_3-way'!#REF!-1)</f>
        <v/>
      </c>
      <c r="H101" s="6" t="str">
        <f>IF('Log_working_3-way'!$D101="","",'True_Odds_Calculator_3-way'!N102/'True_Odds_Calculator_3-way'!A102-1)</f>
        <v/>
      </c>
      <c r="I101" s="6" t="str">
        <f>IF('Log_working_3-way'!$D101="","",'True_Odds_Calculator_3-way'!O102/'True_Odds_Calculator_3-way'!B102-1)</f>
        <v/>
      </c>
      <c r="J101" s="6" t="str">
        <f>IF('Log_working_3-way'!$D101="","",'True_Odds_Calculator_3-way'!#REF!/'True_Odds_Calculator_3-way'!C102-1)</f>
        <v/>
      </c>
      <c r="K101" s="6" t="str">
        <f>IF('Log_working_3-way'!$D101="","",1/'True_Odds_Calculator_3-way'!A102+1/'True_Odds_Calculator_3-way'!B102+1/'True_Odds_Calculator_3-way'!C102-1)</f>
        <v/>
      </c>
    </row>
    <row r="102" spans="4:11" x14ac:dyDescent="0.25">
      <c r="D102" t="str">
        <f>solve_for_c('True_Odds_Calculator_3-way'!A103,'True_Odds_Calculator_3-way'!B103,'True_Odds_Calculator_3-way'!C103,'Log_working_3-way'!B$1,'Log_working_3-way'!B$2)</f>
        <v/>
      </c>
      <c r="F102" s="6" t="str">
        <f>IF('Log_working_3-way'!D102="","",1/'True_Odds_Calculator_3-way'!N103+1/'True_Odds_Calculator_3-way'!O103+1/'True_Odds_Calculator_3-way'!#REF!-1)</f>
        <v/>
      </c>
      <c r="H102" s="6" t="str">
        <f>IF('Log_working_3-way'!$D102="","",'True_Odds_Calculator_3-way'!N103/'True_Odds_Calculator_3-way'!A103-1)</f>
        <v/>
      </c>
      <c r="I102" s="6" t="str">
        <f>IF('Log_working_3-way'!$D102="","",'True_Odds_Calculator_3-way'!O103/'True_Odds_Calculator_3-way'!B103-1)</f>
        <v/>
      </c>
      <c r="J102" s="6" t="str">
        <f>IF('Log_working_3-way'!$D102="","",'True_Odds_Calculator_3-way'!#REF!/'True_Odds_Calculator_3-way'!C103-1)</f>
        <v/>
      </c>
      <c r="K102" s="6" t="str">
        <f>IF('Log_working_3-way'!$D102="","",1/'True_Odds_Calculator_3-way'!A103+1/'True_Odds_Calculator_3-way'!B103+1/'True_Odds_Calculator_3-way'!C103-1)</f>
        <v/>
      </c>
    </row>
    <row r="103" spans="4:11" x14ac:dyDescent="0.25">
      <c r="D103" t="str">
        <f>solve_for_c('True_Odds_Calculator_3-way'!A104,'True_Odds_Calculator_3-way'!B104,'True_Odds_Calculator_3-way'!C104,'Log_working_3-way'!B$1,'Log_working_3-way'!B$2)</f>
        <v/>
      </c>
      <c r="F103" s="6" t="str">
        <f>IF('Log_working_3-way'!D103="","",1/'True_Odds_Calculator_3-way'!N104+1/'True_Odds_Calculator_3-way'!O104+1/'True_Odds_Calculator_3-way'!#REF!-1)</f>
        <v/>
      </c>
      <c r="H103" s="6" t="str">
        <f>IF('Log_working_3-way'!$D103="","",'True_Odds_Calculator_3-way'!N104/'True_Odds_Calculator_3-way'!A104-1)</f>
        <v/>
      </c>
      <c r="I103" s="6" t="str">
        <f>IF('Log_working_3-way'!$D103="","",'True_Odds_Calculator_3-way'!O104/'True_Odds_Calculator_3-way'!B104-1)</f>
        <v/>
      </c>
      <c r="J103" s="6" t="str">
        <f>IF('Log_working_3-way'!$D103="","",'True_Odds_Calculator_3-way'!#REF!/'True_Odds_Calculator_3-way'!C104-1)</f>
        <v/>
      </c>
      <c r="K103" s="6" t="str">
        <f>IF('Log_working_3-way'!$D103="","",1/'True_Odds_Calculator_3-way'!A104+1/'True_Odds_Calculator_3-way'!B104+1/'True_Odds_Calculator_3-way'!C104-1)</f>
        <v/>
      </c>
    </row>
    <row r="104" spans="4:11" x14ac:dyDescent="0.25">
      <c r="D104" t="str">
        <f>solve_for_c('True_Odds_Calculator_3-way'!A105,'True_Odds_Calculator_3-way'!B105,'True_Odds_Calculator_3-way'!C105,'Log_working_3-way'!B$1,'Log_working_3-way'!B$2)</f>
        <v/>
      </c>
      <c r="F104" s="6" t="str">
        <f>IF('Log_working_3-way'!D104="","",1/'True_Odds_Calculator_3-way'!N105+1/'True_Odds_Calculator_3-way'!O105+1/'True_Odds_Calculator_3-way'!#REF!-1)</f>
        <v/>
      </c>
      <c r="H104" s="6" t="str">
        <f>IF('Log_working_3-way'!$D104="","",'True_Odds_Calculator_3-way'!N105/'True_Odds_Calculator_3-way'!A105-1)</f>
        <v/>
      </c>
      <c r="I104" s="6" t="str">
        <f>IF('Log_working_3-way'!$D104="","",'True_Odds_Calculator_3-way'!O105/'True_Odds_Calculator_3-way'!B105-1)</f>
        <v/>
      </c>
      <c r="J104" s="6" t="str">
        <f>IF('Log_working_3-way'!$D104="","",'True_Odds_Calculator_3-way'!#REF!/'True_Odds_Calculator_3-way'!C105-1)</f>
        <v/>
      </c>
      <c r="K104" s="6" t="str">
        <f>IF('Log_working_3-way'!$D104="","",1/'True_Odds_Calculator_3-way'!A105+1/'True_Odds_Calculator_3-way'!B105+1/'True_Odds_Calculator_3-way'!C105-1)</f>
        <v/>
      </c>
    </row>
    <row r="105" spans="4:11" x14ac:dyDescent="0.25">
      <c r="D105" t="str">
        <f>solve_for_c('True_Odds_Calculator_3-way'!A106,'True_Odds_Calculator_3-way'!B106,'True_Odds_Calculator_3-way'!C106,'Log_working_3-way'!B$1,'Log_working_3-way'!B$2)</f>
        <v/>
      </c>
      <c r="F105" s="6" t="str">
        <f>IF('Log_working_3-way'!D105="","",1/'True_Odds_Calculator_3-way'!N106+1/'True_Odds_Calculator_3-way'!O106+1/'True_Odds_Calculator_3-way'!#REF!-1)</f>
        <v/>
      </c>
      <c r="H105" s="6" t="str">
        <f>IF('Log_working_3-way'!$D105="","",'True_Odds_Calculator_3-way'!N106/'True_Odds_Calculator_3-way'!A106-1)</f>
        <v/>
      </c>
      <c r="I105" s="6" t="str">
        <f>IF('Log_working_3-way'!$D105="","",'True_Odds_Calculator_3-way'!O106/'True_Odds_Calculator_3-way'!B106-1)</f>
        <v/>
      </c>
      <c r="J105" s="6" t="str">
        <f>IF('Log_working_3-way'!$D105="","",'True_Odds_Calculator_3-way'!#REF!/'True_Odds_Calculator_3-way'!C106-1)</f>
        <v/>
      </c>
      <c r="K105" s="6" t="str">
        <f>IF('Log_working_3-way'!$D105="","",1/'True_Odds_Calculator_3-way'!A106+1/'True_Odds_Calculator_3-way'!B106+1/'True_Odds_Calculator_3-way'!C106-1)</f>
        <v/>
      </c>
    </row>
    <row r="106" spans="4:11" x14ac:dyDescent="0.25">
      <c r="D106" t="str">
        <f>solve_for_c('True_Odds_Calculator_3-way'!A107,'True_Odds_Calculator_3-way'!B107,'True_Odds_Calculator_3-way'!C107,'Log_working_3-way'!B$1,'Log_working_3-way'!B$2)</f>
        <v/>
      </c>
      <c r="F106" s="6" t="str">
        <f>IF('Log_working_3-way'!D106="","",1/'True_Odds_Calculator_3-way'!N107+1/'True_Odds_Calculator_3-way'!O107+1/'True_Odds_Calculator_3-way'!#REF!-1)</f>
        <v/>
      </c>
      <c r="H106" s="6" t="str">
        <f>IF('Log_working_3-way'!$D106="","",'True_Odds_Calculator_3-way'!N107/'True_Odds_Calculator_3-way'!A107-1)</f>
        <v/>
      </c>
      <c r="I106" s="6" t="str">
        <f>IF('Log_working_3-way'!$D106="","",'True_Odds_Calculator_3-way'!O107/'True_Odds_Calculator_3-way'!B107-1)</f>
        <v/>
      </c>
      <c r="J106" s="6" t="str">
        <f>IF('Log_working_3-way'!$D106="","",'True_Odds_Calculator_3-way'!#REF!/'True_Odds_Calculator_3-way'!C107-1)</f>
        <v/>
      </c>
      <c r="K106" s="6" t="str">
        <f>IF('Log_working_3-way'!$D106="","",1/'True_Odds_Calculator_3-way'!A107+1/'True_Odds_Calculator_3-way'!B107+1/'True_Odds_Calculator_3-way'!C107-1)</f>
        <v/>
      </c>
    </row>
    <row r="107" spans="4:11" x14ac:dyDescent="0.25">
      <c r="D107" t="str">
        <f>solve_for_c('True_Odds_Calculator_3-way'!A108,'True_Odds_Calculator_3-way'!B108,'True_Odds_Calculator_3-way'!C108,'Log_working_3-way'!B$1,'Log_working_3-way'!B$2)</f>
        <v/>
      </c>
      <c r="F107" s="6" t="str">
        <f>IF('Log_working_3-way'!D107="","",1/'True_Odds_Calculator_3-way'!N108+1/'True_Odds_Calculator_3-way'!O108+1/'True_Odds_Calculator_3-way'!#REF!-1)</f>
        <v/>
      </c>
      <c r="H107" s="6" t="str">
        <f>IF('Log_working_3-way'!$D107="","",'True_Odds_Calculator_3-way'!N108/'True_Odds_Calculator_3-way'!A108-1)</f>
        <v/>
      </c>
      <c r="I107" s="6" t="str">
        <f>IF('Log_working_3-way'!$D107="","",'True_Odds_Calculator_3-way'!O108/'True_Odds_Calculator_3-way'!B108-1)</f>
        <v/>
      </c>
      <c r="J107" s="6" t="str">
        <f>IF('Log_working_3-way'!$D107="","",'True_Odds_Calculator_3-way'!#REF!/'True_Odds_Calculator_3-way'!C108-1)</f>
        <v/>
      </c>
      <c r="K107" s="6" t="str">
        <f>IF('Log_working_3-way'!$D107="","",1/'True_Odds_Calculator_3-way'!A108+1/'True_Odds_Calculator_3-way'!B108+1/'True_Odds_Calculator_3-way'!C108-1)</f>
        <v/>
      </c>
    </row>
    <row r="108" spans="4:11" x14ac:dyDescent="0.25">
      <c r="D108" t="str">
        <f>solve_for_c('True_Odds_Calculator_3-way'!A109,'True_Odds_Calculator_3-way'!B109,'True_Odds_Calculator_3-way'!C109,'Log_working_3-way'!B$1,'Log_working_3-way'!B$2)</f>
        <v/>
      </c>
      <c r="F108" s="6" t="str">
        <f>IF('Log_working_3-way'!D108="","",1/'True_Odds_Calculator_3-way'!N109+1/'True_Odds_Calculator_3-way'!O109+1/'True_Odds_Calculator_3-way'!#REF!-1)</f>
        <v/>
      </c>
      <c r="H108" s="6" t="str">
        <f>IF('Log_working_3-way'!$D108="","",'True_Odds_Calculator_3-way'!N109/'True_Odds_Calculator_3-way'!A109-1)</f>
        <v/>
      </c>
      <c r="I108" s="6" t="str">
        <f>IF('Log_working_3-way'!$D108="","",'True_Odds_Calculator_3-way'!O109/'True_Odds_Calculator_3-way'!B109-1)</f>
        <v/>
      </c>
      <c r="J108" s="6" t="str">
        <f>IF('Log_working_3-way'!$D108="","",'True_Odds_Calculator_3-way'!#REF!/'True_Odds_Calculator_3-way'!C109-1)</f>
        <v/>
      </c>
      <c r="K108" s="6" t="str">
        <f>IF('Log_working_3-way'!$D108="","",1/'True_Odds_Calculator_3-way'!A109+1/'True_Odds_Calculator_3-way'!B109+1/'True_Odds_Calculator_3-way'!C109-1)</f>
        <v/>
      </c>
    </row>
    <row r="109" spans="4:11" x14ac:dyDescent="0.25">
      <c r="D109" t="str">
        <f>solve_for_c('True_Odds_Calculator_3-way'!A110,'True_Odds_Calculator_3-way'!B110,'True_Odds_Calculator_3-way'!C110,'Log_working_3-way'!B$1,'Log_working_3-way'!B$2)</f>
        <v/>
      </c>
      <c r="F109" s="6" t="str">
        <f>IF('Log_working_3-way'!D109="","",1/'True_Odds_Calculator_3-way'!N110+1/'True_Odds_Calculator_3-way'!O110+1/'True_Odds_Calculator_3-way'!#REF!-1)</f>
        <v/>
      </c>
      <c r="H109" s="6" t="str">
        <f>IF('Log_working_3-way'!$D109="","",'True_Odds_Calculator_3-way'!N110/'True_Odds_Calculator_3-way'!A110-1)</f>
        <v/>
      </c>
      <c r="I109" s="6" t="str">
        <f>IF('Log_working_3-way'!$D109="","",'True_Odds_Calculator_3-way'!O110/'True_Odds_Calculator_3-way'!B110-1)</f>
        <v/>
      </c>
      <c r="J109" s="6" t="str">
        <f>IF('Log_working_3-way'!$D109="","",'True_Odds_Calculator_3-way'!#REF!/'True_Odds_Calculator_3-way'!C110-1)</f>
        <v/>
      </c>
      <c r="K109" s="6" t="str">
        <f>IF('Log_working_3-way'!$D109="","",1/'True_Odds_Calculator_3-way'!A110+1/'True_Odds_Calculator_3-way'!B110+1/'True_Odds_Calculator_3-way'!C110-1)</f>
        <v/>
      </c>
    </row>
    <row r="110" spans="4:11" x14ac:dyDescent="0.25">
      <c r="D110" t="str">
        <f>solve_for_c('True_Odds_Calculator_3-way'!A111,'True_Odds_Calculator_3-way'!B111,'True_Odds_Calculator_3-way'!C111,'Log_working_3-way'!B$1,'Log_working_3-way'!B$2)</f>
        <v/>
      </c>
      <c r="F110" s="6" t="str">
        <f>IF('Log_working_3-way'!D110="","",1/'True_Odds_Calculator_3-way'!N111+1/'True_Odds_Calculator_3-way'!O111+1/'True_Odds_Calculator_3-way'!#REF!-1)</f>
        <v/>
      </c>
      <c r="H110" s="6" t="str">
        <f>IF('Log_working_3-way'!$D110="","",'True_Odds_Calculator_3-way'!N111/'True_Odds_Calculator_3-way'!A111-1)</f>
        <v/>
      </c>
      <c r="I110" s="6" t="str">
        <f>IF('Log_working_3-way'!$D110="","",'True_Odds_Calculator_3-way'!O111/'True_Odds_Calculator_3-way'!B111-1)</f>
        <v/>
      </c>
      <c r="J110" s="6" t="str">
        <f>IF('Log_working_3-way'!$D110="","",'True_Odds_Calculator_3-way'!#REF!/'True_Odds_Calculator_3-way'!C111-1)</f>
        <v/>
      </c>
      <c r="K110" s="6" t="str">
        <f>IF('Log_working_3-way'!$D110="","",1/'True_Odds_Calculator_3-way'!A111+1/'True_Odds_Calculator_3-way'!B111+1/'True_Odds_Calculator_3-way'!C111-1)</f>
        <v/>
      </c>
    </row>
    <row r="111" spans="4:11" x14ac:dyDescent="0.25">
      <c r="D111" t="str">
        <f>solve_for_c('True_Odds_Calculator_3-way'!A112,'True_Odds_Calculator_3-way'!B112,'True_Odds_Calculator_3-way'!C112,'Log_working_3-way'!B$1,'Log_working_3-way'!B$2)</f>
        <v/>
      </c>
      <c r="F111" s="6" t="str">
        <f>IF('Log_working_3-way'!D111="","",1/'True_Odds_Calculator_3-way'!N112+1/'True_Odds_Calculator_3-way'!O112+1/'True_Odds_Calculator_3-way'!#REF!-1)</f>
        <v/>
      </c>
      <c r="H111" s="6" t="str">
        <f>IF('Log_working_3-way'!$D111="","",'True_Odds_Calculator_3-way'!N112/'True_Odds_Calculator_3-way'!A112-1)</f>
        <v/>
      </c>
      <c r="I111" s="6" t="str">
        <f>IF('Log_working_3-way'!$D111="","",'True_Odds_Calculator_3-way'!O112/'True_Odds_Calculator_3-way'!B112-1)</f>
        <v/>
      </c>
      <c r="J111" s="6" t="str">
        <f>IF('Log_working_3-way'!$D111="","",'True_Odds_Calculator_3-way'!#REF!/'True_Odds_Calculator_3-way'!C112-1)</f>
        <v/>
      </c>
      <c r="K111" s="6" t="str">
        <f>IF('Log_working_3-way'!$D111="","",1/'True_Odds_Calculator_3-way'!A112+1/'True_Odds_Calculator_3-way'!B112+1/'True_Odds_Calculator_3-way'!C112-1)</f>
        <v/>
      </c>
    </row>
    <row r="112" spans="4:11" x14ac:dyDescent="0.25">
      <c r="D112" t="str">
        <f>solve_for_c('True_Odds_Calculator_3-way'!A113,'True_Odds_Calculator_3-way'!B113,'True_Odds_Calculator_3-way'!C113,'Log_working_3-way'!B$1,'Log_working_3-way'!B$2)</f>
        <v/>
      </c>
      <c r="F112" s="6" t="str">
        <f>IF('Log_working_3-way'!D112="","",1/'True_Odds_Calculator_3-way'!N113+1/'True_Odds_Calculator_3-way'!O113+1/'True_Odds_Calculator_3-way'!#REF!-1)</f>
        <v/>
      </c>
      <c r="H112" s="6" t="str">
        <f>IF('Log_working_3-way'!$D112="","",'True_Odds_Calculator_3-way'!N113/'True_Odds_Calculator_3-way'!A113-1)</f>
        <v/>
      </c>
      <c r="I112" s="6" t="str">
        <f>IF('Log_working_3-way'!$D112="","",'True_Odds_Calculator_3-way'!O113/'True_Odds_Calculator_3-way'!B113-1)</f>
        <v/>
      </c>
      <c r="J112" s="6" t="str">
        <f>IF('Log_working_3-way'!$D112="","",'True_Odds_Calculator_3-way'!#REF!/'True_Odds_Calculator_3-way'!C113-1)</f>
        <v/>
      </c>
      <c r="K112" s="6" t="str">
        <f>IF('Log_working_3-way'!$D112="","",1/'True_Odds_Calculator_3-way'!A113+1/'True_Odds_Calculator_3-way'!B113+1/'True_Odds_Calculator_3-way'!C113-1)</f>
        <v/>
      </c>
    </row>
    <row r="113" spans="4:11" x14ac:dyDescent="0.25">
      <c r="D113" t="str">
        <f>solve_for_c('True_Odds_Calculator_3-way'!A114,'True_Odds_Calculator_3-way'!B114,'True_Odds_Calculator_3-way'!C114,'Log_working_3-way'!B$1,'Log_working_3-way'!B$2)</f>
        <v/>
      </c>
      <c r="F113" s="6" t="str">
        <f>IF('Log_working_3-way'!D113="","",1/'True_Odds_Calculator_3-way'!N114+1/'True_Odds_Calculator_3-way'!O114+1/'True_Odds_Calculator_3-way'!#REF!-1)</f>
        <v/>
      </c>
      <c r="H113" s="6" t="str">
        <f>IF('Log_working_3-way'!$D113="","",'True_Odds_Calculator_3-way'!N114/'True_Odds_Calculator_3-way'!A114-1)</f>
        <v/>
      </c>
      <c r="I113" s="6" t="str">
        <f>IF('Log_working_3-way'!$D113="","",'True_Odds_Calculator_3-way'!O114/'True_Odds_Calculator_3-way'!B114-1)</f>
        <v/>
      </c>
      <c r="J113" s="6" t="str">
        <f>IF('Log_working_3-way'!$D113="","",'True_Odds_Calculator_3-way'!#REF!/'True_Odds_Calculator_3-way'!C114-1)</f>
        <v/>
      </c>
      <c r="K113" s="6" t="str">
        <f>IF('Log_working_3-way'!$D113="","",1/'True_Odds_Calculator_3-way'!A114+1/'True_Odds_Calculator_3-way'!B114+1/'True_Odds_Calculator_3-way'!C114-1)</f>
        <v/>
      </c>
    </row>
    <row r="114" spans="4:11" x14ac:dyDescent="0.25">
      <c r="D114" t="str">
        <f>solve_for_c('True_Odds_Calculator_3-way'!A115,'True_Odds_Calculator_3-way'!B115,'True_Odds_Calculator_3-way'!C115,'Log_working_3-way'!B$1,'Log_working_3-way'!B$2)</f>
        <v/>
      </c>
      <c r="F114" s="6" t="str">
        <f>IF('Log_working_3-way'!D114="","",1/'True_Odds_Calculator_3-way'!N115+1/'True_Odds_Calculator_3-way'!O115+1/'True_Odds_Calculator_3-way'!#REF!-1)</f>
        <v/>
      </c>
      <c r="H114" s="6" t="str">
        <f>IF('Log_working_3-way'!$D114="","",'True_Odds_Calculator_3-way'!N115/'True_Odds_Calculator_3-way'!A115-1)</f>
        <v/>
      </c>
      <c r="I114" s="6" t="str">
        <f>IF('Log_working_3-way'!$D114="","",'True_Odds_Calculator_3-way'!O115/'True_Odds_Calculator_3-way'!B115-1)</f>
        <v/>
      </c>
      <c r="J114" s="6" t="str">
        <f>IF('Log_working_3-way'!$D114="","",'True_Odds_Calculator_3-way'!#REF!/'True_Odds_Calculator_3-way'!C115-1)</f>
        <v/>
      </c>
      <c r="K114" s="6" t="str">
        <f>IF('Log_working_3-way'!$D114="","",1/'True_Odds_Calculator_3-way'!A115+1/'True_Odds_Calculator_3-way'!B115+1/'True_Odds_Calculator_3-way'!C115-1)</f>
        <v/>
      </c>
    </row>
    <row r="115" spans="4:11" x14ac:dyDescent="0.25">
      <c r="D115" t="str">
        <f>solve_for_c('True_Odds_Calculator_3-way'!A116,'True_Odds_Calculator_3-way'!B116,'True_Odds_Calculator_3-way'!C116,'Log_working_3-way'!B$1,'Log_working_3-way'!B$2)</f>
        <v/>
      </c>
      <c r="F115" s="6" t="str">
        <f>IF('Log_working_3-way'!D115="","",1/'True_Odds_Calculator_3-way'!N116+1/'True_Odds_Calculator_3-way'!O116+1/'True_Odds_Calculator_3-way'!#REF!-1)</f>
        <v/>
      </c>
      <c r="H115" s="6" t="str">
        <f>IF('Log_working_3-way'!$D115="","",'True_Odds_Calculator_3-way'!N116/'True_Odds_Calculator_3-way'!A116-1)</f>
        <v/>
      </c>
      <c r="I115" s="6" t="str">
        <f>IF('Log_working_3-way'!$D115="","",'True_Odds_Calculator_3-way'!O116/'True_Odds_Calculator_3-way'!B116-1)</f>
        <v/>
      </c>
      <c r="J115" s="6" t="str">
        <f>IF('Log_working_3-way'!$D115="","",'True_Odds_Calculator_3-way'!#REF!/'True_Odds_Calculator_3-way'!C116-1)</f>
        <v/>
      </c>
      <c r="K115" s="6" t="str">
        <f>IF('Log_working_3-way'!$D115="","",1/'True_Odds_Calculator_3-way'!A116+1/'True_Odds_Calculator_3-way'!B116+1/'True_Odds_Calculator_3-way'!C116-1)</f>
        <v/>
      </c>
    </row>
    <row r="116" spans="4:11" x14ac:dyDescent="0.25">
      <c r="D116" t="str">
        <f>solve_for_c('True_Odds_Calculator_3-way'!A117,'True_Odds_Calculator_3-way'!B117,'True_Odds_Calculator_3-way'!C117,'Log_working_3-way'!B$1,'Log_working_3-way'!B$2)</f>
        <v/>
      </c>
      <c r="F116" s="6" t="str">
        <f>IF('Log_working_3-way'!D116="","",1/'True_Odds_Calculator_3-way'!N117+1/'True_Odds_Calculator_3-way'!O117+1/'True_Odds_Calculator_3-way'!#REF!-1)</f>
        <v/>
      </c>
      <c r="H116" s="6" t="str">
        <f>IF('Log_working_3-way'!$D116="","",'True_Odds_Calculator_3-way'!N117/'True_Odds_Calculator_3-way'!A117-1)</f>
        <v/>
      </c>
      <c r="I116" s="6" t="str">
        <f>IF('Log_working_3-way'!$D116="","",'True_Odds_Calculator_3-way'!O117/'True_Odds_Calculator_3-way'!B117-1)</f>
        <v/>
      </c>
      <c r="J116" s="6" t="str">
        <f>IF('Log_working_3-way'!$D116="","",'True_Odds_Calculator_3-way'!#REF!/'True_Odds_Calculator_3-way'!C117-1)</f>
        <v/>
      </c>
      <c r="K116" s="6" t="str">
        <f>IF('Log_working_3-way'!$D116="","",1/'True_Odds_Calculator_3-way'!A117+1/'True_Odds_Calculator_3-way'!B117+1/'True_Odds_Calculator_3-way'!C117-1)</f>
        <v/>
      </c>
    </row>
    <row r="117" spans="4:11" x14ac:dyDescent="0.25">
      <c r="D117" t="str">
        <f>solve_for_c('True_Odds_Calculator_3-way'!A118,'True_Odds_Calculator_3-way'!B118,'True_Odds_Calculator_3-way'!C118,'Log_working_3-way'!B$1,'Log_working_3-way'!B$2)</f>
        <v/>
      </c>
      <c r="F117" s="6" t="str">
        <f>IF('Log_working_3-way'!D117="","",1/'True_Odds_Calculator_3-way'!N118+1/'True_Odds_Calculator_3-way'!O118+1/'True_Odds_Calculator_3-way'!#REF!-1)</f>
        <v/>
      </c>
      <c r="H117" s="6" t="str">
        <f>IF('Log_working_3-way'!$D117="","",'True_Odds_Calculator_3-way'!N118/'True_Odds_Calculator_3-way'!A118-1)</f>
        <v/>
      </c>
      <c r="I117" s="6" t="str">
        <f>IF('Log_working_3-way'!$D117="","",'True_Odds_Calculator_3-way'!O118/'True_Odds_Calculator_3-way'!B118-1)</f>
        <v/>
      </c>
      <c r="J117" s="6" t="str">
        <f>IF('Log_working_3-way'!$D117="","",'True_Odds_Calculator_3-way'!#REF!/'True_Odds_Calculator_3-way'!C118-1)</f>
        <v/>
      </c>
      <c r="K117" s="6" t="str">
        <f>IF('Log_working_3-way'!$D117="","",1/'True_Odds_Calculator_3-way'!A118+1/'True_Odds_Calculator_3-way'!B118+1/'True_Odds_Calculator_3-way'!C118-1)</f>
        <v/>
      </c>
    </row>
    <row r="118" spans="4:11" x14ac:dyDescent="0.25">
      <c r="D118" t="str">
        <f>solve_for_c('True_Odds_Calculator_3-way'!A119,'True_Odds_Calculator_3-way'!B119,'True_Odds_Calculator_3-way'!C119,'Log_working_3-way'!B$1,'Log_working_3-way'!B$2)</f>
        <v/>
      </c>
      <c r="F118" s="6" t="str">
        <f>IF('Log_working_3-way'!D118="","",1/'True_Odds_Calculator_3-way'!N119+1/'True_Odds_Calculator_3-way'!O119+1/'True_Odds_Calculator_3-way'!#REF!-1)</f>
        <v/>
      </c>
      <c r="H118" s="6" t="str">
        <f>IF('Log_working_3-way'!$D118="","",'True_Odds_Calculator_3-way'!N119/'True_Odds_Calculator_3-way'!A119-1)</f>
        <v/>
      </c>
      <c r="I118" s="6" t="str">
        <f>IF('Log_working_3-way'!$D118="","",'True_Odds_Calculator_3-way'!O119/'True_Odds_Calculator_3-way'!B119-1)</f>
        <v/>
      </c>
      <c r="J118" s="6" t="str">
        <f>IF('Log_working_3-way'!$D118="","",'True_Odds_Calculator_3-way'!#REF!/'True_Odds_Calculator_3-way'!C119-1)</f>
        <v/>
      </c>
      <c r="K118" s="6" t="str">
        <f>IF('Log_working_3-way'!$D118="","",1/'True_Odds_Calculator_3-way'!A119+1/'True_Odds_Calculator_3-way'!B119+1/'True_Odds_Calculator_3-way'!C119-1)</f>
        <v/>
      </c>
    </row>
    <row r="119" spans="4:11" x14ac:dyDescent="0.25">
      <c r="D119" t="str">
        <f>solve_for_c('True_Odds_Calculator_3-way'!A120,'True_Odds_Calculator_3-way'!B120,'True_Odds_Calculator_3-way'!C120,'Log_working_3-way'!B$1,'Log_working_3-way'!B$2)</f>
        <v/>
      </c>
      <c r="F119" s="6" t="str">
        <f>IF('Log_working_3-way'!D119="","",1/'True_Odds_Calculator_3-way'!N120+1/'True_Odds_Calculator_3-way'!O120+1/'True_Odds_Calculator_3-way'!#REF!-1)</f>
        <v/>
      </c>
      <c r="H119" s="6" t="str">
        <f>IF('Log_working_3-way'!$D119="","",'True_Odds_Calculator_3-way'!N120/'True_Odds_Calculator_3-way'!A120-1)</f>
        <v/>
      </c>
      <c r="I119" s="6" t="str">
        <f>IF('Log_working_3-way'!$D119="","",'True_Odds_Calculator_3-way'!O120/'True_Odds_Calculator_3-way'!B120-1)</f>
        <v/>
      </c>
      <c r="J119" s="6" t="str">
        <f>IF('Log_working_3-way'!$D119="","",'True_Odds_Calculator_3-way'!#REF!/'True_Odds_Calculator_3-way'!C120-1)</f>
        <v/>
      </c>
      <c r="K119" s="6" t="str">
        <f>IF('Log_working_3-way'!$D119="","",1/'True_Odds_Calculator_3-way'!A120+1/'True_Odds_Calculator_3-way'!B120+1/'True_Odds_Calculator_3-way'!C120-1)</f>
        <v/>
      </c>
    </row>
    <row r="120" spans="4:11" x14ac:dyDescent="0.25">
      <c r="D120" t="str">
        <f>solve_for_c('True_Odds_Calculator_3-way'!A121,'True_Odds_Calculator_3-way'!B121,'True_Odds_Calculator_3-way'!C121,'Log_working_3-way'!B$1,'Log_working_3-way'!B$2)</f>
        <v/>
      </c>
      <c r="F120" s="6" t="str">
        <f>IF('Log_working_3-way'!D120="","",1/'True_Odds_Calculator_3-way'!N121+1/'True_Odds_Calculator_3-way'!O121+1/'True_Odds_Calculator_3-way'!#REF!-1)</f>
        <v/>
      </c>
      <c r="H120" s="6" t="str">
        <f>IF('Log_working_3-way'!$D120="","",'True_Odds_Calculator_3-way'!N121/'True_Odds_Calculator_3-way'!A121-1)</f>
        <v/>
      </c>
      <c r="I120" s="6" t="str">
        <f>IF('Log_working_3-way'!$D120="","",'True_Odds_Calculator_3-way'!O121/'True_Odds_Calculator_3-way'!B121-1)</f>
        <v/>
      </c>
      <c r="J120" s="6" t="str">
        <f>IF('Log_working_3-way'!$D120="","",'True_Odds_Calculator_3-way'!#REF!/'True_Odds_Calculator_3-way'!C121-1)</f>
        <v/>
      </c>
      <c r="K120" s="6" t="str">
        <f>IF('Log_working_3-way'!$D120="","",1/'True_Odds_Calculator_3-way'!A121+1/'True_Odds_Calculator_3-way'!B121+1/'True_Odds_Calculator_3-way'!C121-1)</f>
        <v/>
      </c>
    </row>
    <row r="121" spans="4:11" x14ac:dyDescent="0.25">
      <c r="D121" t="str">
        <f>solve_for_c('True_Odds_Calculator_3-way'!A122,'True_Odds_Calculator_3-way'!B122,'True_Odds_Calculator_3-way'!C122,'Log_working_3-way'!B$1,'Log_working_3-way'!B$2)</f>
        <v/>
      </c>
      <c r="F121" s="6" t="str">
        <f>IF('Log_working_3-way'!D121="","",1/'True_Odds_Calculator_3-way'!N122+1/'True_Odds_Calculator_3-way'!O122+1/'True_Odds_Calculator_3-way'!#REF!-1)</f>
        <v/>
      </c>
      <c r="H121" s="6" t="str">
        <f>IF('Log_working_3-way'!$D121="","",'True_Odds_Calculator_3-way'!N122/'True_Odds_Calculator_3-way'!A122-1)</f>
        <v/>
      </c>
      <c r="I121" s="6" t="str">
        <f>IF('Log_working_3-way'!$D121="","",'True_Odds_Calculator_3-way'!O122/'True_Odds_Calculator_3-way'!B122-1)</f>
        <v/>
      </c>
      <c r="J121" s="6" t="str">
        <f>IF('Log_working_3-way'!$D121="","",'True_Odds_Calculator_3-way'!#REF!/'True_Odds_Calculator_3-way'!C122-1)</f>
        <v/>
      </c>
      <c r="K121" s="6" t="str">
        <f>IF('Log_working_3-way'!$D121="","",1/'True_Odds_Calculator_3-way'!A122+1/'True_Odds_Calculator_3-way'!B122+1/'True_Odds_Calculator_3-way'!C122-1)</f>
        <v/>
      </c>
    </row>
    <row r="122" spans="4:11" x14ac:dyDescent="0.25">
      <c r="D122" t="str">
        <f>solve_for_c('True_Odds_Calculator_3-way'!A123,'True_Odds_Calculator_3-way'!B123,'True_Odds_Calculator_3-way'!C123,'Log_working_3-way'!B$1,'Log_working_3-way'!B$2)</f>
        <v/>
      </c>
      <c r="F122" s="6" t="str">
        <f>IF('Log_working_3-way'!D122="","",1/'True_Odds_Calculator_3-way'!N123+1/'True_Odds_Calculator_3-way'!O123+1/'True_Odds_Calculator_3-way'!#REF!-1)</f>
        <v/>
      </c>
      <c r="H122" s="6" t="str">
        <f>IF('Log_working_3-way'!$D122="","",'True_Odds_Calculator_3-way'!N123/'True_Odds_Calculator_3-way'!A123-1)</f>
        <v/>
      </c>
      <c r="I122" s="6" t="str">
        <f>IF('Log_working_3-way'!$D122="","",'True_Odds_Calculator_3-way'!O123/'True_Odds_Calculator_3-way'!B123-1)</f>
        <v/>
      </c>
      <c r="J122" s="6" t="str">
        <f>IF('Log_working_3-way'!$D122="","",'True_Odds_Calculator_3-way'!#REF!/'True_Odds_Calculator_3-way'!C123-1)</f>
        <v/>
      </c>
      <c r="K122" s="6" t="str">
        <f>IF('Log_working_3-way'!$D122="","",1/'True_Odds_Calculator_3-way'!A123+1/'True_Odds_Calculator_3-way'!B123+1/'True_Odds_Calculator_3-way'!C123-1)</f>
        <v/>
      </c>
    </row>
    <row r="123" spans="4:11" x14ac:dyDescent="0.25">
      <c r="D123" t="str">
        <f>solve_for_c('True_Odds_Calculator_3-way'!A124,'True_Odds_Calculator_3-way'!B124,'True_Odds_Calculator_3-way'!C124,'Log_working_3-way'!B$1,'Log_working_3-way'!B$2)</f>
        <v/>
      </c>
      <c r="F123" s="6" t="str">
        <f>IF('Log_working_3-way'!D123="","",1/'True_Odds_Calculator_3-way'!N124+1/'True_Odds_Calculator_3-way'!O124+1/'True_Odds_Calculator_3-way'!#REF!-1)</f>
        <v/>
      </c>
      <c r="H123" s="6" t="str">
        <f>IF('Log_working_3-way'!$D123="","",'True_Odds_Calculator_3-way'!N124/'True_Odds_Calculator_3-way'!A124-1)</f>
        <v/>
      </c>
      <c r="I123" s="6" t="str">
        <f>IF('Log_working_3-way'!$D123="","",'True_Odds_Calculator_3-way'!O124/'True_Odds_Calculator_3-way'!B124-1)</f>
        <v/>
      </c>
      <c r="J123" s="6" t="str">
        <f>IF('Log_working_3-way'!$D123="","",'True_Odds_Calculator_3-way'!#REF!/'True_Odds_Calculator_3-way'!C124-1)</f>
        <v/>
      </c>
      <c r="K123" s="6" t="str">
        <f>IF('Log_working_3-way'!$D123="","",1/'True_Odds_Calculator_3-way'!A124+1/'True_Odds_Calculator_3-way'!B124+1/'True_Odds_Calculator_3-way'!C124-1)</f>
        <v/>
      </c>
    </row>
    <row r="124" spans="4:11" x14ac:dyDescent="0.25">
      <c r="D124" t="str">
        <f>solve_for_c('True_Odds_Calculator_3-way'!A125,'True_Odds_Calculator_3-way'!B125,'True_Odds_Calculator_3-way'!C125,'Log_working_3-way'!B$1,'Log_working_3-way'!B$2)</f>
        <v/>
      </c>
      <c r="F124" s="6" t="str">
        <f>IF('Log_working_3-way'!D124="","",1/'True_Odds_Calculator_3-way'!N125+1/'True_Odds_Calculator_3-way'!O125+1/'True_Odds_Calculator_3-way'!#REF!-1)</f>
        <v/>
      </c>
      <c r="H124" s="6" t="str">
        <f>IF('Log_working_3-way'!$D124="","",'True_Odds_Calculator_3-way'!N125/'True_Odds_Calculator_3-way'!A125-1)</f>
        <v/>
      </c>
      <c r="I124" s="6" t="str">
        <f>IF('Log_working_3-way'!$D124="","",'True_Odds_Calculator_3-way'!O125/'True_Odds_Calculator_3-way'!B125-1)</f>
        <v/>
      </c>
      <c r="J124" s="6" t="str">
        <f>IF('Log_working_3-way'!$D124="","",'True_Odds_Calculator_3-way'!#REF!/'True_Odds_Calculator_3-way'!C125-1)</f>
        <v/>
      </c>
      <c r="K124" s="6" t="str">
        <f>IF('Log_working_3-way'!$D124="","",1/'True_Odds_Calculator_3-way'!A125+1/'True_Odds_Calculator_3-way'!B125+1/'True_Odds_Calculator_3-way'!C125-1)</f>
        <v/>
      </c>
    </row>
    <row r="125" spans="4:11" x14ac:dyDescent="0.25">
      <c r="D125" t="str">
        <f>solve_for_c('True_Odds_Calculator_3-way'!A126,'True_Odds_Calculator_3-way'!B126,'True_Odds_Calculator_3-way'!C126,'Log_working_3-way'!B$1,'Log_working_3-way'!B$2)</f>
        <v/>
      </c>
      <c r="F125" s="6" t="str">
        <f>IF('Log_working_3-way'!D125="","",1/'True_Odds_Calculator_3-way'!N126+1/'True_Odds_Calculator_3-way'!O126+1/'True_Odds_Calculator_3-way'!#REF!-1)</f>
        <v/>
      </c>
      <c r="H125" s="6" t="str">
        <f>IF('Log_working_3-way'!$D125="","",'True_Odds_Calculator_3-way'!N126/'True_Odds_Calculator_3-way'!A126-1)</f>
        <v/>
      </c>
      <c r="I125" s="6" t="str">
        <f>IF('Log_working_3-way'!$D125="","",'True_Odds_Calculator_3-way'!O126/'True_Odds_Calculator_3-way'!B126-1)</f>
        <v/>
      </c>
      <c r="J125" s="6" t="str">
        <f>IF('Log_working_3-way'!$D125="","",'True_Odds_Calculator_3-way'!#REF!/'True_Odds_Calculator_3-way'!C126-1)</f>
        <v/>
      </c>
      <c r="K125" s="6" t="str">
        <f>IF('Log_working_3-way'!$D125="","",1/'True_Odds_Calculator_3-way'!A126+1/'True_Odds_Calculator_3-way'!B126+1/'True_Odds_Calculator_3-way'!C126-1)</f>
        <v/>
      </c>
    </row>
    <row r="126" spans="4:11" x14ac:dyDescent="0.25">
      <c r="D126" t="str">
        <f>solve_for_c('True_Odds_Calculator_3-way'!A127,'True_Odds_Calculator_3-way'!B127,'True_Odds_Calculator_3-way'!C127,'Log_working_3-way'!B$1,'Log_working_3-way'!B$2)</f>
        <v/>
      </c>
      <c r="F126" s="6" t="str">
        <f>IF('Log_working_3-way'!D126="","",1/'True_Odds_Calculator_3-way'!N127+1/'True_Odds_Calculator_3-way'!O127+1/'True_Odds_Calculator_3-way'!#REF!-1)</f>
        <v/>
      </c>
      <c r="H126" s="6" t="str">
        <f>IF('Log_working_3-way'!$D126="","",'True_Odds_Calculator_3-way'!N127/'True_Odds_Calculator_3-way'!A127-1)</f>
        <v/>
      </c>
      <c r="I126" s="6" t="str">
        <f>IF('Log_working_3-way'!$D126="","",'True_Odds_Calculator_3-way'!O127/'True_Odds_Calculator_3-way'!B127-1)</f>
        <v/>
      </c>
      <c r="J126" s="6" t="str">
        <f>IF('Log_working_3-way'!$D126="","",'True_Odds_Calculator_3-way'!#REF!/'True_Odds_Calculator_3-way'!C127-1)</f>
        <v/>
      </c>
      <c r="K126" s="6" t="str">
        <f>IF('Log_working_3-way'!$D126="","",1/'True_Odds_Calculator_3-way'!A127+1/'True_Odds_Calculator_3-way'!B127+1/'True_Odds_Calculator_3-way'!C127-1)</f>
        <v/>
      </c>
    </row>
    <row r="127" spans="4:11" x14ac:dyDescent="0.25">
      <c r="D127" t="str">
        <f>solve_for_c('True_Odds_Calculator_3-way'!A128,'True_Odds_Calculator_3-way'!B128,'True_Odds_Calculator_3-way'!C128,'Log_working_3-way'!B$1,'Log_working_3-way'!B$2)</f>
        <v/>
      </c>
      <c r="F127" s="6" t="str">
        <f>IF('Log_working_3-way'!D127="","",1/'True_Odds_Calculator_3-way'!N128+1/'True_Odds_Calculator_3-way'!O128+1/'True_Odds_Calculator_3-way'!#REF!-1)</f>
        <v/>
      </c>
      <c r="H127" s="6" t="str">
        <f>IF('Log_working_3-way'!$D127="","",'True_Odds_Calculator_3-way'!N128/'True_Odds_Calculator_3-way'!A128-1)</f>
        <v/>
      </c>
      <c r="I127" s="6" t="str">
        <f>IF('Log_working_3-way'!$D127="","",'True_Odds_Calculator_3-way'!O128/'True_Odds_Calculator_3-way'!B128-1)</f>
        <v/>
      </c>
      <c r="J127" s="6" t="str">
        <f>IF('Log_working_3-way'!$D127="","",'True_Odds_Calculator_3-way'!#REF!/'True_Odds_Calculator_3-way'!C128-1)</f>
        <v/>
      </c>
      <c r="K127" s="6" t="str">
        <f>IF('Log_working_3-way'!$D127="","",1/'True_Odds_Calculator_3-way'!A128+1/'True_Odds_Calculator_3-way'!B128+1/'True_Odds_Calculator_3-way'!C128-1)</f>
        <v/>
      </c>
    </row>
    <row r="128" spans="4:11" x14ac:dyDescent="0.25">
      <c r="D128" t="str">
        <f>solve_for_c('True_Odds_Calculator_3-way'!A129,'True_Odds_Calculator_3-way'!B129,'True_Odds_Calculator_3-way'!C129,'Log_working_3-way'!B$1,'Log_working_3-way'!B$2)</f>
        <v/>
      </c>
      <c r="F128" s="6" t="str">
        <f>IF('Log_working_3-way'!D128="","",1/'True_Odds_Calculator_3-way'!N129+1/'True_Odds_Calculator_3-way'!O129+1/'True_Odds_Calculator_3-way'!#REF!-1)</f>
        <v/>
      </c>
      <c r="H128" s="6" t="str">
        <f>IF('Log_working_3-way'!$D128="","",'True_Odds_Calculator_3-way'!N129/'True_Odds_Calculator_3-way'!A129-1)</f>
        <v/>
      </c>
      <c r="I128" s="6" t="str">
        <f>IF('Log_working_3-way'!$D128="","",'True_Odds_Calculator_3-way'!O129/'True_Odds_Calculator_3-way'!B129-1)</f>
        <v/>
      </c>
      <c r="J128" s="6" t="str">
        <f>IF('Log_working_3-way'!$D128="","",'True_Odds_Calculator_3-way'!#REF!/'True_Odds_Calculator_3-way'!C129-1)</f>
        <v/>
      </c>
      <c r="K128" s="6" t="str">
        <f>IF('Log_working_3-way'!$D128="","",1/'True_Odds_Calculator_3-way'!A129+1/'True_Odds_Calculator_3-way'!B129+1/'True_Odds_Calculator_3-way'!C129-1)</f>
        <v/>
      </c>
    </row>
    <row r="129" spans="4:11" x14ac:dyDescent="0.25">
      <c r="D129" t="str">
        <f>solve_for_c('True_Odds_Calculator_3-way'!A130,'True_Odds_Calculator_3-way'!B130,'True_Odds_Calculator_3-way'!C130,'Log_working_3-way'!B$1,'Log_working_3-way'!B$2)</f>
        <v/>
      </c>
      <c r="F129" s="6" t="str">
        <f>IF('Log_working_3-way'!D129="","",1/'True_Odds_Calculator_3-way'!N130+1/'True_Odds_Calculator_3-way'!O130+1/'True_Odds_Calculator_3-way'!#REF!-1)</f>
        <v/>
      </c>
      <c r="H129" s="6" t="str">
        <f>IF('Log_working_3-way'!$D129="","",'True_Odds_Calculator_3-way'!N130/'True_Odds_Calculator_3-way'!A130-1)</f>
        <v/>
      </c>
      <c r="I129" s="6" t="str">
        <f>IF('Log_working_3-way'!$D129="","",'True_Odds_Calculator_3-way'!O130/'True_Odds_Calculator_3-way'!B130-1)</f>
        <v/>
      </c>
      <c r="J129" s="6" t="str">
        <f>IF('Log_working_3-way'!$D129="","",'True_Odds_Calculator_3-way'!#REF!/'True_Odds_Calculator_3-way'!C130-1)</f>
        <v/>
      </c>
      <c r="K129" s="6" t="str">
        <f>IF('Log_working_3-way'!$D129="","",1/'True_Odds_Calculator_3-way'!A130+1/'True_Odds_Calculator_3-way'!B130+1/'True_Odds_Calculator_3-way'!C130-1)</f>
        <v/>
      </c>
    </row>
    <row r="130" spans="4:11" x14ac:dyDescent="0.25">
      <c r="D130" t="str">
        <f>solve_for_c('True_Odds_Calculator_3-way'!A131,'True_Odds_Calculator_3-way'!B131,'True_Odds_Calculator_3-way'!C131,'Log_working_3-way'!B$1,'Log_working_3-way'!B$2)</f>
        <v/>
      </c>
      <c r="F130" s="6" t="str">
        <f>IF('Log_working_3-way'!D130="","",1/'True_Odds_Calculator_3-way'!N131+1/'True_Odds_Calculator_3-way'!O131+1/'True_Odds_Calculator_3-way'!#REF!-1)</f>
        <v/>
      </c>
      <c r="H130" s="6" t="str">
        <f>IF('Log_working_3-way'!$D130="","",'True_Odds_Calculator_3-way'!N131/'True_Odds_Calculator_3-way'!A131-1)</f>
        <v/>
      </c>
      <c r="I130" s="6" t="str">
        <f>IF('Log_working_3-way'!$D130="","",'True_Odds_Calculator_3-way'!O131/'True_Odds_Calculator_3-way'!B131-1)</f>
        <v/>
      </c>
      <c r="J130" s="6" t="str">
        <f>IF('Log_working_3-way'!$D130="","",'True_Odds_Calculator_3-way'!#REF!/'True_Odds_Calculator_3-way'!C131-1)</f>
        <v/>
      </c>
      <c r="K130" s="6" t="str">
        <f>IF('Log_working_3-way'!$D130="","",1/'True_Odds_Calculator_3-way'!A131+1/'True_Odds_Calculator_3-way'!B131+1/'True_Odds_Calculator_3-way'!C131-1)</f>
        <v/>
      </c>
    </row>
    <row r="131" spans="4:11" x14ac:dyDescent="0.25">
      <c r="D131" t="str">
        <f>solve_for_c('True_Odds_Calculator_3-way'!A132,'True_Odds_Calculator_3-way'!B132,'True_Odds_Calculator_3-way'!C132,'Log_working_3-way'!B$1,'Log_working_3-way'!B$2)</f>
        <v/>
      </c>
      <c r="F131" s="6" t="str">
        <f>IF('Log_working_3-way'!D131="","",1/'True_Odds_Calculator_3-way'!N132+1/'True_Odds_Calculator_3-way'!O132+1/'True_Odds_Calculator_3-way'!#REF!-1)</f>
        <v/>
      </c>
      <c r="H131" s="6" t="str">
        <f>IF('Log_working_3-way'!$D131="","",'True_Odds_Calculator_3-way'!N132/'True_Odds_Calculator_3-way'!A132-1)</f>
        <v/>
      </c>
      <c r="I131" s="6" t="str">
        <f>IF('Log_working_3-way'!$D131="","",'True_Odds_Calculator_3-way'!O132/'True_Odds_Calculator_3-way'!B132-1)</f>
        <v/>
      </c>
      <c r="J131" s="6" t="str">
        <f>IF('Log_working_3-way'!$D131="","",'True_Odds_Calculator_3-way'!#REF!/'True_Odds_Calculator_3-way'!C132-1)</f>
        <v/>
      </c>
      <c r="K131" s="6" t="str">
        <f>IF('Log_working_3-way'!$D131="","",1/'True_Odds_Calculator_3-way'!A132+1/'True_Odds_Calculator_3-way'!B132+1/'True_Odds_Calculator_3-way'!C132-1)</f>
        <v/>
      </c>
    </row>
    <row r="132" spans="4:11" x14ac:dyDescent="0.25">
      <c r="D132" t="str">
        <f>solve_for_c('True_Odds_Calculator_3-way'!A133,'True_Odds_Calculator_3-way'!B133,'True_Odds_Calculator_3-way'!C133,'Log_working_3-way'!B$1,'Log_working_3-way'!B$2)</f>
        <v/>
      </c>
      <c r="F132" s="6" t="str">
        <f>IF('Log_working_3-way'!D132="","",1/'True_Odds_Calculator_3-way'!N133+1/'True_Odds_Calculator_3-way'!O133+1/'True_Odds_Calculator_3-way'!#REF!-1)</f>
        <v/>
      </c>
      <c r="H132" s="6" t="str">
        <f>IF('Log_working_3-way'!$D132="","",'True_Odds_Calculator_3-way'!N133/'True_Odds_Calculator_3-way'!A133-1)</f>
        <v/>
      </c>
      <c r="I132" s="6" t="str">
        <f>IF('Log_working_3-way'!$D132="","",'True_Odds_Calculator_3-way'!O133/'True_Odds_Calculator_3-way'!B133-1)</f>
        <v/>
      </c>
      <c r="J132" s="6" t="str">
        <f>IF('Log_working_3-way'!$D132="","",'True_Odds_Calculator_3-way'!#REF!/'True_Odds_Calculator_3-way'!C133-1)</f>
        <v/>
      </c>
      <c r="K132" s="6" t="str">
        <f>IF('Log_working_3-way'!$D132="","",1/'True_Odds_Calculator_3-way'!A133+1/'True_Odds_Calculator_3-way'!B133+1/'True_Odds_Calculator_3-way'!C133-1)</f>
        <v/>
      </c>
    </row>
    <row r="133" spans="4:11" x14ac:dyDescent="0.25">
      <c r="D133" t="str">
        <f>solve_for_c('True_Odds_Calculator_3-way'!A134,'True_Odds_Calculator_3-way'!B134,'True_Odds_Calculator_3-way'!C134,'Log_working_3-way'!B$1,'Log_working_3-way'!B$2)</f>
        <v/>
      </c>
      <c r="F133" s="6" t="str">
        <f>IF('Log_working_3-way'!D133="","",1/'True_Odds_Calculator_3-way'!N134+1/'True_Odds_Calculator_3-way'!O134+1/'True_Odds_Calculator_3-way'!#REF!-1)</f>
        <v/>
      </c>
      <c r="H133" s="6" t="str">
        <f>IF('Log_working_3-way'!$D133="","",'True_Odds_Calculator_3-way'!N134/'True_Odds_Calculator_3-way'!A134-1)</f>
        <v/>
      </c>
      <c r="I133" s="6" t="str">
        <f>IF('Log_working_3-way'!$D133="","",'True_Odds_Calculator_3-way'!O134/'True_Odds_Calculator_3-way'!B134-1)</f>
        <v/>
      </c>
      <c r="J133" s="6" t="str">
        <f>IF('Log_working_3-way'!$D133="","",'True_Odds_Calculator_3-way'!#REF!/'True_Odds_Calculator_3-way'!C134-1)</f>
        <v/>
      </c>
      <c r="K133" s="6" t="str">
        <f>IF('Log_working_3-way'!$D133="","",1/'True_Odds_Calculator_3-way'!A134+1/'True_Odds_Calculator_3-way'!B134+1/'True_Odds_Calculator_3-way'!C134-1)</f>
        <v/>
      </c>
    </row>
    <row r="134" spans="4:11" x14ac:dyDescent="0.25">
      <c r="D134" t="str">
        <f>solve_for_c('True_Odds_Calculator_3-way'!A135,'True_Odds_Calculator_3-way'!B135,'True_Odds_Calculator_3-way'!C135,'Log_working_3-way'!B$1,'Log_working_3-way'!B$2)</f>
        <v/>
      </c>
      <c r="F134" s="6" t="str">
        <f>IF('Log_working_3-way'!D134="","",1/'True_Odds_Calculator_3-way'!N135+1/'True_Odds_Calculator_3-way'!O135+1/'True_Odds_Calculator_3-way'!#REF!-1)</f>
        <v/>
      </c>
      <c r="H134" s="6" t="str">
        <f>IF('Log_working_3-way'!$D134="","",'True_Odds_Calculator_3-way'!N135/'True_Odds_Calculator_3-way'!A135-1)</f>
        <v/>
      </c>
      <c r="I134" s="6" t="str">
        <f>IF('Log_working_3-way'!$D134="","",'True_Odds_Calculator_3-way'!O135/'True_Odds_Calculator_3-way'!B135-1)</f>
        <v/>
      </c>
      <c r="J134" s="6" t="str">
        <f>IF('Log_working_3-way'!$D134="","",'True_Odds_Calculator_3-way'!#REF!/'True_Odds_Calculator_3-way'!C135-1)</f>
        <v/>
      </c>
      <c r="K134" s="6" t="str">
        <f>IF('Log_working_3-way'!$D134="","",1/'True_Odds_Calculator_3-way'!A135+1/'True_Odds_Calculator_3-way'!B135+1/'True_Odds_Calculator_3-way'!C135-1)</f>
        <v/>
      </c>
    </row>
    <row r="135" spans="4:11" x14ac:dyDescent="0.25">
      <c r="D135" t="str">
        <f>solve_for_c('True_Odds_Calculator_3-way'!A136,'True_Odds_Calculator_3-way'!B136,'True_Odds_Calculator_3-way'!C136,'Log_working_3-way'!B$1,'Log_working_3-way'!B$2)</f>
        <v/>
      </c>
      <c r="F135" s="6" t="str">
        <f>IF('Log_working_3-way'!D135="","",1/'True_Odds_Calculator_3-way'!N136+1/'True_Odds_Calculator_3-way'!O136+1/'True_Odds_Calculator_3-way'!#REF!-1)</f>
        <v/>
      </c>
      <c r="H135" s="6" t="str">
        <f>IF('Log_working_3-way'!$D135="","",'True_Odds_Calculator_3-way'!N136/'True_Odds_Calculator_3-way'!A136-1)</f>
        <v/>
      </c>
      <c r="I135" s="6" t="str">
        <f>IF('Log_working_3-way'!$D135="","",'True_Odds_Calculator_3-way'!O136/'True_Odds_Calculator_3-way'!B136-1)</f>
        <v/>
      </c>
      <c r="J135" s="6" t="str">
        <f>IF('Log_working_3-way'!$D135="","",'True_Odds_Calculator_3-way'!#REF!/'True_Odds_Calculator_3-way'!C136-1)</f>
        <v/>
      </c>
      <c r="K135" s="6" t="str">
        <f>IF('Log_working_3-way'!$D135="","",1/'True_Odds_Calculator_3-way'!A136+1/'True_Odds_Calculator_3-way'!B136+1/'True_Odds_Calculator_3-way'!C136-1)</f>
        <v/>
      </c>
    </row>
    <row r="136" spans="4:11" x14ac:dyDescent="0.25">
      <c r="D136" t="str">
        <f>solve_for_c('True_Odds_Calculator_3-way'!A137,'True_Odds_Calculator_3-way'!B137,'True_Odds_Calculator_3-way'!C137,'Log_working_3-way'!B$1,'Log_working_3-way'!B$2)</f>
        <v/>
      </c>
      <c r="F136" s="6" t="str">
        <f>IF('Log_working_3-way'!D136="","",1/'True_Odds_Calculator_3-way'!N137+1/'True_Odds_Calculator_3-way'!O137+1/'True_Odds_Calculator_3-way'!#REF!-1)</f>
        <v/>
      </c>
      <c r="H136" s="6" t="str">
        <f>IF('Log_working_3-way'!$D136="","",'True_Odds_Calculator_3-way'!N137/'True_Odds_Calculator_3-way'!A137-1)</f>
        <v/>
      </c>
      <c r="I136" s="6" t="str">
        <f>IF('Log_working_3-way'!$D136="","",'True_Odds_Calculator_3-way'!O137/'True_Odds_Calculator_3-way'!B137-1)</f>
        <v/>
      </c>
      <c r="J136" s="6" t="str">
        <f>IF('Log_working_3-way'!$D136="","",'True_Odds_Calculator_3-way'!#REF!/'True_Odds_Calculator_3-way'!C137-1)</f>
        <v/>
      </c>
      <c r="K136" s="6" t="str">
        <f>IF('Log_working_3-way'!$D136="","",1/'True_Odds_Calculator_3-way'!A137+1/'True_Odds_Calculator_3-way'!B137+1/'True_Odds_Calculator_3-way'!C137-1)</f>
        <v/>
      </c>
    </row>
    <row r="137" spans="4:11" x14ac:dyDescent="0.25">
      <c r="D137" t="str">
        <f>solve_for_c('True_Odds_Calculator_3-way'!A138,'True_Odds_Calculator_3-way'!B138,'True_Odds_Calculator_3-way'!C138,'Log_working_3-way'!B$1,'Log_working_3-way'!B$2)</f>
        <v/>
      </c>
      <c r="F137" s="6" t="str">
        <f>IF('Log_working_3-way'!D137="","",1/'True_Odds_Calculator_3-way'!N138+1/'True_Odds_Calculator_3-way'!O138+1/'True_Odds_Calculator_3-way'!#REF!-1)</f>
        <v/>
      </c>
      <c r="H137" s="6" t="str">
        <f>IF('Log_working_3-way'!$D137="","",'True_Odds_Calculator_3-way'!N138/'True_Odds_Calculator_3-way'!A138-1)</f>
        <v/>
      </c>
      <c r="I137" s="6" t="str">
        <f>IF('Log_working_3-way'!$D137="","",'True_Odds_Calculator_3-way'!O138/'True_Odds_Calculator_3-way'!B138-1)</f>
        <v/>
      </c>
      <c r="J137" s="6" t="str">
        <f>IF('Log_working_3-way'!$D137="","",'True_Odds_Calculator_3-way'!#REF!/'True_Odds_Calculator_3-way'!C138-1)</f>
        <v/>
      </c>
      <c r="K137" s="6" t="str">
        <f>IF('Log_working_3-way'!$D137="","",1/'True_Odds_Calculator_3-way'!A138+1/'True_Odds_Calculator_3-way'!B138+1/'True_Odds_Calculator_3-way'!C138-1)</f>
        <v/>
      </c>
    </row>
    <row r="138" spans="4:11" x14ac:dyDescent="0.25">
      <c r="D138" t="str">
        <f>solve_for_c('True_Odds_Calculator_3-way'!A139,'True_Odds_Calculator_3-way'!B139,'True_Odds_Calculator_3-way'!C139,'Log_working_3-way'!B$1,'Log_working_3-way'!B$2)</f>
        <v/>
      </c>
      <c r="F138" s="6" t="str">
        <f>IF('Log_working_3-way'!D138="","",1/'True_Odds_Calculator_3-way'!N139+1/'True_Odds_Calculator_3-way'!O139+1/'True_Odds_Calculator_3-way'!#REF!-1)</f>
        <v/>
      </c>
      <c r="H138" s="6" t="str">
        <f>IF('Log_working_3-way'!$D138="","",'True_Odds_Calculator_3-way'!N139/'True_Odds_Calculator_3-way'!A139-1)</f>
        <v/>
      </c>
      <c r="I138" s="6" t="str">
        <f>IF('Log_working_3-way'!$D138="","",'True_Odds_Calculator_3-way'!O139/'True_Odds_Calculator_3-way'!B139-1)</f>
        <v/>
      </c>
      <c r="J138" s="6" t="str">
        <f>IF('Log_working_3-way'!$D138="","",'True_Odds_Calculator_3-way'!#REF!/'True_Odds_Calculator_3-way'!C139-1)</f>
        <v/>
      </c>
      <c r="K138" s="6" t="str">
        <f>IF('Log_working_3-way'!$D138="","",1/'True_Odds_Calculator_3-way'!A139+1/'True_Odds_Calculator_3-way'!B139+1/'True_Odds_Calculator_3-way'!C139-1)</f>
        <v/>
      </c>
    </row>
    <row r="139" spans="4:11" x14ac:dyDescent="0.25">
      <c r="D139" t="str">
        <f>solve_for_c('True_Odds_Calculator_3-way'!A140,'True_Odds_Calculator_3-way'!B140,'True_Odds_Calculator_3-way'!C140,'Log_working_3-way'!B$1,'Log_working_3-way'!B$2)</f>
        <v/>
      </c>
      <c r="F139" s="6" t="str">
        <f>IF('Log_working_3-way'!D139="","",1/'True_Odds_Calculator_3-way'!N140+1/'True_Odds_Calculator_3-way'!O140+1/'True_Odds_Calculator_3-way'!#REF!-1)</f>
        <v/>
      </c>
      <c r="H139" s="6" t="str">
        <f>IF('Log_working_3-way'!$D139="","",'True_Odds_Calculator_3-way'!N140/'True_Odds_Calculator_3-way'!A140-1)</f>
        <v/>
      </c>
      <c r="I139" s="6" t="str">
        <f>IF('Log_working_3-way'!$D139="","",'True_Odds_Calculator_3-way'!O140/'True_Odds_Calculator_3-way'!B140-1)</f>
        <v/>
      </c>
      <c r="J139" s="6" t="str">
        <f>IF('Log_working_3-way'!$D139="","",'True_Odds_Calculator_3-way'!#REF!/'True_Odds_Calculator_3-way'!C140-1)</f>
        <v/>
      </c>
      <c r="K139" s="6" t="str">
        <f>IF('Log_working_3-way'!$D139="","",1/'True_Odds_Calculator_3-way'!A140+1/'True_Odds_Calculator_3-way'!B140+1/'True_Odds_Calculator_3-way'!C140-1)</f>
        <v/>
      </c>
    </row>
    <row r="140" spans="4:11" x14ac:dyDescent="0.25">
      <c r="D140" t="str">
        <f>solve_for_c('True_Odds_Calculator_3-way'!A141,'True_Odds_Calculator_3-way'!B141,'True_Odds_Calculator_3-way'!C141,'Log_working_3-way'!B$1,'Log_working_3-way'!B$2)</f>
        <v/>
      </c>
      <c r="F140" s="6" t="str">
        <f>IF('Log_working_3-way'!D140="","",1/'True_Odds_Calculator_3-way'!N141+1/'True_Odds_Calculator_3-way'!O141+1/'True_Odds_Calculator_3-way'!#REF!-1)</f>
        <v/>
      </c>
      <c r="H140" s="6" t="str">
        <f>IF('Log_working_3-way'!$D140="","",'True_Odds_Calculator_3-way'!N141/'True_Odds_Calculator_3-way'!A141-1)</f>
        <v/>
      </c>
      <c r="I140" s="6" t="str">
        <f>IF('Log_working_3-way'!$D140="","",'True_Odds_Calculator_3-way'!O141/'True_Odds_Calculator_3-way'!B141-1)</f>
        <v/>
      </c>
      <c r="J140" s="6" t="str">
        <f>IF('Log_working_3-way'!$D140="","",'True_Odds_Calculator_3-way'!#REF!/'True_Odds_Calculator_3-way'!C141-1)</f>
        <v/>
      </c>
      <c r="K140" s="6" t="str">
        <f>IF('Log_working_3-way'!$D140="","",1/'True_Odds_Calculator_3-way'!A141+1/'True_Odds_Calculator_3-way'!B141+1/'True_Odds_Calculator_3-way'!C141-1)</f>
        <v/>
      </c>
    </row>
    <row r="141" spans="4:11" x14ac:dyDescent="0.25">
      <c r="D141" t="str">
        <f>solve_for_c('True_Odds_Calculator_3-way'!A142,'True_Odds_Calculator_3-way'!B142,'True_Odds_Calculator_3-way'!C142,'Log_working_3-way'!B$1,'Log_working_3-way'!B$2)</f>
        <v/>
      </c>
      <c r="F141" s="6" t="str">
        <f>IF('Log_working_3-way'!D141="","",1/'True_Odds_Calculator_3-way'!N142+1/'True_Odds_Calculator_3-way'!O142+1/'True_Odds_Calculator_3-way'!#REF!-1)</f>
        <v/>
      </c>
      <c r="H141" s="6" t="str">
        <f>IF('Log_working_3-way'!$D141="","",'True_Odds_Calculator_3-way'!N142/'True_Odds_Calculator_3-way'!A142-1)</f>
        <v/>
      </c>
      <c r="I141" s="6" t="str">
        <f>IF('Log_working_3-way'!$D141="","",'True_Odds_Calculator_3-way'!O142/'True_Odds_Calculator_3-way'!B142-1)</f>
        <v/>
      </c>
      <c r="J141" s="6" t="str">
        <f>IF('Log_working_3-way'!$D141="","",'True_Odds_Calculator_3-way'!#REF!/'True_Odds_Calculator_3-way'!C142-1)</f>
        <v/>
      </c>
      <c r="K141" s="6" t="str">
        <f>IF('Log_working_3-way'!$D141="","",1/'True_Odds_Calculator_3-way'!A142+1/'True_Odds_Calculator_3-way'!B142+1/'True_Odds_Calculator_3-way'!C142-1)</f>
        <v/>
      </c>
    </row>
    <row r="142" spans="4:11" x14ac:dyDescent="0.25">
      <c r="D142" t="str">
        <f>solve_for_c('True_Odds_Calculator_3-way'!A143,'True_Odds_Calculator_3-way'!B143,'True_Odds_Calculator_3-way'!C143,'Log_working_3-way'!B$1,'Log_working_3-way'!B$2)</f>
        <v/>
      </c>
      <c r="F142" s="6" t="str">
        <f>IF('Log_working_3-way'!D142="","",1/'True_Odds_Calculator_3-way'!N143+1/'True_Odds_Calculator_3-way'!O143+1/'True_Odds_Calculator_3-way'!#REF!-1)</f>
        <v/>
      </c>
      <c r="H142" s="6" t="str">
        <f>IF('Log_working_3-way'!$D142="","",'True_Odds_Calculator_3-way'!N143/'True_Odds_Calculator_3-way'!A143-1)</f>
        <v/>
      </c>
      <c r="I142" s="6" t="str">
        <f>IF('Log_working_3-way'!$D142="","",'True_Odds_Calculator_3-way'!O143/'True_Odds_Calculator_3-way'!B143-1)</f>
        <v/>
      </c>
      <c r="J142" s="6" t="str">
        <f>IF('Log_working_3-way'!$D142="","",'True_Odds_Calculator_3-way'!#REF!/'True_Odds_Calculator_3-way'!C143-1)</f>
        <v/>
      </c>
      <c r="K142" s="6" t="str">
        <f>IF('Log_working_3-way'!$D142="","",1/'True_Odds_Calculator_3-way'!A143+1/'True_Odds_Calculator_3-way'!B143+1/'True_Odds_Calculator_3-way'!C143-1)</f>
        <v/>
      </c>
    </row>
    <row r="143" spans="4:11" x14ac:dyDescent="0.25">
      <c r="D143" t="str">
        <f>solve_for_c('True_Odds_Calculator_3-way'!A144,'True_Odds_Calculator_3-way'!B144,'True_Odds_Calculator_3-way'!C144,'Log_working_3-way'!B$1,'Log_working_3-way'!B$2)</f>
        <v/>
      </c>
      <c r="F143" s="6" t="str">
        <f>IF('Log_working_3-way'!D143="","",1/'True_Odds_Calculator_3-way'!N144+1/'True_Odds_Calculator_3-way'!O144+1/'True_Odds_Calculator_3-way'!#REF!-1)</f>
        <v/>
      </c>
      <c r="H143" s="6" t="str">
        <f>IF('Log_working_3-way'!$D143="","",'True_Odds_Calculator_3-way'!N144/'True_Odds_Calculator_3-way'!A144-1)</f>
        <v/>
      </c>
      <c r="I143" s="6" t="str">
        <f>IF('Log_working_3-way'!$D143="","",'True_Odds_Calculator_3-way'!O144/'True_Odds_Calculator_3-way'!B144-1)</f>
        <v/>
      </c>
      <c r="J143" s="6" t="str">
        <f>IF('Log_working_3-way'!$D143="","",'True_Odds_Calculator_3-way'!#REF!/'True_Odds_Calculator_3-way'!C144-1)</f>
        <v/>
      </c>
      <c r="K143" s="6" t="str">
        <f>IF('Log_working_3-way'!$D143="","",1/'True_Odds_Calculator_3-way'!A144+1/'True_Odds_Calculator_3-way'!B144+1/'True_Odds_Calculator_3-way'!C144-1)</f>
        <v/>
      </c>
    </row>
    <row r="144" spans="4:11" x14ac:dyDescent="0.25">
      <c r="D144" t="str">
        <f>solve_for_c('True_Odds_Calculator_3-way'!A145,'True_Odds_Calculator_3-way'!B145,'True_Odds_Calculator_3-way'!C145,'Log_working_3-way'!B$1,'Log_working_3-way'!B$2)</f>
        <v/>
      </c>
      <c r="F144" s="6" t="str">
        <f>IF('Log_working_3-way'!D144="","",1/'True_Odds_Calculator_3-way'!N145+1/'True_Odds_Calculator_3-way'!O145+1/'True_Odds_Calculator_3-way'!#REF!-1)</f>
        <v/>
      </c>
      <c r="H144" s="6" t="str">
        <f>IF('Log_working_3-way'!$D144="","",'True_Odds_Calculator_3-way'!N145/'True_Odds_Calculator_3-way'!A145-1)</f>
        <v/>
      </c>
      <c r="I144" s="6" t="str">
        <f>IF('Log_working_3-way'!$D144="","",'True_Odds_Calculator_3-way'!O145/'True_Odds_Calculator_3-way'!B145-1)</f>
        <v/>
      </c>
      <c r="J144" s="6" t="str">
        <f>IF('Log_working_3-way'!$D144="","",'True_Odds_Calculator_3-way'!#REF!/'True_Odds_Calculator_3-way'!C145-1)</f>
        <v/>
      </c>
      <c r="K144" s="6" t="str">
        <f>IF('Log_working_3-way'!$D144="","",1/'True_Odds_Calculator_3-way'!A145+1/'True_Odds_Calculator_3-way'!B145+1/'True_Odds_Calculator_3-way'!C145-1)</f>
        <v/>
      </c>
    </row>
    <row r="145" spans="4:11" x14ac:dyDescent="0.25">
      <c r="D145" t="str">
        <f>solve_for_c('True_Odds_Calculator_3-way'!A146,'True_Odds_Calculator_3-way'!B146,'True_Odds_Calculator_3-way'!C146,'Log_working_3-way'!B$1,'Log_working_3-way'!B$2)</f>
        <v/>
      </c>
      <c r="F145" s="6" t="str">
        <f>IF('Log_working_3-way'!D145="","",1/'True_Odds_Calculator_3-way'!N146+1/'True_Odds_Calculator_3-way'!O146+1/'True_Odds_Calculator_3-way'!#REF!-1)</f>
        <v/>
      </c>
      <c r="H145" s="6" t="str">
        <f>IF('Log_working_3-way'!$D145="","",'True_Odds_Calculator_3-way'!N146/'True_Odds_Calculator_3-way'!A146-1)</f>
        <v/>
      </c>
      <c r="I145" s="6" t="str">
        <f>IF('Log_working_3-way'!$D145="","",'True_Odds_Calculator_3-way'!O146/'True_Odds_Calculator_3-way'!B146-1)</f>
        <v/>
      </c>
      <c r="J145" s="6" t="str">
        <f>IF('Log_working_3-way'!$D145="","",'True_Odds_Calculator_3-way'!#REF!/'True_Odds_Calculator_3-way'!C146-1)</f>
        <v/>
      </c>
      <c r="K145" s="6" t="str">
        <f>IF('Log_working_3-way'!$D145="","",1/'True_Odds_Calculator_3-way'!A146+1/'True_Odds_Calculator_3-way'!B146+1/'True_Odds_Calculator_3-way'!C146-1)</f>
        <v/>
      </c>
    </row>
    <row r="146" spans="4:11" x14ac:dyDescent="0.25">
      <c r="D146" t="str">
        <f>solve_for_c('True_Odds_Calculator_3-way'!A147,'True_Odds_Calculator_3-way'!B147,'True_Odds_Calculator_3-way'!C147,'Log_working_3-way'!B$1,'Log_working_3-way'!B$2)</f>
        <v/>
      </c>
      <c r="F146" s="6" t="str">
        <f>IF('Log_working_3-way'!D146="","",1/'True_Odds_Calculator_3-way'!N147+1/'True_Odds_Calculator_3-way'!O147+1/'True_Odds_Calculator_3-way'!#REF!-1)</f>
        <v/>
      </c>
      <c r="H146" s="6" t="str">
        <f>IF('Log_working_3-way'!$D146="","",'True_Odds_Calculator_3-way'!N147/'True_Odds_Calculator_3-way'!A147-1)</f>
        <v/>
      </c>
      <c r="I146" s="6" t="str">
        <f>IF('Log_working_3-way'!$D146="","",'True_Odds_Calculator_3-way'!O147/'True_Odds_Calculator_3-way'!B147-1)</f>
        <v/>
      </c>
      <c r="J146" s="6" t="str">
        <f>IF('Log_working_3-way'!$D146="","",'True_Odds_Calculator_3-way'!#REF!/'True_Odds_Calculator_3-way'!C147-1)</f>
        <v/>
      </c>
      <c r="K146" s="6" t="str">
        <f>IF('Log_working_3-way'!$D146="","",1/'True_Odds_Calculator_3-way'!A147+1/'True_Odds_Calculator_3-way'!B147+1/'True_Odds_Calculator_3-way'!C147-1)</f>
        <v/>
      </c>
    </row>
    <row r="147" spans="4:11" x14ac:dyDescent="0.25">
      <c r="D147" t="str">
        <f>solve_for_c('True_Odds_Calculator_3-way'!A148,'True_Odds_Calculator_3-way'!B148,'True_Odds_Calculator_3-way'!C148,'Log_working_3-way'!B$1,'Log_working_3-way'!B$2)</f>
        <v/>
      </c>
      <c r="F147" s="6" t="str">
        <f>IF('Log_working_3-way'!D147="","",1/'True_Odds_Calculator_3-way'!N148+1/'True_Odds_Calculator_3-way'!O148+1/'True_Odds_Calculator_3-way'!#REF!-1)</f>
        <v/>
      </c>
      <c r="H147" s="6" t="str">
        <f>IF('Log_working_3-way'!$D147="","",'True_Odds_Calculator_3-way'!N148/'True_Odds_Calculator_3-way'!A148-1)</f>
        <v/>
      </c>
      <c r="I147" s="6" t="str">
        <f>IF('Log_working_3-way'!$D147="","",'True_Odds_Calculator_3-way'!O148/'True_Odds_Calculator_3-way'!B148-1)</f>
        <v/>
      </c>
      <c r="J147" s="6" t="str">
        <f>IF('Log_working_3-way'!$D147="","",'True_Odds_Calculator_3-way'!#REF!/'True_Odds_Calculator_3-way'!C148-1)</f>
        <v/>
      </c>
      <c r="K147" s="6" t="str">
        <f>IF('Log_working_3-way'!$D147="","",1/'True_Odds_Calculator_3-way'!A148+1/'True_Odds_Calculator_3-way'!B148+1/'True_Odds_Calculator_3-way'!C148-1)</f>
        <v/>
      </c>
    </row>
    <row r="148" spans="4:11" x14ac:dyDescent="0.25">
      <c r="D148" t="str">
        <f>solve_for_c('True_Odds_Calculator_3-way'!A149,'True_Odds_Calculator_3-way'!B149,'True_Odds_Calculator_3-way'!C149,'Log_working_3-way'!B$1,'Log_working_3-way'!B$2)</f>
        <v/>
      </c>
      <c r="F148" s="6" t="str">
        <f>IF('Log_working_3-way'!D148="","",1/'True_Odds_Calculator_3-way'!N149+1/'True_Odds_Calculator_3-way'!O149+1/'True_Odds_Calculator_3-way'!#REF!-1)</f>
        <v/>
      </c>
      <c r="H148" s="6" t="str">
        <f>IF('Log_working_3-way'!$D148="","",'True_Odds_Calculator_3-way'!N149/'True_Odds_Calculator_3-way'!A149-1)</f>
        <v/>
      </c>
      <c r="I148" s="6" t="str">
        <f>IF('Log_working_3-way'!$D148="","",'True_Odds_Calculator_3-way'!O149/'True_Odds_Calculator_3-way'!B149-1)</f>
        <v/>
      </c>
      <c r="J148" s="6" t="str">
        <f>IF('Log_working_3-way'!$D148="","",'True_Odds_Calculator_3-way'!#REF!/'True_Odds_Calculator_3-way'!C149-1)</f>
        <v/>
      </c>
      <c r="K148" s="6" t="str">
        <f>IF('Log_working_3-way'!$D148="","",1/'True_Odds_Calculator_3-way'!A149+1/'True_Odds_Calculator_3-way'!B149+1/'True_Odds_Calculator_3-way'!C149-1)</f>
        <v/>
      </c>
    </row>
    <row r="149" spans="4:11" x14ac:dyDescent="0.25">
      <c r="D149" t="str">
        <f>solve_for_c('True_Odds_Calculator_3-way'!A150,'True_Odds_Calculator_3-way'!B150,'True_Odds_Calculator_3-way'!C150,'Log_working_3-way'!B$1,'Log_working_3-way'!B$2)</f>
        <v/>
      </c>
      <c r="F149" s="6" t="str">
        <f>IF('Log_working_3-way'!D149="","",1/'True_Odds_Calculator_3-way'!N150+1/'True_Odds_Calculator_3-way'!O150+1/'True_Odds_Calculator_3-way'!#REF!-1)</f>
        <v/>
      </c>
      <c r="H149" s="6" t="str">
        <f>IF('Log_working_3-way'!$D149="","",'True_Odds_Calculator_3-way'!N150/'True_Odds_Calculator_3-way'!A150-1)</f>
        <v/>
      </c>
      <c r="I149" s="6" t="str">
        <f>IF('Log_working_3-way'!$D149="","",'True_Odds_Calculator_3-way'!O150/'True_Odds_Calculator_3-way'!B150-1)</f>
        <v/>
      </c>
      <c r="J149" s="6" t="str">
        <f>IF('Log_working_3-way'!$D149="","",'True_Odds_Calculator_3-way'!#REF!/'True_Odds_Calculator_3-way'!C150-1)</f>
        <v/>
      </c>
      <c r="K149" s="6" t="str">
        <f>IF('Log_working_3-way'!$D149="","",1/'True_Odds_Calculator_3-way'!A150+1/'True_Odds_Calculator_3-way'!B150+1/'True_Odds_Calculator_3-way'!C150-1)</f>
        <v/>
      </c>
    </row>
    <row r="150" spans="4:11" x14ac:dyDescent="0.25">
      <c r="D150" t="str">
        <f>solve_for_c('True_Odds_Calculator_3-way'!A151,'True_Odds_Calculator_3-way'!B151,'True_Odds_Calculator_3-way'!C151,'Log_working_3-way'!B$1,'Log_working_3-way'!B$2)</f>
        <v/>
      </c>
      <c r="F150" s="6" t="str">
        <f>IF('Log_working_3-way'!D150="","",1/'True_Odds_Calculator_3-way'!N151+1/'True_Odds_Calculator_3-way'!O151+1/'True_Odds_Calculator_3-way'!#REF!-1)</f>
        <v/>
      </c>
      <c r="H150" s="6" t="str">
        <f>IF('Log_working_3-way'!$D150="","",'True_Odds_Calculator_3-way'!N151/'True_Odds_Calculator_3-way'!A151-1)</f>
        <v/>
      </c>
      <c r="I150" s="6" t="str">
        <f>IF('Log_working_3-way'!$D150="","",'True_Odds_Calculator_3-way'!O151/'True_Odds_Calculator_3-way'!B151-1)</f>
        <v/>
      </c>
      <c r="J150" s="6" t="str">
        <f>IF('Log_working_3-way'!$D150="","",'True_Odds_Calculator_3-way'!#REF!/'True_Odds_Calculator_3-way'!C151-1)</f>
        <v/>
      </c>
      <c r="K150" s="6" t="str">
        <f>IF('Log_working_3-way'!$D150="","",1/'True_Odds_Calculator_3-way'!A151+1/'True_Odds_Calculator_3-way'!B151+1/'True_Odds_Calculator_3-way'!C151-1)</f>
        <v/>
      </c>
    </row>
    <row r="151" spans="4:11" x14ac:dyDescent="0.25">
      <c r="D151" t="str">
        <f>solve_for_c('True_Odds_Calculator_3-way'!A152,'True_Odds_Calculator_3-way'!B152,'True_Odds_Calculator_3-way'!C152,'Log_working_3-way'!B$1,'Log_working_3-way'!B$2)</f>
        <v/>
      </c>
      <c r="F151" s="6" t="str">
        <f>IF('Log_working_3-way'!D151="","",1/'True_Odds_Calculator_3-way'!N152+1/'True_Odds_Calculator_3-way'!O152+1/'True_Odds_Calculator_3-way'!#REF!-1)</f>
        <v/>
      </c>
      <c r="H151" s="6" t="str">
        <f>IF('Log_working_3-way'!$D151="","",'True_Odds_Calculator_3-way'!N152/'True_Odds_Calculator_3-way'!A152-1)</f>
        <v/>
      </c>
      <c r="I151" s="6" t="str">
        <f>IF('Log_working_3-way'!$D151="","",'True_Odds_Calculator_3-way'!O152/'True_Odds_Calculator_3-way'!B152-1)</f>
        <v/>
      </c>
      <c r="J151" s="6" t="str">
        <f>IF('Log_working_3-way'!$D151="","",'True_Odds_Calculator_3-way'!#REF!/'True_Odds_Calculator_3-way'!C152-1)</f>
        <v/>
      </c>
      <c r="K151" s="6" t="str">
        <f>IF('Log_working_3-way'!$D151="","",1/'True_Odds_Calculator_3-way'!A152+1/'True_Odds_Calculator_3-way'!B152+1/'True_Odds_Calculator_3-way'!C152-1)</f>
        <v/>
      </c>
    </row>
    <row r="152" spans="4:11" x14ac:dyDescent="0.25">
      <c r="D152" t="str">
        <f>solve_for_c('True_Odds_Calculator_3-way'!A153,'True_Odds_Calculator_3-way'!B153,'True_Odds_Calculator_3-way'!C153,'Log_working_3-way'!B$1,'Log_working_3-way'!B$2)</f>
        <v/>
      </c>
      <c r="F152" s="6" t="str">
        <f>IF('Log_working_3-way'!D152="","",1/'True_Odds_Calculator_3-way'!N153+1/'True_Odds_Calculator_3-way'!O153+1/'True_Odds_Calculator_3-way'!#REF!-1)</f>
        <v/>
      </c>
      <c r="H152" s="6" t="str">
        <f>IF('Log_working_3-way'!$D152="","",'True_Odds_Calculator_3-way'!N153/'True_Odds_Calculator_3-way'!A153-1)</f>
        <v/>
      </c>
      <c r="I152" s="6" t="str">
        <f>IF('Log_working_3-way'!$D152="","",'True_Odds_Calculator_3-way'!O153/'True_Odds_Calculator_3-way'!B153-1)</f>
        <v/>
      </c>
      <c r="J152" s="6" t="str">
        <f>IF('Log_working_3-way'!$D152="","",'True_Odds_Calculator_3-way'!#REF!/'True_Odds_Calculator_3-way'!C153-1)</f>
        <v/>
      </c>
      <c r="K152" s="6" t="str">
        <f>IF('Log_working_3-way'!$D152="","",1/'True_Odds_Calculator_3-way'!A153+1/'True_Odds_Calculator_3-way'!B153+1/'True_Odds_Calculator_3-way'!C153-1)</f>
        <v/>
      </c>
    </row>
    <row r="153" spans="4:11" x14ac:dyDescent="0.25">
      <c r="D153" t="str">
        <f>solve_for_c('True_Odds_Calculator_3-way'!A154,'True_Odds_Calculator_3-way'!B154,'True_Odds_Calculator_3-way'!C154,'Log_working_3-way'!B$1,'Log_working_3-way'!B$2)</f>
        <v/>
      </c>
      <c r="F153" s="6" t="str">
        <f>IF('Log_working_3-way'!D153="","",1/'True_Odds_Calculator_3-way'!N154+1/'True_Odds_Calculator_3-way'!O154+1/'True_Odds_Calculator_3-way'!#REF!-1)</f>
        <v/>
      </c>
      <c r="H153" s="6" t="str">
        <f>IF('Log_working_3-way'!$D153="","",'True_Odds_Calculator_3-way'!N154/'True_Odds_Calculator_3-way'!A154-1)</f>
        <v/>
      </c>
      <c r="I153" s="6" t="str">
        <f>IF('Log_working_3-way'!$D153="","",'True_Odds_Calculator_3-way'!O154/'True_Odds_Calculator_3-way'!B154-1)</f>
        <v/>
      </c>
      <c r="J153" s="6" t="str">
        <f>IF('Log_working_3-way'!$D153="","",'True_Odds_Calculator_3-way'!#REF!/'True_Odds_Calculator_3-way'!C154-1)</f>
        <v/>
      </c>
      <c r="K153" s="6" t="str">
        <f>IF('Log_working_3-way'!$D153="","",1/'True_Odds_Calculator_3-way'!A154+1/'True_Odds_Calculator_3-way'!B154+1/'True_Odds_Calculator_3-way'!C154-1)</f>
        <v/>
      </c>
    </row>
    <row r="154" spans="4:11" x14ac:dyDescent="0.25">
      <c r="D154" t="str">
        <f>solve_for_c('True_Odds_Calculator_3-way'!A155,'True_Odds_Calculator_3-way'!B155,'True_Odds_Calculator_3-way'!C155,'Log_working_3-way'!B$1,'Log_working_3-way'!B$2)</f>
        <v/>
      </c>
      <c r="F154" s="6" t="str">
        <f>IF('Log_working_3-way'!D154="","",1/'True_Odds_Calculator_3-way'!N155+1/'True_Odds_Calculator_3-way'!O155+1/'True_Odds_Calculator_3-way'!#REF!-1)</f>
        <v/>
      </c>
      <c r="H154" s="6" t="str">
        <f>IF('Log_working_3-way'!$D154="","",'True_Odds_Calculator_3-way'!N155/'True_Odds_Calculator_3-way'!A155-1)</f>
        <v/>
      </c>
      <c r="I154" s="6" t="str">
        <f>IF('Log_working_3-way'!$D154="","",'True_Odds_Calculator_3-way'!O155/'True_Odds_Calculator_3-way'!B155-1)</f>
        <v/>
      </c>
      <c r="J154" s="6" t="str">
        <f>IF('Log_working_3-way'!$D154="","",'True_Odds_Calculator_3-way'!#REF!/'True_Odds_Calculator_3-way'!C155-1)</f>
        <v/>
      </c>
      <c r="K154" s="6" t="str">
        <f>IF('Log_working_3-way'!$D154="","",1/'True_Odds_Calculator_3-way'!A155+1/'True_Odds_Calculator_3-way'!B155+1/'True_Odds_Calculator_3-way'!C155-1)</f>
        <v/>
      </c>
    </row>
    <row r="155" spans="4:11" x14ac:dyDescent="0.25">
      <c r="D155" t="str">
        <f>solve_for_c('True_Odds_Calculator_3-way'!A156,'True_Odds_Calculator_3-way'!B156,'True_Odds_Calculator_3-way'!C156,'Log_working_3-way'!B$1,'Log_working_3-way'!B$2)</f>
        <v/>
      </c>
      <c r="F155" s="6" t="str">
        <f>IF('Log_working_3-way'!D155="","",1/'True_Odds_Calculator_3-way'!N156+1/'True_Odds_Calculator_3-way'!O156+1/'True_Odds_Calculator_3-way'!#REF!-1)</f>
        <v/>
      </c>
      <c r="H155" s="6" t="str">
        <f>IF('Log_working_3-way'!$D155="","",'True_Odds_Calculator_3-way'!N156/'True_Odds_Calculator_3-way'!A156-1)</f>
        <v/>
      </c>
      <c r="I155" s="6" t="str">
        <f>IF('Log_working_3-way'!$D155="","",'True_Odds_Calculator_3-way'!O156/'True_Odds_Calculator_3-way'!B156-1)</f>
        <v/>
      </c>
      <c r="J155" s="6" t="str">
        <f>IF('Log_working_3-way'!$D155="","",'True_Odds_Calculator_3-way'!#REF!/'True_Odds_Calculator_3-way'!C156-1)</f>
        <v/>
      </c>
      <c r="K155" s="6" t="str">
        <f>IF('Log_working_3-way'!$D155="","",1/'True_Odds_Calculator_3-way'!A156+1/'True_Odds_Calculator_3-way'!B156+1/'True_Odds_Calculator_3-way'!C156-1)</f>
        <v/>
      </c>
    </row>
    <row r="156" spans="4:11" x14ac:dyDescent="0.25">
      <c r="D156" t="str">
        <f>solve_for_c('True_Odds_Calculator_3-way'!A157,'True_Odds_Calculator_3-way'!B157,'True_Odds_Calculator_3-way'!C157,'Log_working_3-way'!B$1,'Log_working_3-way'!B$2)</f>
        <v/>
      </c>
      <c r="F156" s="6" t="str">
        <f>IF('Log_working_3-way'!D156="","",1/'True_Odds_Calculator_3-way'!N157+1/'True_Odds_Calculator_3-way'!O157+1/'True_Odds_Calculator_3-way'!#REF!-1)</f>
        <v/>
      </c>
      <c r="H156" s="6" t="str">
        <f>IF('Log_working_3-way'!$D156="","",'True_Odds_Calculator_3-way'!N157/'True_Odds_Calculator_3-way'!A157-1)</f>
        <v/>
      </c>
      <c r="I156" s="6" t="str">
        <f>IF('Log_working_3-way'!$D156="","",'True_Odds_Calculator_3-way'!O157/'True_Odds_Calculator_3-way'!B157-1)</f>
        <v/>
      </c>
      <c r="J156" s="6" t="str">
        <f>IF('Log_working_3-way'!$D156="","",'True_Odds_Calculator_3-way'!#REF!/'True_Odds_Calculator_3-way'!C157-1)</f>
        <v/>
      </c>
      <c r="K156" s="6" t="str">
        <f>IF('Log_working_3-way'!$D156="","",1/'True_Odds_Calculator_3-way'!A157+1/'True_Odds_Calculator_3-way'!B157+1/'True_Odds_Calculator_3-way'!C157-1)</f>
        <v/>
      </c>
    </row>
    <row r="157" spans="4:11" x14ac:dyDescent="0.25">
      <c r="D157" t="str">
        <f>solve_for_c('True_Odds_Calculator_3-way'!A158,'True_Odds_Calculator_3-way'!B158,'True_Odds_Calculator_3-way'!C158,'Log_working_3-way'!B$1,'Log_working_3-way'!B$2)</f>
        <v/>
      </c>
      <c r="F157" s="6" t="str">
        <f>IF('Log_working_3-way'!D157="","",1/'True_Odds_Calculator_3-way'!N158+1/'True_Odds_Calculator_3-way'!O158+1/'True_Odds_Calculator_3-way'!#REF!-1)</f>
        <v/>
      </c>
      <c r="H157" s="6" t="str">
        <f>IF('Log_working_3-way'!$D157="","",'True_Odds_Calculator_3-way'!N158/'True_Odds_Calculator_3-way'!A158-1)</f>
        <v/>
      </c>
      <c r="I157" s="6" t="str">
        <f>IF('Log_working_3-way'!$D157="","",'True_Odds_Calculator_3-way'!O158/'True_Odds_Calculator_3-way'!B158-1)</f>
        <v/>
      </c>
      <c r="J157" s="6" t="str">
        <f>IF('Log_working_3-way'!$D157="","",'True_Odds_Calculator_3-way'!#REF!/'True_Odds_Calculator_3-way'!C158-1)</f>
        <v/>
      </c>
      <c r="K157" s="6" t="str">
        <f>IF('Log_working_3-way'!$D157="","",1/'True_Odds_Calculator_3-way'!A158+1/'True_Odds_Calculator_3-way'!B158+1/'True_Odds_Calculator_3-way'!C158-1)</f>
        <v/>
      </c>
    </row>
    <row r="158" spans="4:11" x14ac:dyDescent="0.25">
      <c r="D158" t="str">
        <f>solve_for_c('True_Odds_Calculator_3-way'!A159,'True_Odds_Calculator_3-way'!B159,'True_Odds_Calculator_3-way'!C159,'Log_working_3-way'!B$1,'Log_working_3-way'!B$2)</f>
        <v/>
      </c>
      <c r="F158" s="6" t="str">
        <f>IF('Log_working_3-way'!D158="","",1/'True_Odds_Calculator_3-way'!N159+1/'True_Odds_Calculator_3-way'!O159+1/'True_Odds_Calculator_3-way'!#REF!-1)</f>
        <v/>
      </c>
      <c r="H158" s="6" t="str">
        <f>IF('Log_working_3-way'!$D158="","",'True_Odds_Calculator_3-way'!N159/'True_Odds_Calculator_3-way'!A159-1)</f>
        <v/>
      </c>
      <c r="I158" s="6" t="str">
        <f>IF('Log_working_3-way'!$D158="","",'True_Odds_Calculator_3-way'!O159/'True_Odds_Calculator_3-way'!B159-1)</f>
        <v/>
      </c>
      <c r="J158" s="6" t="str">
        <f>IF('Log_working_3-way'!$D158="","",'True_Odds_Calculator_3-way'!#REF!/'True_Odds_Calculator_3-way'!C159-1)</f>
        <v/>
      </c>
      <c r="K158" s="6" t="str">
        <f>IF('Log_working_3-way'!$D158="","",1/'True_Odds_Calculator_3-way'!A159+1/'True_Odds_Calculator_3-way'!B159+1/'True_Odds_Calculator_3-way'!C159-1)</f>
        <v/>
      </c>
    </row>
    <row r="159" spans="4:11" x14ac:dyDescent="0.25">
      <c r="D159" t="str">
        <f>solve_for_c('True_Odds_Calculator_3-way'!A160,'True_Odds_Calculator_3-way'!B160,'True_Odds_Calculator_3-way'!C160,'Log_working_3-way'!B$1,'Log_working_3-way'!B$2)</f>
        <v/>
      </c>
      <c r="F159" s="6" t="str">
        <f>IF('Log_working_3-way'!D159="","",1/'True_Odds_Calculator_3-way'!N160+1/'True_Odds_Calculator_3-way'!O160+1/'True_Odds_Calculator_3-way'!#REF!-1)</f>
        <v/>
      </c>
      <c r="H159" s="6" t="str">
        <f>IF('Log_working_3-way'!$D159="","",'True_Odds_Calculator_3-way'!N160/'True_Odds_Calculator_3-way'!A160-1)</f>
        <v/>
      </c>
      <c r="I159" s="6" t="str">
        <f>IF('Log_working_3-way'!$D159="","",'True_Odds_Calculator_3-way'!O160/'True_Odds_Calculator_3-way'!B160-1)</f>
        <v/>
      </c>
      <c r="J159" s="6" t="str">
        <f>IF('Log_working_3-way'!$D159="","",'True_Odds_Calculator_3-way'!#REF!/'True_Odds_Calculator_3-way'!C160-1)</f>
        <v/>
      </c>
      <c r="K159" s="6" t="str">
        <f>IF('Log_working_3-way'!$D159="","",1/'True_Odds_Calculator_3-way'!A160+1/'True_Odds_Calculator_3-way'!B160+1/'True_Odds_Calculator_3-way'!C160-1)</f>
        <v/>
      </c>
    </row>
    <row r="160" spans="4:11" x14ac:dyDescent="0.25">
      <c r="D160" t="str">
        <f>solve_for_c('True_Odds_Calculator_3-way'!A161,'True_Odds_Calculator_3-way'!B161,'True_Odds_Calculator_3-way'!C161,'Log_working_3-way'!B$1,'Log_working_3-way'!B$2)</f>
        <v/>
      </c>
      <c r="F160" s="6" t="str">
        <f>IF('Log_working_3-way'!D160="","",1/'True_Odds_Calculator_3-way'!N161+1/'True_Odds_Calculator_3-way'!O161+1/'True_Odds_Calculator_3-way'!#REF!-1)</f>
        <v/>
      </c>
      <c r="H160" s="6" t="str">
        <f>IF('Log_working_3-way'!$D160="","",'True_Odds_Calculator_3-way'!N161/'True_Odds_Calculator_3-way'!A161-1)</f>
        <v/>
      </c>
      <c r="I160" s="6" t="str">
        <f>IF('Log_working_3-way'!$D160="","",'True_Odds_Calculator_3-way'!O161/'True_Odds_Calculator_3-way'!B161-1)</f>
        <v/>
      </c>
      <c r="J160" s="6" t="str">
        <f>IF('Log_working_3-way'!$D160="","",'True_Odds_Calculator_3-way'!#REF!/'True_Odds_Calculator_3-way'!C161-1)</f>
        <v/>
      </c>
      <c r="K160" s="6" t="str">
        <f>IF('Log_working_3-way'!$D160="","",1/'True_Odds_Calculator_3-way'!A161+1/'True_Odds_Calculator_3-way'!B161+1/'True_Odds_Calculator_3-way'!C161-1)</f>
        <v/>
      </c>
    </row>
    <row r="161" spans="4:11" x14ac:dyDescent="0.25">
      <c r="D161" t="str">
        <f>solve_for_c('True_Odds_Calculator_3-way'!A162,'True_Odds_Calculator_3-way'!B162,'True_Odds_Calculator_3-way'!C162,'Log_working_3-way'!B$1,'Log_working_3-way'!B$2)</f>
        <v/>
      </c>
      <c r="F161" s="6" t="str">
        <f>IF('Log_working_3-way'!D161="","",1/'True_Odds_Calculator_3-way'!N162+1/'True_Odds_Calculator_3-way'!O162+1/'True_Odds_Calculator_3-way'!#REF!-1)</f>
        <v/>
      </c>
      <c r="H161" s="6" t="str">
        <f>IF('Log_working_3-way'!$D161="","",'True_Odds_Calculator_3-way'!N162/'True_Odds_Calculator_3-way'!A162-1)</f>
        <v/>
      </c>
      <c r="I161" s="6" t="str">
        <f>IF('Log_working_3-way'!$D161="","",'True_Odds_Calculator_3-way'!O162/'True_Odds_Calculator_3-way'!B162-1)</f>
        <v/>
      </c>
      <c r="J161" s="6" t="str">
        <f>IF('Log_working_3-way'!$D161="","",'True_Odds_Calculator_3-way'!#REF!/'True_Odds_Calculator_3-way'!C162-1)</f>
        <v/>
      </c>
      <c r="K161" s="6" t="str">
        <f>IF('Log_working_3-way'!$D161="","",1/'True_Odds_Calculator_3-way'!A162+1/'True_Odds_Calculator_3-way'!B162+1/'True_Odds_Calculator_3-way'!C162-1)</f>
        <v/>
      </c>
    </row>
    <row r="162" spans="4:11" x14ac:dyDescent="0.25">
      <c r="D162" t="str">
        <f>solve_for_c('True_Odds_Calculator_3-way'!A163,'True_Odds_Calculator_3-way'!B163,'True_Odds_Calculator_3-way'!C163,'Log_working_3-way'!B$1,'Log_working_3-way'!B$2)</f>
        <v/>
      </c>
      <c r="F162" s="6" t="str">
        <f>IF('Log_working_3-way'!D162="","",1/'True_Odds_Calculator_3-way'!N163+1/'True_Odds_Calculator_3-way'!O163+1/'True_Odds_Calculator_3-way'!#REF!-1)</f>
        <v/>
      </c>
      <c r="H162" s="6" t="str">
        <f>IF('Log_working_3-way'!$D162="","",'True_Odds_Calculator_3-way'!N163/'True_Odds_Calculator_3-way'!A163-1)</f>
        <v/>
      </c>
      <c r="I162" s="6" t="str">
        <f>IF('Log_working_3-way'!$D162="","",'True_Odds_Calculator_3-way'!O163/'True_Odds_Calculator_3-way'!B163-1)</f>
        <v/>
      </c>
      <c r="J162" s="6" t="str">
        <f>IF('Log_working_3-way'!$D162="","",'True_Odds_Calculator_3-way'!#REF!/'True_Odds_Calculator_3-way'!C163-1)</f>
        <v/>
      </c>
      <c r="K162" s="6" t="str">
        <f>IF('Log_working_3-way'!$D162="","",1/'True_Odds_Calculator_3-way'!A163+1/'True_Odds_Calculator_3-way'!B163+1/'True_Odds_Calculator_3-way'!C163-1)</f>
        <v/>
      </c>
    </row>
    <row r="163" spans="4:11" x14ac:dyDescent="0.25">
      <c r="D163" t="str">
        <f>solve_for_c('True_Odds_Calculator_3-way'!A164,'True_Odds_Calculator_3-way'!B164,'True_Odds_Calculator_3-way'!C164,'Log_working_3-way'!B$1,'Log_working_3-way'!B$2)</f>
        <v/>
      </c>
      <c r="F163" s="6" t="str">
        <f>IF('Log_working_3-way'!D163="","",1/'True_Odds_Calculator_3-way'!N164+1/'True_Odds_Calculator_3-way'!O164+1/'True_Odds_Calculator_3-way'!#REF!-1)</f>
        <v/>
      </c>
      <c r="H163" s="6" t="str">
        <f>IF('Log_working_3-way'!$D163="","",'True_Odds_Calculator_3-way'!N164/'True_Odds_Calculator_3-way'!A164-1)</f>
        <v/>
      </c>
      <c r="I163" s="6" t="str">
        <f>IF('Log_working_3-way'!$D163="","",'True_Odds_Calculator_3-way'!O164/'True_Odds_Calculator_3-way'!B164-1)</f>
        <v/>
      </c>
      <c r="J163" s="6" t="str">
        <f>IF('Log_working_3-way'!$D163="","",'True_Odds_Calculator_3-way'!#REF!/'True_Odds_Calculator_3-way'!C164-1)</f>
        <v/>
      </c>
      <c r="K163" s="6" t="str">
        <f>IF('Log_working_3-way'!$D163="","",1/'True_Odds_Calculator_3-way'!A164+1/'True_Odds_Calculator_3-way'!B164+1/'True_Odds_Calculator_3-way'!C164-1)</f>
        <v/>
      </c>
    </row>
    <row r="164" spans="4:11" x14ac:dyDescent="0.25">
      <c r="D164" t="str">
        <f>solve_for_c('True_Odds_Calculator_3-way'!A165,'True_Odds_Calculator_3-way'!B165,'True_Odds_Calculator_3-way'!C165,'Log_working_3-way'!B$1,'Log_working_3-way'!B$2)</f>
        <v/>
      </c>
      <c r="F164" s="6" t="str">
        <f>IF('Log_working_3-way'!D164="","",1/'True_Odds_Calculator_3-way'!N165+1/'True_Odds_Calculator_3-way'!O165+1/'True_Odds_Calculator_3-way'!#REF!-1)</f>
        <v/>
      </c>
      <c r="H164" s="6" t="str">
        <f>IF('Log_working_3-way'!$D164="","",'True_Odds_Calculator_3-way'!N165/'True_Odds_Calculator_3-way'!A165-1)</f>
        <v/>
      </c>
      <c r="I164" s="6" t="str">
        <f>IF('Log_working_3-way'!$D164="","",'True_Odds_Calculator_3-way'!O165/'True_Odds_Calculator_3-way'!B165-1)</f>
        <v/>
      </c>
      <c r="J164" s="6" t="str">
        <f>IF('Log_working_3-way'!$D164="","",'True_Odds_Calculator_3-way'!#REF!/'True_Odds_Calculator_3-way'!C165-1)</f>
        <v/>
      </c>
      <c r="K164" s="6" t="str">
        <f>IF('Log_working_3-way'!$D164="","",1/'True_Odds_Calculator_3-way'!A165+1/'True_Odds_Calculator_3-way'!B165+1/'True_Odds_Calculator_3-way'!C165-1)</f>
        <v/>
      </c>
    </row>
    <row r="165" spans="4:11" x14ac:dyDescent="0.25">
      <c r="D165" t="str">
        <f>solve_for_c('True_Odds_Calculator_3-way'!A166,'True_Odds_Calculator_3-way'!B166,'True_Odds_Calculator_3-way'!C166,'Log_working_3-way'!B$1,'Log_working_3-way'!B$2)</f>
        <v/>
      </c>
      <c r="F165" s="6" t="str">
        <f>IF('Log_working_3-way'!D165="","",1/'True_Odds_Calculator_3-way'!N166+1/'True_Odds_Calculator_3-way'!O166+1/'True_Odds_Calculator_3-way'!#REF!-1)</f>
        <v/>
      </c>
      <c r="H165" s="6" t="str">
        <f>IF('Log_working_3-way'!$D165="","",'True_Odds_Calculator_3-way'!N166/'True_Odds_Calculator_3-way'!A166-1)</f>
        <v/>
      </c>
      <c r="I165" s="6" t="str">
        <f>IF('Log_working_3-way'!$D165="","",'True_Odds_Calculator_3-way'!O166/'True_Odds_Calculator_3-way'!B166-1)</f>
        <v/>
      </c>
      <c r="J165" s="6" t="str">
        <f>IF('Log_working_3-way'!$D165="","",'True_Odds_Calculator_3-way'!#REF!/'True_Odds_Calculator_3-way'!C166-1)</f>
        <v/>
      </c>
      <c r="K165" s="6" t="str">
        <f>IF('Log_working_3-way'!$D165="","",1/'True_Odds_Calculator_3-way'!A166+1/'True_Odds_Calculator_3-way'!B166+1/'True_Odds_Calculator_3-way'!C166-1)</f>
        <v/>
      </c>
    </row>
    <row r="166" spans="4:11" x14ac:dyDescent="0.25">
      <c r="D166" t="str">
        <f>solve_for_c('True_Odds_Calculator_3-way'!A167,'True_Odds_Calculator_3-way'!B167,'True_Odds_Calculator_3-way'!C167,'Log_working_3-way'!B$1,'Log_working_3-way'!B$2)</f>
        <v/>
      </c>
      <c r="F166" s="6" t="str">
        <f>IF('Log_working_3-way'!D166="","",1/'True_Odds_Calculator_3-way'!N167+1/'True_Odds_Calculator_3-way'!O167+1/'True_Odds_Calculator_3-way'!#REF!-1)</f>
        <v/>
      </c>
      <c r="H166" s="6" t="str">
        <f>IF('Log_working_3-way'!$D166="","",'True_Odds_Calculator_3-way'!N167/'True_Odds_Calculator_3-way'!A167-1)</f>
        <v/>
      </c>
      <c r="I166" s="6" t="str">
        <f>IF('Log_working_3-way'!$D166="","",'True_Odds_Calculator_3-way'!O167/'True_Odds_Calculator_3-way'!B167-1)</f>
        <v/>
      </c>
      <c r="J166" s="6" t="str">
        <f>IF('Log_working_3-way'!$D166="","",'True_Odds_Calculator_3-way'!#REF!/'True_Odds_Calculator_3-way'!C167-1)</f>
        <v/>
      </c>
      <c r="K166" s="6" t="str">
        <f>IF('Log_working_3-way'!$D166="","",1/'True_Odds_Calculator_3-way'!A167+1/'True_Odds_Calculator_3-way'!B167+1/'True_Odds_Calculator_3-way'!C167-1)</f>
        <v/>
      </c>
    </row>
    <row r="167" spans="4:11" x14ac:dyDescent="0.25">
      <c r="D167" t="str">
        <f>solve_for_c('True_Odds_Calculator_3-way'!A168,'True_Odds_Calculator_3-way'!B168,'True_Odds_Calculator_3-way'!C168,'Log_working_3-way'!B$1,'Log_working_3-way'!B$2)</f>
        <v/>
      </c>
      <c r="F167" s="6" t="str">
        <f>IF('Log_working_3-way'!D167="","",1/'True_Odds_Calculator_3-way'!N168+1/'True_Odds_Calculator_3-way'!O168+1/'True_Odds_Calculator_3-way'!#REF!-1)</f>
        <v/>
      </c>
      <c r="H167" s="6" t="str">
        <f>IF('Log_working_3-way'!$D167="","",'True_Odds_Calculator_3-way'!N168/'True_Odds_Calculator_3-way'!A168-1)</f>
        <v/>
      </c>
      <c r="I167" s="6" t="str">
        <f>IF('Log_working_3-way'!$D167="","",'True_Odds_Calculator_3-way'!O168/'True_Odds_Calculator_3-way'!B168-1)</f>
        <v/>
      </c>
      <c r="J167" s="6" t="str">
        <f>IF('Log_working_3-way'!$D167="","",'True_Odds_Calculator_3-way'!#REF!/'True_Odds_Calculator_3-way'!C168-1)</f>
        <v/>
      </c>
      <c r="K167" s="6" t="str">
        <f>IF('Log_working_3-way'!$D167="","",1/'True_Odds_Calculator_3-way'!A168+1/'True_Odds_Calculator_3-way'!B168+1/'True_Odds_Calculator_3-way'!C168-1)</f>
        <v/>
      </c>
    </row>
    <row r="168" spans="4:11" x14ac:dyDescent="0.25">
      <c r="D168" t="str">
        <f>solve_for_c('True_Odds_Calculator_3-way'!A169,'True_Odds_Calculator_3-way'!B169,'True_Odds_Calculator_3-way'!C169,'Log_working_3-way'!B$1,'Log_working_3-way'!B$2)</f>
        <v/>
      </c>
      <c r="F168" s="6" t="str">
        <f>IF('Log_working_3-way'!D168="","",1/'True_Odds_Calculator_3-way'!N169+1/'True_Odds_Calculator_3-way'!O169+1/'True_Odds_Calculator_3-way'!#REF!-1)</f>
        <v/>
      </c>
      <c r="H168" s="6" t="str">
        <f>IF('Log_working_3-way'!$D168="","",'True_Odds_Calculator_3-way'!N169/'True_Odds_Calculator_3-way'!A169-1)</f>
        <v/>
      </c>
      <c r="I168" s="6" t="str">
        <f>IF('Log_working_3-way'!$D168="","",'True_Odds_Calculator_3-way'!O169/'True_Odds_Calculator_3-way'!B169-1)</f>
        <v/>
      </c>
      <c r="J168" s="6" t="str">
        <f>IF('Log_working_3-way'!$D168="","",'True_Odds_Calculator_3-way'!#REF!/'True_Odds_Calculator_3-way'!C169-1)</f>
        <v/>
      </c>
      <c r="K168" s="6" t="str">
        <f>IF('Log_working_3-way'!$D168="","",1/'True_Odds_Calculator_3-way'!A169+1/'True_Odds_Calculator_3-way'!B169+1/'True_Odds_Calculator_3-way'!C169-1)</f>
        <v/>
      </c>
    </row>
    <row r="169" spans="4:11" x14ac:dyDescent="0.25">
      <c r="D169" t="str">
        <f>solve_for_c('True_Odds_Calculator_3-way'!A170,'True_Odds_Calculator_3-way'!B170,'True_Odds_Calculator_3-way'!C170,'Log_working_3-way'!B$1,'Log_working_3-way'!B$2)</f>
        <v/>
      </c>
      <c r="F169" s="6" t="str">
        <f>IF('Log_working_3-way'!D169="","",1/'True_Odds_Calculator_3-way'!N170+1/'True_Odds_Calculator_3-way'!O170+1/'True_Odds_Calculator_3-way'!#REF!-1)</f>
        <v/>
      </c>
      <c r="H169" s="6" t="str">
        <f>IF('Log_working_3-way'!$D169="","",'True_Odds_Calculator_3-way'!N170/'True_Odds_Calculator_3-way'!A170-1)</f>
        <v/>
      </c>
      <c r="I169" s="6" t="str">
        <f>IF('Log_working_3-way'!$D169="","",'True_Odds_Calculator_3-way'!O170/'True_Odds_Calculator_3-way'!B170-1)</f>
        <v/>
      </c>
      <c r="J169" s="6" t="str">
        <f>IF('Log_working_3-way'!$D169="","",'True_Odds_Calculator_3-way'!#REF!/'True_Odds_Calculator_3-way'!C170-1)</f>
        <v/>
      </c>
      <c r="K169" s="6" t="str">
        <f>IF('Log_working_3-way'!$D169="","",1/'True_Odds_Calculator_3-way'!A170+1/'True_Odds_Calculator_3-way'!B170+1/'True_Odds_Calculator_3-way'!C170-1)</f>
        <v/>
      </c>
    </row>
    <row r="170" spans="4:11" x14ac:dyDescent="0.25">
      <c r="D170" t="str">
        <f>solve_for_c('True_Odds_Calculator_3-way'!A171,'True_Odds_Calculator_3-way'!B171,'True_Odds_Calculator_3-way'!C171,'Log_working_3-way'!B$1,'Log_working_3-way'!B$2)</f>
        <v/>
      </c>
      <c r="F170" s="6" t="str">
        <f>IF('Log_working_3-way'!D170="","",1/'True_Odds_Calculator_3-way'!N171+1/'True_Odds_Calculator_3-way'!O171+1/'True_Odds_Calculator_3-way'!#REF!-1)</f>
        <v/>
      </c>
      <c r="H170" s="6" t="str">
        <f>IF('Log_working_3-way'!$D170="","",'True_Odds_Calculator_3-way'!N171/'True_Odds_Calculator_3-way'!A171-1)</f>
        <v/>
      </c>
      <c r="I170" s="6" t="str">
        <f>IF('Log_working_3-way'!$D170="","",'True_Odds_Calculator_3-way'!O171/'True_Odds_Calculator_3-way'!B171-1)</f>
        <v/>
      </c>
      <c r="J170" s="6" t="str">
        <f>IF('Log_working_3-way'!$D170="","",'True_Odds_Calculator_3-way'!#REF!/'True_Odds_Calculator_3-way'!C171-1)</f>
        <v/>
      </c>
      <c r="K170" s="6" t="str">
        <f>IF('Log_working_3-way'!$D170="","",1/'True_Odds_Calculator_3-way'!A171+1/'True_Odds_Calculator_3-way'!B171+1/'True_Odds_Calculator_3-way'!C171-1)</f>
        <v/>
      </c>
    </row>
    <row r="171" spans="4:11" x14ac:dyDescent="0.25">
      <c r="D171" t="str">
        <f>solve_for_c('True_Odds_Calculator_3-way'!A172,'True_Odds_Calculator_3-way'!B172,'True_Odds_Calculator_3-way'!C172,'Log_working_3-way'!B$1,'Log_working_3-way'!B$2)</f>
        <v/>
      </c>
      <c r="F171" s="6" t="str">
        <f>IF('Log_working_3-way'!D171="","",1/'True_Odds_Calculator_3-way'!N172+1/'True_Odds_Calculator_3-way'!O172+1/'True_Odds_Calculator_3-way'!#REF!-1)</f>
        <v/>
      </c>
      <c r="H171" s="6" t="str">
        <f>IF('Log_working_3-way'!$D171="","",'True_Odds_Calculator_3-way'!N172/'True_Odds_Calculator_3-way'!A172-1)</f>
        <v/>
      </c>
      <c r="I171" s="6" t="str">
        <f>IF('Log_working_3-way'!$D171="","",'True_Odds_Calculator_3-way'!O172/'True_Odds_Calculator_3-way'!B172-1)</f>
        <v/>
      </c>
      <c r="J171" s="6" t="str">
        <f>IF('Log_working_3-way'!$D171="","",'True_Odds_Calculator_3-way'!#REF!/'True_Odds_Calculator_3-way'!C172-1)</f>
        <v/>
      </c>
      <c r="K171" s="6" t="str">
        <f>IF('Log_working_3-way'!$D171="","",1/'True_Odds_Calculator_3-way'!A172+1/'True_Odds_Calculator_3-way'!B172+1/'True_Odds_Calculator_3-way'!C172-1)</f>
        <v/>
      </c>
    </row>
    <row r="172" spans="4:11" x14ac:dyDescent="0.25">
      <c r="D172" t="str">
        <f>solve_for_c('True_Odds_Calculator_3-way'!A173,'True_Odds_Calculator_3-way'!B173,'True_Odds_Calculator_3-way'!C173,'Log_working_3-way'!B$1,'Log_working_3-way'!B$2)</f>
        <v/>
      </c>
      <c r="F172" s="6" t="str">
        <f>IF('Log_working_3-way'!D172="","",1/'True_Odds_Calculator_3-way'!N173+1/'True_Odds_Calculator_3-way'!O173+1/'True_Odds_Calculator_3-way'!#REF!-1)</f>
        <v/>
      </c>
      <c r="H172" s="6" t="str">
        <f>IF('Log_working_3-way'!$D172="","",'True_Odds_Calculator_3-way'!N173/'True_Odds_Calculator_3-way'!A173-1)</f>
        <v/>
      </c>
      <c r="I172" s="6" t="str">
        <f>IF('Log_working_3-way'!$D172="","",'True_Odds_Calculator_3-way'!O173/'True_Odds_Calculator_3-way'!B173-1)</f>
        <v/>
      </c>
      <c r="J172" s="6" t="str">
        <f>IF('Log_working_3-way'!$D172="","",'True_Odds_Calculator_3-way'!#REF!/'True_Odds_Calculator_3-way'!C173-1)</f>
        <v/>
      </c>
      <c r="K172" s="6" t="str">
        <f>IF('Log_working_3-way'!$D172="","",1/'True_Odds_Calculator_3-way'!A173+1/'True_Odds_Calculator_3-way'!B173+1/'True_Odds_Calculator_3-way'!C173-1)</f>
        <v/>
      </c>
    </row>
    <row r="173" spans="4:11" x14ac:dyDescent="0.25">
      <c r="D173" t="str">
        <f>solve_for_c('True_Odds_Calculator_3-way'!A174,'True_Odds_Calculator_3-way'!B174,'True_Odds_Calculator_3-way'!C174,'Log_working_3-way'!B$1,'Log_working_3-way'!B$2)</f>
        <v/>
      </c>
      <c r="F173" s="6" t="str">
        <f>IF('Log_working_3-way'!D173="","",1/'True_Odds_Calculator_3-way'!N174+1/'True_Odds_Calculator_3-way'!O174+1/'True_Odds_Calculator_3-way'!#REF!-1)</f>
        <v/>
      </c>
      <c r="H173" s="6" t="str">
        <f>IF('Log_working_3-way'!$D173="","",'True_Odds_Calculator_3-way'!N174/'True_Odds_Calculator_3-way'!A174-1)</f>
        <v/>
      </c>
      <c r="I173" s="6" t="str">
        <f>IF('Log_working_3-way'!$D173="","",'True_Odds_Calculator_3-way'!O174/'True_Odds_Calculator_3-way'!B174-1)</f>
        <v/>
      </c>
      <c r="J173" s="6" t="str">
        <f>IF('Log_working_3-way'!$D173="","",'True_Odds_Calculator_3-way'!#REF!/'True_Odds_Calculator_3-way'!C174-1)</f>
        <v/>
      </c>
      <c r="K173" s="6" t="str">
        <f>IF('Log_working_3-way'!$D173="","",1/'True_Odds_Calculator_3-way'!A174+1/'True_Odds_Calculator_3-way'!B174+1/'True_Odds_Calculator_3-way'!C174-1)</f>
        <v/>
      </c>
    </row>
    <row r="174" spans="4:11" x14ac:dyDescent="0.25">
      <c r="D174" t="str">
        <f>solve_for_c('True_Odds_Calculator_3-way'!A175,'True_Odds_Calculator_3-way'!B175,'True_Odds_Calculator_3-way'!C175,'Log_working_3-way'!B$1,'Log_working_3-way'!B$2)</f>
        <v/>
      </c>
      <c r="F174" s="6" t="str">
        <f>IF('Log_working_3-way'!D174="","",1/'True_Odds_Calculator_3-way'!N175+1/'True_Odds_Calculator_3-way'!O175+1/'True_Odds_Calculator_3-way'!#REF!-1)</f>
        <v/>
      </c>
      <c r="H174" s="6" t="str">
        <f>IF('Log_working_3-way'!$D174="","",'True_Odds_Calculator_3-way'!N175/'True_Odds_Calculator_3-way'!A175-1)</f>
        <v/>
      </c>
      <c r="I174" s="6" t="str">
        <f>IF('Log_working_3-way'!$D174="","",'True_Odds_Calculator_3-way'!O175/'True_Odds_Calculator_3-way'!B175-1)</f>
        <v/>
      </c>
      <c r="J174" s="6" t="str">
        <f>IF('Log_working_3-way'!$D174="","",'True_Odds_Calculator_3-way'!#REF!/'True_Odds_Calculator_3-way'!C175-1)</f>
        <v/>
      </c>
      <c r="K174" s="6" t="str">
        <f>IF('Log_working_3-way'!$D174="","",1/'True_Odds_Calculator_3-way'!A175+1/'True_Odds_Calculator_3-way'!B175+1/'True_Odds_Calculator_3-way'!C175-1)</f>
        <v/>
      </c>
    </row>
    <row r="175" spans="4:11" x14ac:dyDescent="0.25">
      <c r="D175" t="str">
        <f>solve_for_c('True_Odds_Calculator_3-way'!A176,'True_Odds_Calculator_3-way'!B176,'True_Odds_Calculator_3-way'!C176,'Log_working_3-way'!B$1,'Log_working_3-way'!B$2)</f>
        <v/>
      </c>
      <c r="F175" s="6" t="str">
        <f>IF('Log_working_3-way'!D175="","",1/'True_Odds_Calculator_3-way'!N176+1/'True_Odds_Calculator_3-way'!O176+1/'True_Odds_Calculator_3-way'!#REF!-1)</f>
        <v/>
      </c>
      <c r="H175" s="6" t="str">
        <f>IF('Log_working_3-way'!$D175="","",'True_Odds_Calculator_3-way'!N176/'True_Odds_Calculator_3-way'!A176-1)</f>
        <v/>
      </c>
      <c r="I175" s="6" t="str">
        <f>IF('Log_working_3-way'!$D175="","",'True_Odds_Calculator_3-way'!O176/'True_Odds_Calculator_3-way'!B176-1)</f>
        <v/>
      </c>
      <c r="J175" s="6" t="str">
        <f>IF('Log_working_3-way'!$D175="","",'True_Odds_Calculator_3-way'!#REF!/'True_Odds_Calculator_3-way'!C176-1)</f>
        <v/>
      </c>
      <c r="K175" s="6" t="str">
        <f>IF('Log_working_3-way'!$D175="","",1/'True_Odds_Calculator_3-way'!A176+1/'True_Odds_Calculator_3-way'!B176+1/'True_Odds_Calculator_3-way'!C176-1)</f>
        <v/>
      </c>
    </row>
    <row r="176" spans="4:11" x14ac:dyDescent="0.25">
      <c r="D176" t="str">
        <f>solve_for_c('True_Odds_Calculator_3-way'!A177,'True_Odds_Calculator_3-way'!B177,'True_Odds_Calculator_3-way'!C177,'Log_working_3-way'!B$1,'Log_working_3-way'!B$2)</f>
        <v/>
      </c>
      <c r="F176" s="6" t="str">
        <f>IF('Log_working_3-way'!D176="","",1/'True_Odds_Calculator_3-way'!N177+1/'True_Odds_Calculator_3-way'!O177+1/'True_Odds_Calculator_3-way'!#REF!-1)</f>
        <v/>
      </c>
      <c r="H176" s="6" t="str">
        <f>IF('Log_working_3-way'!$D176="","",'True_Odds_Calculator_3-way'!N177/'True_Odds_Calculator_3-way'!A177-1)</f>
        <v/>
      </c>
      <c r="I176" s="6" t="str">
        <f>IF('Log_working_3-way'!$D176="","",'True_Odds_Calculator_3-way'!O177/'True_Odds_Calculator_3-way'!B177-1)</f>
        <v/>
      </c>
      <c r="J176" s="6" t="str">
        <f>IF('Log_working_3-way'!$D176="","",'True_Odds_Calculator_3-way'!#REF!/'True_Odds_Calculator_3-way'!C177-1)</f>
        <v/>
      </c>
      <c r="K176" s="6" t="str">
        <f>IF('Log_working_3-way'!$D176="","",1/'True_Odds_Calculator_3-way'!A177+1/'True_Odds_Calculator_3-way'!B177+1/'True_Odds_Calculator_3-way'!C177-1)</f>
        <v/>
      </c>
    </row>
    <row r="177" spans="4:11" x14ac:dyDescent="0.25">
      <c r="D177" t="str">
        <f>solve_for_c('True_Odds_Calculator_3-way'!A178,'True_Odds_Calculator_3-way'!B178,'True_Odds_Calculator_3-way'!C178,'Log_working_3-way'!B$1,'Log_working_3-way'!B$2)</f>
        <v/>
      </c>
      <c r="F177" s="6" t="str">
        <f>IF('Log_working_3-way'!D177="","",1/'True_Odds_Calculator_3-way'!N178+1/'True_Odds_Calculator_3-way'!O178+1/'True_Odds_Calculator_3-way'!#REF!-1)</f>
        <v/>
      </c>
      <c r="H177" s="6" t="str">
        <f>IF('Log_working_3-way'!$D177="","",'True_Odds_Calculator_3-way'!N178/'True_Odds_Calculator_3-way'!A178-1)</f>
        <v/>
      </c>
      <c r="I177" s="6" t="str">
        <f>IF('Log_working_3-way'!$D177="","",'True_Odds_Calculator_3-way'!O178/'True_Odds_Calculator_3-way'!B178-1)</f>
        <v/>
      </c>
      <c r="J177" s="6" t="str">
        <f>IF('Log_working_3-way'!$D177="","",'True_Odds_Calculator_3-way'!#REF!/'True_Odds_Calculator_3-way'!C178-1)</f>
        <v/>
      </c>
      <c r="K177" s="6" t="str">
        <f>IF('Log_working_3-way'!$D177="","",1/'True_Odds_Calculator_3-way'!A178+1/'True_Odds_Calculator_3-way'!B178+1/'True_Odds_Calculator_3-way'!C178-1)</f>
        <v/>
      </c>
    </row>
    <row r="178" spans="4:11" x14ac:dyDescent="0.25">
      <c r="D178" t="str">
        <f>solve_for_c('True_Odds_Calculator_3-way'!A179,'True_Odds_Calculator_3-way'!B179,'True_Odds_Calculator_3-way'!C179,'Log_working_3-way'!B$1,'Log_working_3-way'!B$2)</f>
        <v/>
      </c>
      <c r="F178" s="6" t="str">
        <f>IF('Log_working_3-way'!D178="","",1/'True_Odds_Calculator_3-way'!N179+1/'True_Odds_Calculator_3-way'!O179+1/'True_Odds_Calculator_3-way'!#REF!-1)</f>
        <v/>
      </c>
      <c r="H178" s="6" t="str">
        <f>IF('Log_working_3-way'!$D178="","",'True_Odds_Calculator_3-way'!N179/'True_Odds_Calculator_3-way'!A179-1)</f>
        <v/>
      </c>
      <c r="I178" s="6" t="str">
        <f>IF('Log_working_3-way'!$D178="","",'True_Odds_Calculator_3-way'!O179/'True_Odds_Calculator_3-way'!B179-1)</f>
        <v/>
      </c>
      <c r="J178" s="6" t="str">
        <f>IF('Log_working_3-way'!$D178="","",'True_Odds_Calculator_3-way'!#REF!/'True_Odds_Calculator_3-way'!C179-1)</f>
        <v/>
      </c>
      <c r="K178" s="6" t="str">
        <f>IF('Log_working_3-way'!$D178="","",1/'True_Odds_Calculator_3-way'!A179+1/'True_Odds_Calculator_3-way'!B179+1/'True_Odds_Calculator_3-way'!C179-1)</f>
        <v/>
      </c>
    </row>
    <row r="179" spans="4:11" x14ac:dyDescent="0.25">
      <c r="D179" t="str">
        <f>solve_for_c('True_Odds_Calculator_3-way'!A180,'True_Odds_Calculator_3-way'!B180,'True_Odds_Calculator_3-way'!C180,'Log_working_3-way'!B$1,'Log_working_3-way'!B$2)</f>
        <v/>
      </c>
      <c r="F179" s="6" t="str">
        <f>IF('Log_working_3-way'!D179="","",1/'True_Odds_Calculator_3-way'!N180+1/'True_Odds_Calculator_3-way'!O180+1/'True_Odds_Calculator_3-way'!#REF!-1)</f>
        <v/>
      </c>
      <c r="H179" s="6" t="str">
        <f>IF('Log_working_3-way'!$D179="","",'True_Odds_Calculator_3-way'!N180/'True_Odds_Calculator_3-way'!A180-1)</f>
        <v/>
      </c>
      <c r="I179" s="6" t="str">
        <f>IF('Log_working_3-way'!$D179="","",'True_Odds_Calculator_3-way'!O180/'True_Odds_Calculator_3-way'!B180-1)</f>
        <v/>
      </c>
      <c r="J179" s="6" t="str">
        <f>IF('Log_working_3-way'!$D179="","",'True_Odds_Calculator_3-way'!#REF!/'True_Odds_Calculator_3-way'!C180-1)</f>
        <v/>
      </c>
      <c r="K179" s="6" t="str">
        <f>IF('Log_working_3-way'!$D179="","",1/'True_Odds_Calculator_3-way'!A180+1/'True_Odds_Calculator_3-way'!B180+1/'True_Odds_Calculator_3-way'!C180-1)</f>
        <v/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IF('Log_working_3-way'!D180="","",1/'True_Odds_Calculator_3-way'!N181+1/'True_Odds_Calculator_3-way'!O181+1/'True_Odds_Calculator_3-way'!#REF!-1)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IF('Log_working_3-way'!$D180="","",'True_Odds_Calculator_3-way'!#REF!/'True_Odds_Calculator_3-way'!C181-1)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IF('Log_working_3-way'!D181="","",1/'True_Odds_Calculator_3-way'!N182+1/'True_Odds_Calculator_3-way'!O182+1/'True_Odds_Calculator_3-way'!#REF!-1)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IF('Log_working_3-way'!$D181="","",'True_Odds_Calculator_3-way'!#REF!/'True_Odds_Calculator_3-way'!C182-1)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IF('Log_working_3-way'!D182="","",1/'True_Odds_Calculator_3-way'!N183+1/'True_Odds_Calculator_3-way'!O183+1/'True_Odds_Calculator_3-way'!#REF!-1)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IF('Log_working_3-way'!$D182="","",'True_Odds_Calculator_3-way'!#REF!/'True_Odds_Calculator_3-way'!C183-1)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IF('Log_working_3-way'!D183="","",1/'True_Odds_Calculator_3-way'!N184+1/'True_Odds_Calculator_3-way'!O184+1/'True_Odds_Calculator_3-way'!#REF!-1)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IF('Log_working_3-way'!$D183="","",'True_Odds_Calculator_3-way'!#REF!/'True_Odds_Calculator_3-way'!C184-1)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IF('Log_working_3-way'!D184="","",1/'True_Odds_Calculator_3-way'!N185+1/'True_Odds_Calculator_3-way'!O185+1/'True_Odds_Calculator_3-way'!#REF!-1)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IF('Log_working_3-way'!$D184="","",'True_Odds_Calculator_3-way'!#REF!/'True_Odds_Calculator_3-way'!C185-1)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IF('Log_working_3-way'!D185="","",1/'True_Odds_Calculator_3-way'!N186+1/'True_Odds_Calculator_3-way'!O186+1/'True_Odds_Calculator_3-way'!#REF!-1)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IF('Log_working_3-way'!$D185="","",'True_Odds_Calculator_3-way'!#REF!/'True_Odds_Calculator_3-way'!C186-1)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IF('Log_working_3-way'!D186="","",1/'True_Odds_Calculator_3-way'!N187+1/'True_Odds_Calculator_3-way'!O187+1/'True_Odds_Calculator_3-way'!#REF!-1)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IF('Log_working_3-way'!$D186="","",'True_Odds_Calculator_3-way'!#REF!/'True_Odds_Calculator_3-way'!C187-1)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IF('Log_working_3-way'!D187="","",1/'True_Odds_Calculator_3-way'!N188+1/'True_Odds_Calculator_3-way'!O188+1/'True_Odds_Calculator_3-way'!#REF!-1)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IF('Log_working_3-way'!$D187="","",'True_Odds_Calculator_3-way'!#REF!/'True_Odds_Calculator_3-way'!C188-1)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IF('Log_working_3-way'!D188="","",1/'True_Odds_Calculator_3-way'!N189+1/'True_Odds_Calculator_3-way'!O189+1/'True_Odds_Calculator_3-way'!#REF!-1)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IF('Log_working_3-way'!$D188="","",'True_Odds_Calculator_3-way'!#REF!/'True_Odds_Calculator_3-way'!C189-1)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IF('Log_working_3-way'!D189="","",1/'True_Odds_Calculator_3-way'!N190+1/'True_Odds_Calculator_3-way'!O190+1/'True_Odds_Calculator_3-way'!#REF!-1)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IF('Log_working_3-way'!$D189="","",'True_Odds_Calculator_3-way'!#REF!/'True_Odds_Calculator_3-way'!C190-1)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IF('Log_working_3-way'!D190="","",1/'True_Odds_Calculator_3-way'!N191+1/'True_Odds_Calculator_3-way'!O191+1/'True_Odds_Calculator_3-way'!#REF!-1)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IF('Log_working_3-way'!$D190="","",'True_Odds_Calculator_3-way'!#REF!/'True_Odds_Calculator_3-way'!C191-1)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IF('Log_working_3-way'!D191="","",1/'True_Odds_Calculator_3-way'!N192+1/'True_Odds_Calculator_3-way'!O192+1/'True_Odds_Calculator_3-way'!#REF!-1)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IF('Log_working_3-way'!$D191="","",'True_Odds_Calculator_3-way'!#REF!/'True_Odds_Calculator_3-way'!C192-1)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IF('Log_working_3-way'!D192="","",1/'True_Odds_Calculator_3-way'!N193+1/'True_Odds_Calculator_3-way'!O193+1/'True_Odds_Calculator_3-way'!#REF!-1)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IF('Log_working_3-way'!$D192="","",'True_Odds_Calculator_3-way'!#REF!/'True_Odds_Calculator_3-way'!C193-1)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IF('Log_working_3-way'!D193="","",1/'True_Odds_Calculator_3-way'!N194+1/'True_Odds_Calculator_3-way'!O194+1/'True_Odds_Calculator_3-way'!#REF!-1)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IF('Log_working_3-way'!$D193="","",'True_Odds_Calculator_3-way'!#REF!/'True_Odds_Calculator_3-way'!C194-1)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IF('Log_working_3-way'!D194="","",1/'True_Odds_Calculator_3-way'!N195+1/'True_Odds_Calculator_3-way'!O195+1/'True_Odds_Calculator_3-way'!#REF!-1)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IF('Log_working_3-way'!$D194="","",'True_Odds_Calculator_3-way'!#REF!/'True_Odds_Calculator_3-way'!C195-1)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IF('Log_working_3-way'!D195="","",1/'True_Odds_Calculator_3-way'!N196+1/'True_Odds_Calculator_3-way'!O196+1/'True_Odds_Calculator_3-way'!#REF!-1)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IF('Log_working_3-way'!$D195="","",'True_Odds_Calculator_3-way'!#REF!/'True_Odds_Calculator_3-way'!C196-1)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IF('Log_working_3-way'!D196="","",1/'True_Odds_Calculator_3-way'!N197+1/'True_Odds_Calculator_3-way'!O197+1/'True_Odds_Calculator_3-way'!#REF!-1)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IF('Log_working_3-way'!$D196="","",'True_Odds_Calculator_3-way'!#REF!/'True_Odds_Calculator_3-way'!C197-1)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IF('Log_working_3-way'!D197="","",1/'True_Odds_Calculator_3-way'!N198+1/'True_Odds_Calculator_3-way'!O198+1/'True_Odds_Calculator_3-way'!#REF!-1)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IF('Log_working_3-way'!$D197="","",'True_Odds_Calculator_3-way'!#REF!/'True_Odds_Calculator_3-way'!C198-1)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3.46</v>
      </c>
      <c r="B2" s="4">
        <f>IF('True_Odds_Calculator_3-way'!B3="","",'True_Odds_Calculator_3-way'!B3)</f>
        <v>3.72</v>
      </c>
      <c r="C2" s="4">
        <f>IF('True_Odds_Calculator_3-way'!C3="","",'True_Odds_Calculator_3-way'!C3)</f>
        <v>2.15</v>
      </c>
      <c r="D2" s="9">
        <f>(K2/(AR2+K2-(AR2*K2)))</f>
        <v>0.28178670122563049</v>
      </c>
      <c r="E2" s="9">
        <f>(L2/(AR2+L2-(AR2*L2)))</f>
        <v>0.26190576886075428</v>
      </c>
      <c r="F2" s="9">
        <f>(M2/(AR2+M2-(AR2*M2)))</f>
        <v>0.45630752991361551</v>
      </c>
      <c r="G2" s="9">
        <f>AR2</f>
        <v>1.0360908596756764</v>
      </c>
      <c r="H2" s="9">
        <f>IF(A2="","",1/D2)</f>
        <v>3.5487835148021634</v>
      </c>
      <c r="I2" s="9">
        <f>IF(B2="","",1/E2)</f>
        <v>3.8181671383178406</v>
      </c>
      <c r="J2" s="9">
        <f>IF(C2="","",1/F2)</f>
        <v>2.1915044886270274</v>
      </c>
      <c r="K2" s="11">
        <f>1/A2</f>
        <v>0.28901734104046245</v>
      </c>
      <c r="L2" s="11">
        <f>1/B2</f>
        <v>0.26881720430107525</v>
      </c>
      <c r="M2" s="11">
        <f>1/C2</f>
        <v>0.46511627906976744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-0.27806373558707609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0.22874215663742525</v>
      </c>
      <c r="Q2" s="11">
        <f>2*'OddsRatio_working_3-way'!K2*'OddsRatio_working_3-way'!L2*'OddsRatio_working_3-way'!M2</f>
        <v>7.2272403360955847E-2</v>
      </c>
      <c r="R2" s="11">
        <f>O2/N2</f>
        <v>0</v>
      </c>
      <c r="S2" s="11">
        <f>P2/N2</f>
        <v>-0.82262491422868156</v>
      </c>
      <c r="T2" s="11">
        <f>Q2/N2</f>
        <v>-0.25991308506435434</v>
      </c>
      <c r="U2" s="11">
        <f>'OddsRatio_working_3-way'!S2-'OddsRatio_working_3-way'!R2^2/3</f>
        <v>-0.82262491422868156</v>
      </c>
      <c r="V2" s="11">
        <f>'OddsRatio_working_3-way'!S2*'OddsRatio_working_3-way'!R2/3-2*'OddsRatio_working_3-way'!R2^3/27-'OddsRatio_working_3-way'!T2</f>
        <v>0.25991308506435434</v>
      </c>
      <c r="W2" s="11">
        <f>'OddsRatio_working_3-way'!V2^2+4*'OddsRatio_working_3-way'!U2^3/27</f>
        <v>-1.4916291160180895E-2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0.14358891230510382</v>
      </c>
      <c r="Y2" s="11">
        <f>IF('OddsRatio_working_3-way'!W2&gt;=0,IF('OddsRatio_working_3-way'!V2+SQRT('OddsRatio_working_3-way'!W2)&gt;0,0,PI()),ACOS('OddsRatio_working_3-way'!V2/(2*'OddsRatio_working_3-way'!X2)))</f>
        <v>0.43927617386174633</v>
      </c>
      <c r="Z2" s="11">
        <f>'OddsRatio_working_3-way'!X2^(1/3)*COS('OddsRatio_working_3-way'!Y2/3)</f>
        <v>0.51804542983783819</v>
      </c>
      <c r="AA2" s="11">
        <f>'OddsRatio_working_3-way'!X2^(1/3)*COS(('OddsRatio_working_3-way'!Y2+2*PI())/3)</f>
        <v>-0.32518862778398444</v>
      </c>
      <c r="AB2" s="11">
        <f>'OddsRatio_working_3-way'!X2^(1/3)*COS(('OddsRatio_working_3-way'!Y2+4*PI())/3)</f>
        <v>-0.19285680205385397</v>
      </c>
      <c r="AC2" s="11">
        <f>'OddsRatio_working_3-way'!X2^(1/3)*SIN('OddsRatio_working_3-way'!Y2/3)</f>
        <v>7.6401815207645718E-2</v>
      </c>
      <c r="AD2" s="11">
        <f>'OddsRatio_working_3-way'!X2^(1/3)*SIN(('OddsRatio_working_3-way'!Y2+2*PI())/3)</f>
        <v>0.41043959495017424</v>
      </c>
      <c r="AE2" s="11">
        <f>'OddsRatio_working_3-way'!X2^(1/3)*SIN(('OddsRatio_working_3-way'!Y2+4*PI())/3)</f>
        <v>-0.48684141015781968</v>
      </c>
      <c r="AF2" s="11">
        <f>-'OddsRatio_working_3-way'!U2/(3*'OddsRatio_working_3-way'!X2^(1/3))*COS(('OddsRatio_working_3-way'!Y2)/3)</f>
        <v>0.51804542983783819</v>
      </c>
      <c r="AG2" s="11">
        <f>-'OddsRatio_working_3-way'!U2/(3*'OddsRatio_working_3-way'!X2^(1/3))*COS(('OddsRatio_working_3-way'!Y2+2*PI())/3)</f>
        <v>-0.32518862778398444</v>
      </c>
      <c r="AH2" s="11">
        <f>-'OddsRatio_working_3-way'!U2/(3*'OddsRatio_working_3-way'!X2^(1/3))*COS(('OddsRatio_working_3-way'!Y2+4*PI())/3)</f>
        <v>-0.19285680205385397</v>
      </c>
      <c r="AI2" s="11">
        <f>'OddsRatio_working_3-way'!U2/(3*'OddsRatio_working_3-way'!X2^(1/3))*SIN(('OddsRatio_working_3-way'!Y2)/3)</f>
        <v>-7.6401815207645718E-2</v>
      </c>
      <c r="AJ2" s="11">
        <f>'OddsRatio_working_3-way'!U2/(3*'OddsRatio_working_3-way'!X2^(1/3))*SIN(('OddsRatio_working_3-way'!Y2+2*PI())/3)</f>
        <v>-0.41043959495017424</v>
      </c>
      <c r="AK2" s="11">
        <f>'OddsRatio_working_3-way'!U2/(3*'OddsRatio_working_3-way'!X2^(1/3))*SIN(('OddsRatio_working_3-way'!Y2+4*PI())/3)</f>
        <v>0.48684141015781968</v>
      </c>
      <c r="AL2" s="11">
        <f>'OddsRatio_working_3-way'!Z2+'OddsRatio_working_3-way'!AF2</f>
        <v>1.0360908596756764</v>
      </c>
      <c r="AM2" s="11">
        <f>'OddsRatio_working_3-way'!AA2+'OddsRatio_working_3-way'!AG2</f>
        <v>-0.65037725556796888</v>
      </c>
      <c r="AN2" s="11">
        <f>'OddsRatio_working_3-way'!AB2+'OddsRatio_working_3-way'!AH2</f>
        <v>-0.38571360410770794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1.0360908596756764</v>
      </c>
      <c r="AS2" s="11">
        <f>IF(('OddsRatio_working_3-way'!X2=0),IF(Q2&gt;0,-Q2^(1/3),(-Q2)^(1/3)),'OddsRatio_working_3-way'!AM2-'OddsRatio_working_3-way'!R2/3)</f>
        <v>-0.65037725556796888</v>
      </c>
      <c r="AT2" s="11">
        <f>IF(('OddsRatio_working_3-way'!X2=0),IF(Q2&gt;0,-Q2^(1/3),(-Q2)^(1/3)),'OddsRatio_working_3-way'!AN2-'OddsRatio_working_3-way'!R2/3)</f>
        <v>-0.38571360410770794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1.72</v>
      </c>
      <c r="B3" s="4">
        <f>IF('True_Odds_Calculator_3-way'!B4="","",'True_Odds_Calculator_3-way'!B4)</f>
        <v>4.4000000000000004</v>
      </c>
      <c r="C3" s="4">
        <f>IF('True_Odds_Calculator_3-way'!C4="","",'True_Odds_Calculator_3-way'!C4)</f>
        <v>4.53</v>
      </c>
      <c r="D3" s="9">
        <f t="shared" ref="D3" si="0">(K3/(AR3+K3-(AR3*K3)))</f>
        <v>0.5691538635349237</v>
      </c>
      <c r="E3" s="9">
        <f t="shared" ref="E3" si="1">(L3/(AR3+L3-(AR3*L3)))</f>
        <v>0.2185938305807574</v>
      </c>
      <c r="F3" s="9">
        <f t="shared" ref="F3" si="2">(M3/(AR3+M3-(AR3*M3)))</f>
        <v>0.21225230588431895</v>
      </c>
      <c r="G3" s="9">
        <f t="shared" ref="G3" si="3">AR3</f>
        <v>1.0513807427054958</v>
      </c>
      <c r="H3" s="9">
        <f t="shared" ref="H3" si="4">IF(A3="","",1/D3)</f>
        <v>1.756994134747957</v>
      </c>
      <c r="I3" s="9">
        <f t="shared" ref="I3" si="5">IF(B3="","",1/E3)</f>
        <v>4.5746945251986864</v>
      </c>
      <c r="J3" s="9">
        <f t="shared" ref="J3" si="6">IF(C3="","",1/F3)</f>
        <v>4.7113740217504008</v>
      </c>
      <c r="K3" s="11">
        <f t="shared" ref="K3" si="7">1/A3</f>
        <v>0.58139534883720934</v>
      </c>
      <c r="L3" s="11">
        <f t="shared" ref="L3" si="8">1/B3</f>
        <v>0.22727272727272727</v>
      </c>
      <c r="M3" s="11">
        <f t="shared" ref="M3" si="9">1/C3</f>
        <v>0.22075055187637968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-0.25206166080954318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0.22314240510759842</v>
      </c>
      <c r="Q3" s="11">
        <f>2*'OddsRatio_working_3-way'!K3*'OddsRatio_working_3-way'!L3*'OddsRatio_working_3-way'!M3</f>
        <v>5.8337883688261011E-2</v>
      </c>
      <c r="R3" s="11">
        <f t="shared" ref="R3" si="10">O3/N3</f>
        <v>0</v>
      </c>
      <c r="S3" s="11">
        <f t="shared" ref="S3" si="11">P3/N3</f>
        <v>-0.88526912181303119</v>
      </c>
      <c r="T3" s="11">
        <f t="shared" ref="T3" si="12">Q3/N3</f>
        <v>-0.23144290766353751</v>
      </c>
      <c r="U3" s="11">
        <f>'OddsRatio_working_3-way'!S3-'OddsRatio_working_3-way'!R3^2/3</f>
        <v>-0.88526912181303119</v>
      </c>
      <c r="V3" s="11">
        <f>'OddsRatio_working_3-way'!S3*'OddsRatio_working_3-way'!R3/3-2*'OddsRatio_working_3-way'!R3^3/27-'OddsRatio_working_3-way'!T3</f>
        <v>0.23144290766353751</v>
      </c>
      <c r="W3" s="11">
        <f>'OddsRatio_working_3-way'!V3^2+4*'OddsRatio_working_3-way'!U3^3/27</f>
        <v>-4.9217390286027472E-2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0.16029910308060072</v>
      </c>
      <c r="Y3" s="11">
        <f>IF('OddsRatio_working_3-way'!W3&gt;=0,IF('OddsRatio_working_3-way'!V3+SQRT('OddsRatio_working_3-way'!W3)&gt;0,0,PI()),ACOS('OddsRatio_working_3-way'!V3/(2*'OddsRatio_working_3-way'!X3)))</f>
        <v>0.76423844548017961</v>
      </c>
      <c r="Z3" s="11">
        <f>'OddsRatio_working_3-way'!X3^(1/3)*COS('OddsRatio_working_3-way'!Y3/3)</f>
        <v>0.52569037135274788</v>
      </c>
      <c r="AA3" s="11">
        <f>'OddsRatio_working_3-way'!X3^(1/3)*COS(('OddsRatio_working_3-way'!Y3+2*PI())/3)</f>
        <v>-0.38139688559465973</v>
      </c>
      <c r="AB3" s="11">
        <f>'OddsRatio_working_3-way'!X3^(1/3)*COS(('OddsRatio_working_3-way'!Y3+4*PI())/3)</f>
        <v>-0.14429348575808837</v>
      </c>
      <c r="AC3" s="11">
        <f>'OddsRatio_working_3-way'!X3^(1/3)*SIN('OddsRatio_working_3-way'!Y3/3)</f>
        <v>0.13689171172141998</v>
      </c>
      <c r="AD3" s="11">
        <f>'OddsRatio_working_3-way'!X3^(1/3)*SIN(('OddsRatio_working_3-way'!Y3+2*PI())/3)</f>
        <v>0.38681536025564506</v>
      </c>
      <c r="AE3" s="11">
        <f>'OddsRatio_working_3-way'!X3^(1/3)*SIN(('OddsRatio_working_3-way'!Y3+4*PI())/3)</f>
        <v>-0.52370707197706501</v>
      </c>
      <c r="AF3" s="11">
        <f>-'OddsRatio_working_3-way'!U3/(3*'OddsRatio_working_3-way'!X3^(1/3))*COS(('OddsRatio_working_3-way'!Y3)/3)</f>
        <v>0.52569037135274788</v>
      </c>
      <c r="AG3" s="11">
        <f>-'OddsRatio_working_3-way'!U3/(3*'OddsRatio_working_3-way'!X3^(1/3))*COS(('OddsRatio_working_3-way'!Y3+2*PI())/3)</f>
        <v>-0.38139688559465973</v>
      </c>
      <c r="AH3" s="11">
        <f>-'OddsRatio_working_3-way'!U3/(3*'OddsRatio_working_3-way'!X3^(1/3))*COS(('OddsRatio_working_3-way'!Y3+4*PI())/3)</f>
        <v>-0.14429348575808837</v>
      </c>
      <c r="AI3" s="11">
        <f>'OddsRatio_working_3-way'!U3/(3*'OddsRatio_working_3-way'!X3^(1/3))*SIN(('OddsRatio_working_3-way'!Y3)/3)</f>
        <v>-0.13689171172141998</v>
      </c>
      <c r="AJ3" s="11">
        <f>'OddsRatio_working_3-way'!U3/(3*'OddsRatio_working_3-way'!X3^(1/3))*SIN(('OddsRatio_working_3-way'!Y3+2*PI())/3)</f>
        <v>-0.38681536025564506</v>
      </c>
      <c r="AK3" s="11">
        <f>'OddsRatio_working_3-way'!U3/(3*'OddsRatio_working_3-way'!X3^(1/3))*SIN(('OddsRatio_working_3-way'!Y3+4*PI())/3)</f>
        <v>0.52370707197706501</v>
      </c>
      <c r="AL3" s="11">
        <f>'OddsRatio_working_3-way'!Z3+'OddsRatio_working_3-way'!AF3</f>
        <v>1.0513807427054958</v>
      </c>
      <c r="AM3" s="11">
        <f>'OddsRatio_working_3-way'!AA3+'OddsRatio_working_3-way'!AG3</f>
        <v>-0.76279377118931946</v>
      </c>
      <c r="AN3" s="11">
        <f>'OddsRatio_working_3-way'!AB3+'OddsRatio_working_3-way'!AH3</f>
        <v>-0.28858697151617674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1.0513807427054958</v>
      </c>
      <c r="AS3" s="11">
        <f>IF(('OddsRatio_working_3-way'!X3=0),IF(Q3&gt;0,-Q3^(1/3),(-Q3)^(1/3)),'OddsRatio_working_3-way'!AM3-'OddsRatio_working_3-way'!R3/3)</f>
        <v>-0.76279377118931946</v>
      </c>
      <c r="AT3" s="11">
        <f>IF(('OddsRatio_working_3-way'!X3=0),IF(Q3&gt;0,-Q3^(1/3),(-Q3)^(1/3)),'OddsRatio_working_3-way'!AN3-'OddsRatio_working_3-way'!R3/3)</f>
        <v>-0.28858697151617674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1.89</v>
      </c>
      <c r="B4" s="4">
        <f>IF('True_Odds_Calculator_3-way'!B5="","",'True_Odds_Calculator_3-way'!B5)</f>
        <v>4.07</v>
      </c>
      <c r="C4" s="4">
        <f>IF('True_Odds_Calculator_3-way'!C5="","",'True_Odds_Calculator_3-way'!C5)</f>
        <v>3.91</v>
      </c>
      <c r="D4" s="9">
        <f t="shared" ref="D4:D67" si="13">(K4/(AR4+K4-(AR4*K4)))</f>
        <v>0.51681652487550644</v>
      </c>
      <c r="E4" s="9">
        <f t="shared" ref="E4:E67" si="14">(L4/(AR4+L4-(AR4*L4)))</f>
        <v>0.23668874868722842</v>
      </c>
      <c r="F4" s="9">
        <f t="shared" ref="F4:F67" si="15">(M4/(AR4+M4-(AR4*M4)))</f>
        <v>0.24649472643726517</v>
      </c>
      <c r="G4" s="9">
        <f t="shared" ref="G4:G67" si="16">AR4</f>
        <v>1.0504748879102392</v>
      </c>
      <c r="H4" s="9">
        <f t="shared" ref="H4:H67" si="17">IF(A4="","",1/D4)</f>
        <v>1.9349226502401127</v>
      </c>
      <c r="I4" s="9">
        <f t="shared" ref="I4:I67" si="18">IF(B4="","",1/E4)</f>
        <v>4.2249579058844358</v>
      </c>
      <c r="J4" s="9">
        <f t="shared" ref="J4:J67" si="19">IF(C4="","",1/F4)</f>
        <v>4.0568819238187954</v>
      </c>
      <c r="K4" s="11">
        <f t="shared" ref="K4:K67" si="20">1/A4</f>
        <v>0.52910052910052918</v>
      </c>
      <c r="L4" s="11">
        <f t="shared" ref="L4:L67" si="21">1/B4</f>
        <v>0.24570024570024568</v>
      </c>
      <c r="M4" s="11">
        <f t="shared" ref="M4:M67" si="22">1/C4</f>
        <v>0.25575447570332482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-0.26435553034018511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0.22841455066519006</v>
      </c>
      <c r="Q4" s="11">
        <f>2*'OddsRatio_working_3-way'!K4*'OddsRatio_working_3-way'!L4*'OddsRatio_working_3-way'!M4</f>
        <v>6.6496230179094631E-2</v>
      </c>
      <c r="R4" s="11">
        <f t="shared" ref="R4:R67" si="23">O4/N4</f>
        <v>0</v>
      </c>
      <c r="S4" s="11">
        <f t="shared" ref="S4:S67" si="24">P4/N4</f>
        <v>-0.86404301953227725</v>
      </c>
      <c r="T4" s="11">
        <f t="shared" ref="T4:T67" si="25">Q4/N4</f>
        <v>-0.2515409081607794</v>
      </c>
      <c r="U4" s="11">
        <f>'OddsRatio_working_3-way'!S4-'OddsRatio_working_3-way'!R4^2/3</f>
        <v>-0.86404301953227725</v>
      </c>
      <c r="V4" s="11">
        <f>'OddsRatio_working_3-way'!S4*'OddsRatio_working_3-way'!R4/3-2*'OddsRatio_working_3-way'!R4^3/27-'OddsRatio_working_3-way'!T4</f>
        <v>0.2515409081607794</v>
      </c>
      <c r="W4" s="11">
        <f>'OddsRatio_working_3-way'!V4^2+4*'OddsRatio_working_3-way'!U4^3/27</f>
        <v>-3.2292933080664124E-2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0.15456856210029724</v>
      </c>
      <c r="Y4" s="11">
        <f>IF('OddsRatio_working_3-way'!W4&gt;=0,IF('OddsRatio_working_3-way'!V4+SQRT('OddsRatio_working_3-way'!W4)&gt;0,0,PI()),ACOS('OddsRatio_working_3-way'!V4/(2*'OddsRatio_working_3-way'!X4)))</f>
        <v>0.62032916102654723</v>
      </c>
      <c r="Z4" s="11">
        <f>'OddsRatio_working_3-way'!X4^(1/3)*COS('OddsRatio_working_3-way'!Y4/3)</f>
        <v>0.52523744395511962</v>
      </c>
      <c r="AA4" s="11">
        <f>'OddsRatio_working_3-way'!X4^(1/3)*COS(('OddsRatio_working_3-way'!Y4+2*PI())/3)</f>
        <v>-0.35803871717609664</v>
      </c>
      <c r="AB4" s="11">
        <f>'OddsRatio_working_3-way'!X4^(1/3)*COS(('OddsRatio_working_3-way'!Y4+4*PI())/3)</f>
        <v>-0.167198726779023</v>
      </c>
      <c r="AC4" s="11">
        <f>'OddsRatio_working_3-way'!X4^(1/3)*SIN('OddsRatio_working_3-way'!Y4/3)</f>
        <v>0.11018151982789604</v>
      </c>
      <c r="AD4" s="11">
        <f>'OddsRatio_working_3-way'!X4^(1/3)*SIN(('OddsRatio_working_3-way'!Y4+2*PI())/3)</f>
        <v>0.39977820956999077</v>
      </c>
      <c r="AE4" s="11">
        <f>'OddsRatio_working_3-way'!X4^(1/3)*SIN(('OddsRatio_working_3-way'!Y4+4*PI())/3)</f>
        <v>-0.50995972939788692</v>
      </c>
      <c r="AF4" s="11">
        <f>-'OddsRatio_working_3-way'!U4/(3*'OddsRatio_working_3-way'!X4^(1/3))*COS(('OddsRatio_working_3-way'!Y4)/3)</f>
        <v>0.52523744395511962</v>
      </c>
      <c r="AG4" s="11">
        <f>-'OddsRatio_working_3-way'!U4/(3*'OddsRatio_working_3-way'!X4^(1/3))*COS(('OddsRatio_working_3-way'!Y4+2*PI())/3)</f>
        <v>-0.35803871717609664</v>
      </c>
      <c r="AH4" s="11">
        <f>-'OddsRatio_working_3-way'!U4/(3*'OddsRatio_working_3-way'!X4^(1/3))*COS(('OddsRatio_working_3-way'!Y4+4*PI())/3)</f>
        <v>-0.167198726779023</v>
      </c>
      <c r="AI4" s="11">
        <f>'OddsRatio_working_3-way'!U4/(3*'OddsRatio_working_3-way'!X4^(1/3))*SIN(('OddsRatio_working_3-way'!Y4)/3)</f>
        <v>-0.11018151982789604</v>
      </c>
      <c r="AJ4" s="11">
        <f>'OddsRatio_working_3-way'!U4/(3*'OddsRatio_working_3-way'!X4^(1/3))*SIN(('OddsRatio_working_3-way'!Y4+2*PI())/3)</f>
        <v>-0.39977820956999077</v>
      </c>
      <c r="AK4" s="11">
        <f>'OddsRatio_working_3-way'!U4/(3*'OddsRatio_working_3-way'!X4^(1/3))*SIN(('OddsRatio_working_3-way'!Y4+4*PI())/3)</f>
        <v>0.50995972939788692</v>
      </c>
      <c r="AL4" s="11">
        <f>'OddsRatio_working_3-way'!Z4+'OddsRatio_working_3-way'!AF4</f>
        <v>1.0504748879102392</v>
      </c>
      <c r="AM4" s="11">
        <f>'OddsRatio_working_3-way'!AA4+'OddsRatio_working_3-way'!AG4</f>
        <v>-0.71607743435219329</v>
      </c>
      <c r="AN4" s="11">
        <f>'OddsRatio_working_3-way'!AB4+'OddsRatio_working_3-way'!AH4</f>
        <v>-0.33439745355804601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1.0504748879102392</v>
      </c>
      <c r="AS4" s="11">
        <f>IF(('OddsRatio_working_3-way'!X4=0),IF(Q4&gt;0,-Q4^(1/3),(-Q4)^(1/3)),'OddsRatio_working_3-way'!AM4-'OddsRatio_working_3-way'!R4/3)</f>
        <v>-0.71607743435219329</v>
      </c>
      <c r="AT4" s="11">
        <f>IF(('OddsRatio_working_3-way'!X4=0),IF(Q4&gt;0,-Q4^(1/3),(-Q4)^(1/3)),'OddsRatio_working_3-way'!AN4-'OddsRatio_working_3-way'!R4/3)</f>
        <v>-0.33439745355804601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1.98</v>
      </c>
      <c r="B5" s="4">
        <f>IF('True_Odds_Calculator_3-way'!B6="","",'True_Odds_Calculator_3-way'!B6)</f>
        <v>3.46</v>
      </c>
      <c r="C5" s="4">
        <f>IF('True_Odds_Calculator_3-way'!C6="","",'True_Odds_Calculator_3-way'!C6)</f>
        <v>4.26</v>
      </c>
      <c r="D5" s="9">
        <f t="shared" si="13"/>
        <v>0.49363560830612258</v>
      </c>
      <c r="E5" s="9">
        <f t="shared" si="14"/>
        <v>0.27972562594969125</v>
      </c>
      <c r="F5" s="9">
        <f t="shared" si="15"/>
        <v>0.22663876574418607</v>
      </c>
      <c r="G5" s="9">
        <f t="shared" si="16"/>
        <v>1.0467201923384728</v>
      </c>
      <c r="H5" s="9">
        <f t="shared" si="17"/>
        <v>2.025785788491703</v>
      </c>
      <c r="I5" s="9">
        <f t="shared" si="18"/>
        <v>3.5749316731526428</v>
      </c>
      <c r="J5" s="9">
        <f t="shared" si="19"/>
        <v>4.4123078270234224</v>
      </c>
      <c r="K5" s="11">
        <f t="shared" si="20"/>
        <v>0.50505050505050508</v>
      </c>
      <c r="L5" s="11">
        <f t="shared" si="21"/>
        <v>0.28901734104046245</v>
      </c>
      <c r="M5" s="11">
        <f t="shared" si="22"/>
        <v>0.23474178403755869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-0.26929475492530108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0.22957464136329236</v>
      </c>
      <c r="Q5" s="11">
        <f>2*'OddsRatio_working_3-way'!K5*'OddsRatio_working_3-way'!L5*'OddsRatio_working_3-way'!M5</f>
        <v>6.8529743690535036E-2</v>
      </c>
      <c r="R5" s="11">
        <f t="shared" si="23"/>
        <v>0</v>
      </c>
      <c r="S5" s="11">
        <f t="shared" si="24"/>
        <v>-0.85250320388517564</v>
      </c>
      <c r="T5" s="11">
        <f t="shared" si="25"/>
        <v>-0.25447856832393306</v>
      </c>
      <c r="U5" s="11">
        <f>'OddsRatio_working_3-way'!S5-'OddsRatio_working_3-way'!R5^2/3</f>
        <v>-0.85250320388517564</v>
      </c>
      <c r="V5" s="11">
        <f>'OddsRatio_working_3-way'!S5*'OddsRatio_working_3-way'!R5/3-2*'OddsRatio_working_3-way'!R5^3/27-'OddsRatio_working_3-way'!T5</f>
        <v>0.25447856832393306</v>
      </c>
      <c r="W5" s="11">
        <f>'OddsRatio_working_3-way'!V5^2+4*'OddsRatio_working_3-way'!U5^3/27</f>
        <v>-2.7028315816687187E-2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0.15148238969669531</v>
      </c>
      <c r="Y5" s="11">
        <f>IF('OddsRatio_working_3-way'!W5&gt;=0,IF('OddsRatio_working_3-way'!V5+SQRT('OddsRatio_working_3-way'!W5)&gt;0,0,PI()),ACOS('OddsRatio_working_3-way'!V5/(2*'OddsRatio_working_3-way'!X5)))</f>
        <v>0.57358516535845261</v>
      </c>
      <c r="Z5" s="11">
        <f>'OddsRatio_working_3-way'!X5^(1/3)*COS('OddsRatio_working_3-way'!Y5/3)</f>
        <v>0.5233600961692364</v>
      </c>
      <c r="AA5" s="11">
        <f>'OddsRatio_working_3-way'!X5^(1/3)*COS(('OddsRatio_working_3-way'!Y5+2*PI())/3)</f>
        <v>-0.34940950878391608</v>
      </c>
      <c r="AB5" s="11">
        <f>'OddsRatio_working_3-way'!X5^(1/3)*COS(('OddsRatio_working_3-way'!Y5+4*PI())/3)</f>
        <v>-0.17395058738532043</v>
      </c>
      <c r="AC5" s="11">
        <f>'OddsRatio_working_3-way'!X5^(1/3)*SIN('OddsRatio_working_3-way'!Y5/3)</f>
        <v>0.10130125550120063</v>
      </c>
      <c r="AD5" s="11">
        <f>'OddsRatio_working_3-way'!X5^(1/3)*SIN(('OddsRatio_working_3-way'!Y5+2*PI())/3)</f>
        <v>0.40259251085902525</v>
      </c>
      <c r="AE5" s="11">
        <f>'OddsRatio_working_3-way'!X5^(1/3)*SIN(('OddsRatio_working_3-way'!Y5+4*PI())/3)</f>
        <v>-0.50389376636022598</v>
      </c>
      <c r="AF5" s="11">
        <f>-'OddsRatio_working_3-way'!U5/(3*'OddsRatio_working_3-way'!X5^(1/3))*COS(('OddsRatio_working_3-way'!Y5)/3)</f>
        <v>0.52336009616923629</v>
      </c>
      <c r="AG5" s="11">
        <f>-'OddsRatio_working_3-way'!U5/(3*'OddsRatio_working_3-way'!X5^(1/3))*COS(('OddsRatio_working_3-way'!Y5+2*PI())/3)</f>
        <v>-0.34940950878391602</v>
      </c>
      <c r="AH5" s="11">
        <f>-'OddsRatio_working_3-way'!U5/(3*'OddsRatio_working_3-way'!X5^(1/3))*COS(('OddsRatio_working_3-way'!Y5+4*PI())/3)</f>
        <v>-0.1739505873853204</v>
      </c>
      <c r="AI5" s="11">
        <f>'OddsRatio_working_3-way'!U5/(3*'OddsRatio_working_3-way'!X5^(1/3))*SIN(('OddsRatio_working_3-way'!Y5)/3)</f>
        <v>-0.1013012555012006</v>
      </c>
      <c r="AJ5" s="11">
        <f>'OddsRatio_working_3-way'!U5/(3*'OddsRatio_working_3-way'!X5^(1/3))*SIN(('OddsRatio_working_3-way'!Y5+2*PI())/3)</f>
        <v>-0.40259251085902514</v>
      </c>
      <c r="AK5" s="11">
        <f>'OddsRatio_working_3-way'!U5/(3*'OddsRatio_working_3-way'!X5^(1/3))*SIN(('OddsRatio_working_3-way'!Y5+4*PI())/3)</f>
        <v>0.50389376636022587</v>
      </c>
      <c r="AL5" s="11">
        <f>'OddsRatio_working_3-way'!Z5+'OddsRatio_working_3-way'!AF5</f>
        <v>1.0467201923384728</v>
      </c>
      <c r="AM5" s="11">
        <f>'OddsRatio_working_3-way'!AA5+'OddsRatio_working_3-way'!AG5</f>
        <v>-0.69881901756783216</v>
      </c>
      <c r="AN5" s="11">
        <f>'OddsRatio_working_3-way'!AB5+'OddsRatio_working_3-way'!AH5</f>
        <v>-0.34790117477064086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1.0467201923384728</v>
      </c>
      <c r="AS5" s="11">
        <f>IF(('OddsRatio_working_3-way'!X5=0),IF(Q5&gt;0,-Q5^(1/3),(-Q5)^(1/3)),'OddsRatio_working_3-way'!AM5-'OddsRatio_working_3-way'!R5/3)</f>
        <v>-0.69881901756783216</v>
      </c>
      <c r="AT5" s="11">
        <f>IF(('OddsRatio_working_3-way'!X5=0),IF(Q5&gt;0,-Q5^(1/3),(-Q5)^(1/3)),'OddsRatio_working_3-way'!AN5-'OddsRatio_working_3-way'!R5/3)</f>
        <v>-0.34790117477064086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2.34</v>
      </c>
      <c r="B6" s="4">
        <f>IF('True_Odds_Calculator_3-way'!B7="","",'True_Odds_Calculator_3-way'!B7)</f>
        <v>3.7</v>
      </c>
      <c r="C6" s="4">
        <f>IF('True_Odds_Calculator_3-way'!C7="","",'True_Odds_Calculator_3-way'!C7)</f>
        <v>3.03</v>
      </c>
      <c r="D6" s="9">
        <f t="shared" si="13"/>
        <v>0.41711022808616149</v>
      </c>
      <c r="E6" s="9">
        <f t="shared" si="14"/>
        <v>0.26207146807176679</v>
      </c>
      <c r="F6" s="9">
        <f t="shared" si="15"/>
        <v>0.32081830384207188</v>
      </c>
      <c r="G6" s="9">
        <f t="shared" si="16"/>
        <v>1.0428714948942088</v>
      </c>
      <c r="H6" s="9">
        <f t="shared" si="17"/>
        <v>2.3974478031582391</v>
      </c>
      <c r="I6" s="9">
        <f t="shared" si="18"/>
        <v>3.8157530362143643</v>
      </c>
      <c r="J6" s="9">
        <f t="shared" si="19"/>
        <v>3.1170291346352439</v>
      </c>
      <c r="K6" s="11">
        <f t="shared" si="20"/>
        <v>0.42735042735042739</v>
      </c>
      <c r="L6" s="11">
        <f t="shared" si="21"/>
        <v>0.27027027027027023</v>
      </c>
      <c r="M6" s="11">
        <f t="shared" si="22"/>
        <v>0.33003300330033003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-0.27996541857928003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0.23138141950023139</v>
      </c>
      <c r="Q6" s="11">
        <f>2*'OddsRatio_working_3-way'!K6*'OddsRatio_working_3-way'!L6*'OddsRatio_working_3-way'!M6</f>
        <v>7.6237700000076236E-2</v>
      </c>
      <c r="R6" s="11">
        <f t="shared" si="23"/>
        <v>0</v>
      </c>
      <c r="S6" s="11">
        <f t="shared" si="24"/>
        <v>-0.82646428503350766</v>
      </c>
      <c r="T6" s="11">
        <f t="shared" si="25"/>
        <v>-0.27231113180675703</v>
      </c>
      <c r="U6" s="11">
        <f>'OddsRatio_working_3-way'!S6-'OddsRatio_working_3-way'!R6^2/3</f>
        <v>-0.82646428503350766</v>
      </c>
      <c r="V6" s="11">
        <f>'OddsRatio_working_3-way'!S6*'OddsRatio_working_3-way'!R6/3-2*'OddsRatio_working_3-way'!R6^3/27-'OddsRatio_working_3-way'!T6</f>
        <v>0.27231113180675703</v>
      </c>
      <c r="W6" s="11">
        <f>'OddsRatio_working_3-way'!V6^2+4*'OddsRatio_working_3-way'!U6^3/27</f>
        <v>-9.4778803631294789E-3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0.14459532571024425</v>
      </c>
      <c r="Y6" s="11">
        <f>IF('OddsRatio_working_3-way'!W6&gt;=0,IF('OddsRatio_working_3-way'!V6+SQRT('OddsRatio_working_3-way'!W6)&gt;0,0,PI()),ACOS('OddsRatio_working_3-way'!V6/(2*'OddsRatio_working_3-way'!X6)))</f>
        <v>0.34335098921630647</v>
      </c>
      <c r="Z6" s="11">
        <f>'OddsRatio_working_3-way'!X6^(1/3)*COS('OddsRatio_working_3-way'!Y6/3)</f>
        <v>0.52143574744710453</v>
      </c>
      <c r="AA6" s="11">
        <f>'OddsRatio_working_3-way'!X6^(1/3)*COS(('OddsRatio_working_3-way'!Y6+2*PI())/3)</f>
        <v>-0.31262781710231696</v>
      </c>
      <c r="AB6" s="11">
        <f>'OddsRatio_working_3-way'!X6^(1/3)*COS(('OddsRatio_working_3-way'!Y6+4*PI())/3)</f>
        <v>-0.20880793034478745</v>
      </c>
      <c r="AC6" s="11">
        <f>'OddsRatio_working_3-way'!X6^(1/3)*SIN('OddsRatio_working_3-way'!Y6/3)</f>
        <v>5.9940439566696133E-2</v>
      </c>
      <c r="AD6" s="11">
        <f>'OddsRatio_working_3-way'!X6^(1/3)*SIN(('OddsRatio_working_3-way'!Y6+2*PI())/3)</f>
        <v>0.42160638394717126</v>
      </c>
      <c r="AE6" s="11">
        <f>'OddsRatio_working_3-way'!X6^(1/3)*SIN(('OddsRatio_working_3-way'!Y6+4*PI())/3)</f>
        <v>-0.48154682351386735</v>
      </c>
      <c r="AF6" s="11">
        <f>-'OddsRatio_working_3-way'!U6/(3*'OddsRatio_working_3-way'!X6^(1/3))*COS(('OddsRatio_working_3-way'!Y6)/3)</f>
        <v>0.5214357474471043</v>
      </c>
      <c r="AG6" s="11">
        <f>-'OddsRatio_working_3-way'!U6/(3*'OddsRatio_working_3-way'!X6^(1/3))*COS(('OddsRatio_working_3-way'!Y6+2*PI())/3)</f>
        <v>-0.3126278171023168</v>
      </c>
      <c r="AH6" s="11">
        <f>-'OddsRatio_working_3-way'!U6/(3*'OddsRatio_working_3-way'!X6^(1/3))*COS(('OddsRatio_working_3-way'!Y6+4*PI())/3)</f>
        <v>-0.20880793034478737</v>
      </c>
      <c r="AI6" s="11">
        <f>'OddsRatio_working_3-way'!U6/(3*'OddsRatio_working_3-way'!X6^(1/3))*SIN(('OddsRatio_working_3-way'!Y6)/3)</f>
        <v>-5.9940439566696112E-2</v>
      </c>
      <c r="AJ6" s="11">
        <f>'OddsRatio_working_3-way'!U6/(3*'OddsRatio_working_3-way'!X6^(1/3))*SIN(('OddsRatio_working_3-way'!Y6+2*PI())/3)</f>
        <v>-0.42160638394717109</v>
      </c>
      <c r="AK6" s="11">
        <f>'OddsRatio_working_3-way'!U6/(3*'OddsRatio_working_3-way'!X6^(1/3))*SIN(('OddsRatio_working_3-way'!Y6+4*PI())/3)</f>
        <v>0.48154682351386713</v>
      </c>
      <c r="AL6" s="11">
        <f>'OddsRatio_working_3-way'!Z6+'OddsRatio_working_3-way'!AF6</f>
        <v>1.0428714948942088</v>
      </c>
      <c r="AM6" s="11">
        <f>'OddsRatio_working_3-way'!AA6+'OddsRatio_working_3-way'!AG6</f>
        <v>-0.62525563420463381</v>
      </c>
      <c r="AN6" s="11">
        <f>'OddsRatio_working_3-way'!AB6+'OddsRatio_working_3-way'!AH6</f>
        <v>-0.41761586068957479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1.0428714948942088</v>
      </c>
      <c r="AS6" s="11">
        <f>IF(('OddsRatio_working_3-way'!X6=0),IF(Q6&gt;0,-Q6^(1/3),(-Q6)^(1/3)),'OddsRatio_working_3-way'!AM6-'OddsRatio_working_3-way'!R6/3)</f>
        <v>-0.62525563420463381</v>
      </c>
      <c r="AT6" s="11">
        <f>IF(('OddsRatio_working_3-way'!X6=0),IF(Q6&gt;0,-Q6^(1/3),(-Q6)^(1/3)),'OddsRatio_working_3-way'!AN6-'OddsRatio_working_3-way'!R6/3)</f>
        <v>-0.41761586068957479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1.88</v>
      </c>
      <c r="B7" s="4">
        <f>IF('True_Odds_Calculator_3-way'!B8="","",'True_Odds_Calculator_3-way'!B8)</f>
        <v>4.26</v>
      </c>
      <c r="C7" s="4">
        <f>IF('True_Odds_Calculator_3-way'!C8="","",'True_Odds_Calculator_3-way'!C8)</f>
        <v>3.81</v>
      </c>
      <c r="D7" s="9">
        <f t="shared" si="13"/>
        <v>0.52016778045029399</v>
      </c>
      <c r="E7" s="9">
        <f t="shared" si="14"/>
        <v>0.22638352734079856</v>
      </c>
      <c r="F7" s="9">
        <f t="shared" si="15"/>
        <v>0.25344869220890714</v>
      </c>
      <c r="G7" s="9">
        <f t="shared" si="16"/>
        <v>1.0482461743015292</v>
      </c>
      <c r="H7" s="9">
        <f t="shared" si="17"/>
        <v>1.9224566333853461</v>
      </c>
      <c r="I7" s="9">
        <f t="shared" si="18"/>
        <v>4.4172825282229855</v>
      </c>
      <c r="J7" s="9">
        <f t="shared" si="19"/>
        <v>3.9455717497872977</v>
      </c>
      <c r="K7" s="11">
        <f t="shared" si="20"/>
        <v>0.53191489361702127</v>
      </c>
      <c r="L7" s="11">
        <f t="shared" si="21"/>
        <v>0.23474178403755869</v>
      </c>
      <c r="M7" s="11">
        <f t="shared" si="22"/>
        <v>0.26246719160104987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-0.26418865756853793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0.22776782809251031</v>
      </c>
      <c r="Q7" s="11">
        <f>2*'OddsRatio_working_3-way'!K7*'OddsRatio_working_3-way'!L7*'OddsRatio_working_3-way'!M7</f>
        <v>6.554469873165765E-2</v>
      </c>
      <c r="R7" s="11">
        <f t="shared" si="23"/>
        <v>0</v>
      </c>
      <c r="S7" s="11">
        <f t="shared" si="24"/>
        <v>-0.86214082840941408</v>
      </c>
      <c r="T7" s="11">
        <f t="shared" si="25"/>
        <v>-0.24809808011781703</v>
      </c>
      <c r="U7" s="11">
        <f>'OddsRatio_working_3-way'!S7-'OddsRatio_working_3-way'!R7^2/3</f>
        <v>-0.86214082840941408</v>
      </c>
      <c r="V7" s="11">
        <f>'OddsRatio_working_3-way'!S7*'OddsRatio_working_3-way'!R7/3-2*'OddsRatio_working_3-way'!R7^3/27-'OddsRatio_working_3-way'!T7</f>
        <v>0.24809808011781703</v>
      </c>
      <c r="W7" s="11">
        <f>'OddsRatio_working_3-way'!V7^2+4*'OddsRatio_working_3-way'!U7^3/27</f>
        <v>-3.3383328479473451E-2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0.15405841898255693</v>
      </c>
      <c r="Y7" s="11">
        <f>IF('OddsRatio_working_3-way'!W7&gt;=0,IF('OddsRatio_working_3-way'!V7+SQRT('OddsRatio_working_3-way'!W7)&gt;0,0,PI()),ACOS('OddsRatio_working_3-way'!V7/(2*'OddsRatio_working_3-way'!X7)))</f>
        <v>0.63477052218402075</v>
      </c>
      <c r="Z7" s="11">
        <f>'OddsRatio_working_3-way'!X7^(1/3)*COS('OddsRatio_working_3-way'!Y7/3)</f>
        <v>0.52412308715076461</v>
      </c>
      <c r="AA7" s="11">
        <f>'OddsRatio_working_3-way'!X7^(1/3)*COS(('OddsRatio_working_3-way'!Y7+2*PI())/3)</f>
        <v>-0.35956256530858011</v>
      </c>
      <c r="AB7" s="11">
        <f>'OddsRatio_working_3-way'!X7^(1/3)*COS(('OddsRatio_working_3-way'!Y7+4*PI())/3)</f>
        <v>-0.16456052184218464</v>
      </c>
      <c r="AC7" s="11">
        <f>'OddsRatio_working_3-way'!X7^(1/3)*SIN('OddsRatio_working_3-way'!Y7/3)</f>
        <v>0.11258448228785055</v>
      </c>
      <c r="AD7" s="11">
        <f>'OddsRatio_working_3-way'!X7^(1/3)*SIN(('OddsRatio_working_3-way'!Y7+2*PI())/3)</f>
        <v>0.39761166703856216</v>
      </c>
      <c r="AE7" s="11">
        <f>'OddsRatio_working_3-way'!X7^(1/3)*SIN(('OddsRatio_working_3-way'!Y7+4*PI())/3)</f>
        <v>-0.51019614932641277</v>
      </c>
      <c r="AF7" s="11">
        <f>-'OddsRatio_working_3-way'!U7/(3*'OddsRatio_working_3-way'!X7^(1/3))*COS(('OddsRatio_working_3-way'!Y7)/3)</f>
        <v>0.52412308715076461</v>
      </c>
      <c r="AG7" s="11">
        <f>-'OddsRatio_working_3-way'!U7/(3*'OddsRatio_working_3-way'!X7^(1/3))*COS(('OddsRatio_working_3-way'!Y7+2*PI())/3)</f>
        <v>-0.35956256530858011</v>
      </c>
      <c r="AH7" s="11">
        <f>-'OddsRatio_working_3-way'!U7/(3*'OddsRatio_working_3-way'!X7^(1/3))*COS(('OddsRatio_working_3-way'!Y7+4*PI())/3)</f>
        <v>-0.16456052184218464</v>
      </c>
      <c r="AI7" s="11">
        <f>'OddsRatio_working_3-way'!U7/(3*'OddsRatio_working_3-way'!X7^(1/3))*SIN(('OddsRatio_working_3-way'!Y7)/3)</f>
        <v>-0.11258448228785055</v>
      </c>
      <c r="AJ7" s="11">
        <f>'OddsRatio_working_3-way'!U7/(3*'OddsRatio_working_3-way'!X7^(1/3))*SIN(('OddsRatio_working_3-way'!Y7+2*PI())/3)</f>
        <v>-0.39761166703856216</v>
      </c>
      <c r="AK7" s="11">
        <f>'OddsRatio_working_3-way'!U7/(3*'OddsRatio_working_3-way'!X7^(1/3))*SIN(('OddsRatio_working_3-way'!Y7+4*PI())/3)</f>
        <v>0.51019614932641277</v>
      </c>
      <c r="AL7" s="11">
        <f>'OddsRatio_working_3-way'!Z7+'OddsRatio_working_3-way'!AF7</f>
        <v>1.0482461743015292</v>
      </c>
      <c r="AM7" s="11">
        <f>'OddsRatio_working_3-way'!AA7+'OddsRatio_working_3-way'!AG7</f>
        <v>-0.71912513061716021</v>
      </c>
      <c r="AN7" s="11">
        <f>'OddsRatio_working_3-way'!AB7+'OddsRatio_working_3-way'!AH7</f>
        <v>-0.32912104368436929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1.0482461743015292</v>
      </c>
      <c r="AS7" s="11">
        <f>IF(('OddsRatio_working_3-way'!X7=0),IF(Q7&gt;0,-Q7^(1/3),(-Q7)^(1/3)),'OddsRatio_working_3-way'!AM7-'OddsRatio_working_3-way'!R7/3)</f>
        <v>-0.71912513061716021</v>
      </c>
      <c r="AT7" s="11">
        <f>IF(('OddsRatio_working_3-way'!X7=0),IF(Q7&gt;0,-Q7^(1/3),(-Q7)^(1/3)),'OddsRatio_working_3-way'!AN7-'OddsRatio_working_3-way'!R7/3)</f>
        <v>-0.32912104368436929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2.0299999999999998</v>
      </c>
      <c r="B8" s="4">
        <f>IF('True_Odds_Calculator_3-way'!B9="","",'True_Odds_Calculator_3-way'!B9)</f>
        <v>3.98</v>
      </c>
      <c r="C8" s="4">
        <f>IF('True_Odds_Calculator_3-way'!C9="","",'True_Odds_Calculator_3-way'!C9)</f>
        <v>3.51</v>
      </c>
      <c r="D8" s="9">
        <f t="shared" si="13"/>
        <v>0.48133882219243102</v>
      </c>
      <c r="E8" s="9">
        <f t="shared" si="14"/>
        <v>0.24286351831747147</v>
      </c>
      <c r="F8" s="9">
        <f t="shared" si="15"/>
        <v>0.27579765949009766</v>
      </c>
      <c r="G8" s="9">
        <f t="shared" si="16"/>
        <v>1.0461540153090627</v>
      </c>
      <c r="H8" s="9">
        <f t="shared" si="17"/>
        <v>2.0775386357683345</v>
      </c>
      <c r="I8" s="9">
        <f t="shared" si="18"/>
        <v>4.1175389656210069</v>
      </c>
      <c r="J8" s="9">
        <f t="shared" si="19"/>
        <v>3.6258465784257474</v>
      </c>
      <c r="K8" s="11">
        <f t="shared" si="20"/>
        <v>0.49261083743842371</v>
      </c>
      <c r="L8" s="11">
        <f t="shared" si="21"/>
        <v>0.25125628140703515</v>
      </c>
      <c r="M8" s="11">
        <f t="shared" si="22"/>
        <v>0.28490028490028491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-0.27166956278028886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0.22991185701287939</v>
      </c>
      <c r="Q8" s="11">
        <f>2*'OddsRatio_working_3-way'!K8*'OddsRatio_working_3-way'!L8*'OddsRatio_working_3-way'!M8</f>
        <v>7.0525109513153189E-2</v>
      </c>
      <c r="R8" s="11">
        <f t="shared" si="23"/>
        <v>0</v>
      </c>
      <c r="S8" s="11">
        <f t="shared" si="24"/>
        <v>-0.84629229222420932</v>
      </c>
      <c r="T8" s="11">
        <f t="shared" si="25"/>
        <v>-0.25959886264546295</v>
      </c>
      <c r="U8" s="11">
        <f>'OddsRatio_working_3-way'!S8-'OddsRatio_working_3-way'!R8^2/3</f>
        <v>-0.84629229222420932</v>
      </c>
      <c r="V8" s="11">
        <f>'OddsRatio_working_3-way'!S8*'OddsRatio_working_3-way'!R8/3-2*'OddsRatio_working_3-way'!R8^3/27-'OddsRatio_working_3-way'!T8</f>
        <v>0.25959886264546295</v>
      </c>
      <c r="W8" s="11">
        <f>'OddsRatio_working_3-way'!V8^2+4*'OddsRatio_working_3-way'!U8^3/27</f>
        <v>-2.2404511627697563E-2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0.14982997122948691</v>
      </c>
      <c r="Y8" s="11">
        <f>IF('OddsRatio_working_3-way'!W8&gt;=0,IF('OddsRatio_working_3-way'!V8+SQRT('OddsRatio_working_3-way'!W8)&gt;0,0,PI()),ACOS('OddsRatio_working_3-way'!V8/(2*'OddsRatio_working_3-way'!X8)))</f>
        <v>0.52302624316882507</v>
      </c>
      <c r="Z8" s="11">
        <f>'OddsRatio_working_3-way'!X8^(1/3)*COS('OddsRatio_working_3-way'!Y8/3)</f>
        <v>0.52307700765453136</v>
      </c>
      <c r="AA8" s="11">
        <f>'OddsRatio_working_3-way'!X8^(1/3)*COS(('OddsRatio_working_3-way'!Y8+2*PI())/3)</f>
        <v>-0.34132513242779161</v>
      </c>
      <c r="AB8" s="11">
        <f>'OddsRatio_working_3-way'!X8^(1/3)*COS(('OddsRatio_working_3-way'!Y8+4*PI())/3)</f>
        <v>-0.18175187522673969</v>
      </c>
      <c r="AC8" s="11">
        <f>'OddsRatio_working_3-way'!X8^(1/3)*SIN('OddsRatio_working_3-way'!Y8/3)</f>
        <v>9.2129663000492676E-2</v>
      </c>
      <c r="AD8" s="11">
        <f>'OddsRatio_working_3-way'!X8^(1/3)*SIN(('OddsRatio_working_3-way'!Y8+2*PI())/3)</f>
        <v>0.40693314526412516</v>
      </c>
      <c r="AE8" s="11">
        <f>'OddsRatio_working_3-way'!X8^(1/3)*SIN(('OddsRatio_working_3-way'!Y8+4*PI())/3)</f>
        <v>-0.4990628082646178</v>
      </c>
      <c r="AF8" s="11">
        <f>-'OddsRatio_working_3-way'!U8/(3*'OddsRatio_working_3-way'!X8^(1/3))*COS(('OddsRatio_working_3-way'!Y8)/3)</f>
        <v>0.52307700765453136</v>
      </c>
      <c r="AG8" s="11">
        <f>-'OddsRatio_working_3-way'!U8/(3*'OddsRatio_working_3-way'!X8^(1/3))*COS(('OddsRatio_working_3-way'!Y8+2*PI())/3)</f>
        <v>-0.34132513242779161</v>
      </c>
      <c r="AH8" s="11">
        <f>-'OddsRatio_working_3-way'!U8/(3*'OddsRatio_working_3-way'!X8^(1/3))*COS(('OddsRatio_working_3-way'!Y8+4*PI())/3)</f>
        <v>-0.18175187522673969</v>
      </c>
      <c r="AI8" s="11">
        <f>'OddsRatio_working_3-way'!U8/(3*'OddsRatio_working_3-way'!X8^(1/3))*SIN(('OddsRatio_working_3-way'!Y8)/3)</f>
        <v>-9.2129663000492676E-2</v>
      </c>
      <c r="AJ8" s="11">
        <f>'OddsRatio_working_3-way'!U8/(3*'OddsRatio_working_3-way'!X8^(1/3))*SIN(('OddsRatio_working_3-way'!Y8+2*PI())/3)</f>
        <v>-0.40693314526412516</v>
      </c>
      <c r="AK8" s="11">
        <f>'OddsRatio_working_3-way'!U8/(3*'OddsRatio_working_3-way'!X8^(1/3))*SIN(('OddsRatio_working_3-way'!Y8+4*PI())/3)</f>
        <v>0.4990628082646178</v>
      </c>
      <c r="AL8" s="11">
        <f>'OddsRatio_working_3-way'!Z8+'OddsRatio_working_3-way'!AF8</f>
        <v>1.0461540153090627</v>
      </c>
      <c r="AM8" s="11">
        <f>'OddsRatio_working_3-way'!AA8+'OddsRatio_working_3-way'!AG8</f>
        <v>-0.68265026485558322</v>
      </c>
      <c r="AN8" s="11">
        <f>'OddsRatio_working_3-way'!AB8+'OddsRatio_working_3-way'!AH8</f>
        <v>-0.36350375045347938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1.0461540153090627</v>
      </c>
      <c r="AS8" s="11">
        <f>IF(('OddsRatio_working_3-way'!X8=0),IF(Q8&gt;0,-Q8^(1/3),(-Q8)^(1/3)),'OddsRatio_working_3-way'!AM8-'OddsRatio_working_3-way'!R8/3)</f>
        <v>-0.68265026485558322</v>
      </c>
      <c r="AT8" s="11">
        <f>IF(('OddsRatio_working_3-way'!X8=0),IF(Q8&gt;0,-Q8^(1/3),(-Q8)^(1/3)),'OddsRatio_working_3-way'!AN8-'OddsRatio_working_3-way'!R8/3)</f>
        <v>-0.36350375045347938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1.94</v>
      </c>
      <c r="B9" s="4">
        <f>IF('True_Odds_Calculator_3-way'!B10="","",'True_Odds_Calculator_3-way'!B10)</f>
        <v>4.26</v>
      </c>
      <c r="C9" s="4">
        <f>IF('True_Odds_Calculator_3-way'!C10="","",'True_Odds_Calculator_3-way'!C10)</f>
        <v>3.58</v>
      </c>
      <c r="D9" s="9">
        <f t="shared" si="13"/>
        <v>0.5036825515571014</v>
      </c>
      <c r="E9" s="9">
        <f t="shared" si="14"/>
        <v>0.22637889093247968</v>
      </c>
      <c r="F9" s="9">
        <f t="shared" si="15"/>
        <v>0.2699385575104189</v>
      </c>
      <c r="G9" s="9">
        <f t="shared" si="16"/>
        <v>1.0482739256011211</v>
      </c>
      <c r="H9" s="9">
        <f t="shared" si="17"/>
        <v>1.9853774900650538</v>
      </c>
      <c r="I9" s="9">
        <f t="shared" si="18"/>
        <v>4.4173729974596547</v>
      </c>
      <c r="J9" s="9">
        <f t="shared" si="19"/>
        <v>3.7045467280508926</v>
      </c>
      <c r="K9" s="11">
        <f t="shared" si="20"/>
        <v>0.51546391752577325</v>
      </c>
      <c r="L9" s="11">
        <f t="shared" si="21"/>
        <v>0.23474178403755869</v>
      </c>
      <c r="M9" s="11">
        <f t="shared" si="22"/>
        <v>0.27932960893854747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-0.26722113479123888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0.22915816618306856</v>
      </c>
      <c r="Q9" s="11">
        <f>2*'OddsRatio_working_3-way'!K9*'OddsRatio_working_3-way'!L9*'OddsRatio_working_3-way'!M9</f>
        <v>6.759827911004973E-2</v>
      </c>
      <c r="R9" s="11">
        <f t="shared" si="23"/>
        <v>0</v>
      </c>
      <c r="S9" s="11">
        <f t="shared" si="24"/>
        <v>-0.85756003679160242</v>
      </c>
      <c r="T9" s="11">
        <f t="shared" si="25"/>
        <v>-0.25296756247539898</v>
      </c>
      <c r="U9" s="11">
        <f>'OddsRatio_working_3-way'!S9-'OddsRatio_working_3-way'!R9^2/3</f>
        <v>-0.85756003679160242</v>
      </c>
      <c r="V9" s="11">
        <f>'OddsRatio_working_3-way'!S9*'OddsRatio_working_3-way'!R9/3-2*'OddsRatio_working_3-way'!R9^3/27-'OddsRatio_working_3-way'!T9</f>
        <v>0.25296756247539898</v>
      </c>
      <c r="W9" s="11">
        <f>'OddsRatio_working_3-way'!V9^2+4*'OddsRatio_working_3-way'!U9^3/27</f>
        <v>-2.9438161214049657E-2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0.15283221918070364</v>
      </c>
      <c r="Y9" s="11">
        <f>IF('OddsRatio_working_3-way'!W9&gt;=0,IF('OddsRatio_working_3-way'!V9+SQRT('OddsRatio_working_3-way'!W9)&gt;0,0,PI()),ACOS('OddsRatio_working_3-way'!V9/(2*'OddsRatio_working_3-way'!X9)))</f>
        <v>0.59597977113100531</v>
      </c>
      <c r="Z9" s="11">
        <f>'OddsRatio_working_3-way'!X9^(1/3)*COS('OddsRatio_working_3-way'!Y9/3)</f>
        <v>0.52413696280056066</v>
      </c>
      <c r="AA9" s="11">
        <f>'OddsRatio_working_3-way'!X9^(1/3)*COS(('OddsRatio_working_3-way'!Y9+2*PI())/3)</f>
        <v>-0.35344868914546684</v>
      </c>
      <c r="AB9" s="11">
        <f>'OddsRatio_working_3-way'!X9^(1/3)*COS(('OddsRatio_working_3-way'!Y9+4*PI())/3)</f>
        <v>-0.17068827365509351</v>
      </c>
      <c r="AC9" s="11">
        <f>'OddsRatio_working_3-way'!X9^(1/3)*SIN('OddsRatio_working_3-way'!Y9/3)</f>
        <v>0.10551677508057486</v>
      </c>
      <c r="AD9" s="11">
        <f>'OddsRatio_working_3-way'!X9^(1/3)*SIN(('OddsRatio_working_3-way'!Y9+2*PI())/3)</f>
        <v>0.40115753730741754</v>
      </c>
      <c r="AE9" s="11">
        <f>'OddsRatio_working_3-way'!X9^(1/3)*SIN(('OddsRatio_working_3-way'!Y9+4*PI())/3)</f>
        <v>-0.50667431238799232</v>
      </c>
      <c r="AF9" s="11">
        <f>-'OddsRatio_working_3-way'!U9/(3*'OddsRatio_working_3-way'!X9^(1/3))*COS(('OddsRatio_working_3-way'!Y9)/3)</f>
        <v>0.52413696280056055</v>
      </c>
      <c r="AG9" s="11">
        <f>-'OddsRatio_working_3-way'!U9/(3*'OddsRatio_working_3-way'!X9^(1/3))*COS(('OddsRatio_working_3-way'!Y9+2*PI())/3)</f>
        <v>-0.35344868914546679</v>
      </c>
      <c r="AH9" s="11">
        <f>-'OddsRatio_working_3-way'!U9/(3*'OddsRatio_working_3-way'!X9^(1/3))*COS(('OddsRatio_working_3-way'!Y9+4*PI())/3)</f>
        <v>-0.17068827365509348</v>
      </c>
      <c r="AI9" s="11">
        <f>'OddsRatio_working_3-way'!U9/(3*'OddsRatio_working_3-way'!X9^(1/3))*SIN(('OddsRatio_working_3-way'!Y9)/3)</f>
        <v>-0.10551677508057483</v>
      </c>
      <c r="AJ9" s="11">
        <f>'OddsRatio_working_3-way'!U9/(3*'OddsRatio_working_3-way'!X9^(1/3))*SIN(('OddsRatio_working_3-way'!Y9+2*PI())/3)</f>
        <v>-0.40115753730741743</v>
      </c>
      <c r="AK9" s="11">
        <f>'OddsRatio_working_3-way'!U9/(3*'OddsRatio_working_3-way'!X9^(1/3))*SIN(('OddsRatio_working_3-way'!Y9+4*PI())/3)</f>
        <v>0.50667431238799221</v>
      </c>
      <c r="AL9" s="11">
        <f>'OddsRatio_working_3-way'!Z9+'OddsRatio_working_3-way'!AF9</f>
        <v>1.0482739256011211</v>
      </c>
      <c r="AM9" s="11">
        <f>'OddsRatio_working_3-way'!AA9+'OddsRatio_working_3-way'!AG9</f>
        <v>-0.70689737829093358</v>
      </c>
      <c r="AN9" s="11">
        <f>'OddsRatio_working_3-way'!AB9+'OddsRatio_working_3-way'!AH9</f>
        <v>-0.34137654731018696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1.0482739256011211</v>
      </c>
      <c r="AS9" s="11">
        <f>IF(('OddsRatio_working_3-way'!X9=0),IF(Q9&gt;0,-Q9^(1/3),(-Q9)^(1/3)),'OddsRatio_working_3-way'!AM9-'OddsRatio_working_3-way'!R9/3)</f>
        <v>-0.70689737829093358</v>
      </c>
      <c r="AT9" s="11">
        <f>IF(('OddsRatio_working_3-way'!X9=0),IF(Q9&gt;0,-Q9^(1/3),(-Q9)^(1/3)),'OddsRatio_working_3-way'!AN9-'OddsRatio_working_3-way'!R9/3)</f>
        <v>-0.34137654731018696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3.98</v>
      </c>
      <c r="B10" s="4">
        <f>IF('True_Odds_Calculator_3-way'!B11="","",'True_Odds_Calculator_3-way'!B11)</f>
        <v>4.25</v>
      </c>
      <c r="C10" s="4">
        <f>IF('True_Odds_Calculator_3-way'!C11="","",'True_Odds_Calculator_3-way'!C11)</f>
        <v>1.84</v>
      </c>
      <c r="D10" s="9">
        <f t="shared" si="13"/>
        <v>0.24213869091602583</v>
      </c>
      <c r="E10" s="9">
        <f t="shared" si="14"/>
        <v>0.22658047753491187</v>
      </c>
      <c r="F10" s="9">
        <f t="shared" si="15"/>
        <v>0.53128083154906225</v>
      </c>
      <c r="G10" s="9">
        <f t="shared" si="16"/>
        <v>1.0502901232737405</v>
      </c>
      <c r="H10" s="9">
        <f t="shared" si="17"/>
        <v>4.1298645673557468</v>
      </c>
      <c r="I10" s="9">
        <f t="shared" si="18"/>
        <v>4.4134429006396569</v>
      </c>
      <c r="J10" s="9">
        <f t="shared" si="19"/>
        <v>1.8822437035499424</v>
      </c>
      <c r="K10" s="11">
        <f t="shared" si="20"/>
        <v>0.25125628140703515</v>
      </c>
      <c r="L10" s="11">
        <f t="shared" si="21"/>
        <v>0.23529411764705882</v>
      </c>
      <c r="M10" s="11">
        <f t="shared" si="22"/>
        <v>0.54347826086956519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-0.2613900705573905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0.22715881196262638</v>
      </c>
      <c r="Q10" s="11">
        <f>2*'OddsRatio_working_3-way'!K10*'OddsRatio_working_3-way'!L10*'OddsRatio_working_3-way'!M10</f>
        <v>6.4259918518423303E-2</v>
      </c>
      <c r="R10" s="11">
        <f t="shared" si="23"/>
        <v>0</v>
      </c>
      <c r="S10" s="11">
        <f t="shared" si="24"/>
        <v>-0.86904147306831869</v>
      </c>
      <c r="T10" s="11">
        <f t="shared" si="25"/>
        <v>-0.24583917201366864</v>
      </c>
      <c r="U10" s="11">
        <f>'OddsRatio_working_3-way'!S10-'OddsRatio_working_3-way'!R10^2/3</f>
        <v>-0.86904147306831869</v>
      </c>
      <c r="V10" s="11">
        <f>'OddsRatio_working_3-way'!S10*'OddsRatio_working_3-way'!R10/3-2*'OddsRatio_working_3-way'!R10^3/27-'OddsRatio_working_3-way'!T10</f>
        <v>0.24583917201366864</v>
      </c>
      <c r="W10" s="11">
        <f>'OddsRatio_working_3-way'!V10^2+4*'OddsRatio_working_3-way'!U10^3/27</f>
        <v>-3.6797008172579818E-2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0.15591175923334485</v>
      </c>
      <c r="Y10" s="11">
        <f>IF('OddsRatio_working_3-way'!W10&gt;=0,IF('OddsRatio_working_3-way'!V10+SQRT('OddsRatio_working_3-way'!W10)&gt;0,0,PI()),ACOS('OddsRatio_working_3-way'!V10/(2*'OddsRatio_working_3-way'!X10)))</f>
        <v>0.66260559912189987</v>
      </c>
      <c r="Z10" s="11">
        <f>'OddsRatio_working_3-way'!X10^(1/3)*COS('OddsRatio_working_3-way'!Y10/3)</f>
        <v>0.52514506163687036</v>
      </c>
      <c r="AA10" s="11">
        <f>'OddsRatio_working_3-way'!X10^(1/3)*COS(('OddsRatio_working_3-way'!Y10+2*PI())/3)</f>
        <v>-0.36468700797953812</v>
      </c>
      <c r="AB10" s="11">
        <f>'OddsRatio_working_3-way'!X10^(1/3)*COS(('OddsRatio_working_3-way'!Y10+4*PI())/3)</f>
        <v>-0.1604580536573324</v>
      </c>
      <c r="AC10" s="11">
        <f>'OddsRatio_working_3-way'!X10^(1/3)*SIN('OddsRatio_working_3-way'!Y10/3)</f>
        <v>0.11791164175424149</v>
      </c>
      <c r="AD10" s="11">
        <f>'OddsRatio_working_3-way'!X10^(1/3)*SIN(('OddsRatio_working_3-way'!Y10+2*PI())/3)</f>
        <v>0.39583314317235396</v>
      </c>
      <c r="AE10" s="11">
        <f>'OddsRatio_working_3-way'!X10^(1/3)*SIN(('OddsRatio_working_3-way'!Y10+4*PI())/3)</f>
        <v>-0.51374478492659525</v>
      </c>
      <c r="AF10" s="11">
        <f>-'OddsRatio_working_3-way'!U10/(3*'OddsRatio_working_3-way'!X10^(1/3))*COS(('OddsRatio_working_3-way'!Y10)/3)</f>
        <v>0.52514506163687014</v>
      </c>
      <c r="AG10" s="11">
        <f>-'OddsRatio_working_3-way'!U10/(3*'OddsRatio_working_3-way'!X10^(1/3))*COS(('OddsRatio_working_3-way'!Y10+2*PI())/3)</f>
        <v>-0.36468700797953796</v>
      </c>
      <c r="AH10" s="11">
        <f>-'OddsRatio_working_3-way'!U10/(3*'OddsRatio_working_3-way'!X10^(1/3))*COS(('OddsRatio_working_3-way'!Y10+4*PI())/3)</f>
        <v>-0.16045805365733232</v>
      </c>
      <c r="AI10" s="11">
        <f>'OddsRatio_working_3-way'!U10/(3*'OddsRatio_working_3-way'!X10^(1/3))*SIN(('OddsRatio_working_3-way'!Y10)/3)</f>
        <v>-0.11791164175424143</v>
      </c>
      <c r="AJ10" s="11">
        <f>'OddsRatio_working_3-way'!U10/(3*'OddsRatio_working_3-way'!X10^(1/3))*SIN(('OddsRatio_working_3-way'!Y10+2*PI())/3)</f>
        <v>-0.3958331431723538</v>
      </c>
      <c r="AK10" s="11">
        <f>'OddsRatio_working_3-way'!U10/(3*'OddsRatio_working_3-way'!X10^(1/3))*SIN(('OddsRatio_working_3-way'!Y10+4*PI())/3)</f>
        <v>0.51374478492659503</v>
      </c>
      <c r="AL10" s="11">
        <f>'OddsRatio_working_3-way'!Z10+'OddsRatio_working_3-way'!AF10</f>
        <v>1.0502901232737405</v>
      </c>
      <c r="AM10" s="11">
        <f>'OddsRatio_working_3-way'!AA10+'OddsRatio_working_3-way'!AG10</f>
        <v>-0.72937401595907603</v>
      </c>
      <c r="AN10" s="11">
        <f>'OddsRatio_working_3-way'!AB10+'OddsRatio_working_3-way'!AH10</f>
        <v>-0.32091610731466469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1.0502901232737405</v>
      </c>
      <c r="AS10" s="11">
        <f>IF(('OddsRatio_working_3-way'!X10=0),IF(Q10&gt;0,-Q10^(1/3),(-Q10)^(1/3)),'OddsRatio_working_3-way'!AM10-'OddsRatio_working_3-way'!R10/3)</f>
        <v>-0.72937401595907603</v>
      </c>
      <c r="AT10" s="11">
        <f>IF(('OddsRatio_working_3-way'!X10=0),IF(Q10&gt;0,-Q10^(1/3),(-Q10)^(1/3)),'OddsRatio_working_3-way'!AN10-'OddsRatio_working_3-way'!R10/3)</f>
        <v>-0.32091610731466469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3.37</v>
      </c>
      <c r="B11" s="4">
        <f>IF('True_Odds_Calculator_3-way'!B12="","",'True_Odds_Calculator_3-way'!B12)</f>
        <v>4.05</v>
      </c>
      <c r="C11" s="4">
        <f>IF('True_Odds_Calculator_3-way'!C12="","",'True_Odds_Calculator_3-way'!C12)</f>
        <v>2.06</v>
      </c>
      <c r="D11" s="9">
        <f t="shared" si="13"/>
        <v>0.28734192346367504</v>
      </c>
      <c r="E11" s="9">
        <f t="shared" si="14"/>
        <v>0.23856181997235718</v>
      </c>
      <c r="F11" s="9">
        <f t="shared" si="15"/>
        <v>0.47409625656396764</v>
      </c>
      <c r="G11" s="9">
        <f t="shared" si="16"/>
        <v>1.0464870796721499</v>
      </c>
      <c r="H11" s="9">
        <f t="shared" si="17"/>
        <v>3.4801743788229955</v>
      </c>
      <c r="I11" s="9">
        <f t="shared" si="18"/>
        <v>4.1917855930000565</v>
      </c>
      <c r="J11" s="9">
        <f t="shared" si="19"/>
        <v>2.1092763044524792</v>
      </c>
      <c r="K11" s="11">
        <f t="shared" si="20"/>
        <v>0.29673590504451036</v>
      </c>
      <c r="L11" s="11">
        <f t="shared" si="21"/>
        <v>0.24691358024691359</v>
      </c>
      <c r="M11" s="11">
        <f t="shared" si="22"/>
        <v>0.4854368932038835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-0.27252221251241726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0.23047448935495957</v>
      </c>
      <c r="Q11" s="11">
        <f>2*'OddsRatio_working_3-way'!K11*'OddsRatio_working_3-way'!L11*'OddsRatio_working_3-way'!M11</f>
        <v>7.1134101652765278E-2</v>
      </c>
      <c r="R11" s="11">
        <f t="shared" si="23"/>
        <v>0</v>
      </c>
      <c r="S11" s="11">
        <f t="shared" si="24"/>
        <v>-0.84570900562631446</v>
      </c>
      <c r="T11" s="11">
        <f t="shared" si="25"/>
        <v>-0.26102129803281304</v>
      </c>
      <c r="U11" s="11">
        <f>'OddsRatio_working_3-way'!S11-'OddsRatio_working_3-way'!R11^2/3</f>
        <v>-0.84570900562631446</v>
      </c>
      <c r="V11" s="11">
        <f>'OddsRatio_working_3-way'!S11*'OddsRatio_working_3-way'!R11/3-2*'OddsRatio_working_3-way'!R11^3/27-'OddsRatio_working_3-way'!T11</f>
        <v>0.26102129803281304</v>
      </c>
      <c r="W11" s="11">
        <f>'OddsRatio_working_3-way'!V11^2+4*'OddsRatio_working_3-way'!U11^3/27</f>
        <v>-2.1478421662147834E-2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0.14967509786942051</v>
      </c>
      <c r="Y11" s="11">
        <f>IF('OddsRatio_working_3-way'!W11&gt;=0,IF('OddsRatio_working_3-way'!V11+SQRT('OddsRatio_working_3-way'!W11)&gt;0,0,PI()),ACOS('OddsRatio_working_3-way'!V11/(2*'OddsRatio_working_3-way'!X11)))</f>
        <v>0.51160538588607118</v>
      </c>
      <c r="Z11" s="11">
        <f>'OddsRatio_working_3-way'!X11^(1/3)*COS('OddsRatio_working_3-way'!Y11/3)</f>
        <v>0.52324353983607497</v>
      </c>
      <c r="AA11" s="11">
        <f>'OddsRatio_working_3-way'!X11^(1/3)*COS(('OddsRatio_working_3-way'!Y11+2*PI())/3)</f>
        <v>-0.33965637712175828</v>
      </c>
      <c r="AB11" s="11">
        <f>'OddsRatio_working_3-way'!X11^(1/3)*COS(('OddsRatio_working_3-way'!Y11+4*PI())/3)</f>
        <v>-0.18358716271431652</v>
      </c>
      <c r="AC11" s="11">
        <f>'OddsRatio_working_3-way'!X11^(1/3)*SIN('OddsRatio_working_3-way'!Y11/3)</f>
        <v>9.0106602950349959E-2</v>
      </c>
      <c r="AD11" s="11">
        <f>'OddsRatio_working_3-way'!X11^(1/3)*SIN(('OddsRatio_working_3-way'!Y11+2*PI())/3)</f>
        <v>0.4080888963889609</v>
      </c>
      <c r="AE11" s="11">
        <f>'OddsRatio_working_3-way'!X11^(1/3)*SIN(('OddsRatio_working_3-way'!Y11+4*PI())/3)</f>
        <v>-0.49819549933931079</v>
      </c>
      <c r="AF11" s="11">
        <f>-'OddsRatio_working_3-way'!U11/(3*'OddsRatio_working_3-way'!X11^(1/3))*COS(('OddsRatio_working_3-way'!Y11)/3)</f>
        <v>0.52324353983607497</v>
      </c>
      <c r="AG11" s="11">
        <f>-'OddsRatio_working_3-way'!U11/(3*'OddsRatio_working_3-way'!X11^(1/3))*COS(('OddsRatio_working_3-way'!Y11+2*PI())/3)</f>
        <v>-0.33965637712175828</v>
      </c>
      <c r="AH11" s="11">
        <f>-'OddsRatio_working_3-way'!U11/(3*'OddsRatio_working_3-way'!X11^(1/3))*COS(('OddsRatio_working_3-way'!Y11+4*PI())/3)</f>
        <v>-0.18358716271431652</v>
      </c>
      <c r="AI11" s="11">
        <f>'OddsRatio_working_3-way'!U11/(3*'OddsRatio_working_3-way'!X11^(1/3))*SIN(('OddsRatio_working_3-way'!Y11)/3)</f>
        <v>-9.0106602950349959E-2</v>
      </c>
      <c r="AJ11" s="11">
        <f>'OddsRatio_working_3-way'!U11/(3*'OddsRatio_working_3-way'!X11^(1/3))*SIN(('OddsRatio_working_3-way'!Y11+2*PI())/3)</f>
        <v>-0.4080888963889609</v>
      </c>
      <c r="AK11" s="11">
        <f>'OddsRatio_working_3-way'!U11/(3*'OddsRatio_working_3-way'!X11^(1/3))*SIN(('OddsRatio_working_3-way'!Y11+4*PI())/3)</f>
        <v>0.49819549933931079</v>
      </c>
      <c r="AL11" s="11">
        <f>'OddsRatio_working_3-way'!Z11+'OddsRatio_working_3-way'!AF11</f>
        <v>1.0464870796721499</v>
      </c>
      <c r="AM11" s="11">
        <f>'OddsRatio_working_3-way'!AA11+'OddsRatio_working_3-way'!AG11</f>
        <v>-0.67931275424351656</v>
      </c>
      <c r="AN11" s="11">
        <f>'OddsRatio_working_3-way'!AB11+'OddsRatio_working_3-way'!AH11</f>
        <v>-0.36717432542863304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1.0464870796721499</v>
      </c>
      <c r="AS11" s="11">
        <f>IF(('OddsRatio_working_3-way'!X11=0),IF(Q11&gt;0,-Q11^(1/3),(-Q11)^(1/3)),'OddsRatio_working_3-way'!AM11-'OddsRatio_working_3-way'!R11/3)</f>
        <v>-0.67931275424351656</v>
      </c>
      <c r="AT11" s="11">
        <f>IF(('OddsRatio_working_3-way'!X11=0),IF(Q11&gt;0,-Q11^(1/3),(-Q11)^(1/3)),'OddsRatio_working_3-way'!AN11-'OddsRatio_working_3-way'!R11/3)</f>
        <v>-0.36717432542863304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4.1900000000000004</v>
      </c>
      <c r="B12" s="4">
        <f>IF('True_Odds_Calculator_3-way'!B13="","",'True_Odds_Calculator_3-way'!B13)</f>
        <v>4.0999999999999996</v>
      </c>
      <c r="C12" s="4">
        <f>IF('True_Odds_Calculator_3-way'!C13="","",'True_Odds_Calculator_3-way'!C13)</f>
        <v>1.83</v>
      </c>
      <c r="D12" s="9">
        <f t="shared" si="13"/>
        <v>0.23012788259557984</v>
      </c>
      <c r="E12" s="9">
        <f t="shared" si="14"/>
        <v>0.23523736278113638</v>
      </c>
      <c r="F12" s="9">
        <f t="shared" si="15"/>
        <v>0.53463475462328369</v>
      </c>
      <c r="G12" s="9">
        <f t="shared" si="16"/>
        <v>1.0487178651923466</v>
      </c>
      <c r="H12" s="9">
        <f t="shared" si="17"/>
        <v>4.3454099899635867</v>
      </c>
      <c r="I12" s="9">
        <f t="shared" si="18"/>
        <v>4.2510253820962731</v>
      </c>
      <c r="J12" s="9">
        <f t="shared" si="19"/>
        <v>1.8704358281096478</v>
      </c>
      <c r="K12" s="11">
        <f t="shared" si="20"/>
        <v>0.2386634844868735</v>
      </c>
      <c r="L12" s="11">
        <f t="shared" si="21"/>
        <v>0.24390243902439027</v>
      </c>
      <c r="M12" s="11">
        <f t="shared" si="22"/>
        <v>0.54644808743169393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-0.26108474669002713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0.22648060902926023</v>
      </c>
      <c r="Q12" s="11">
        <f>2*'OddsRatio_working_3-way'!K12*'OddsRatio_working_3-way'!L12*'OddsRatio_working_3-way'!M12</f>
        <v>6.3618148603724778E-2</v>
      </c>
      <c r="R12" s="11">
        <f t="shared" si="23"/>
        <v>0</v>
      </c>
      <c r="S12" s="11">
        <f t="shared" si="24"/>
        <v>-0.86746013277500789</v>
      </c>
      <c r="T12" s="11">
        <f t="shared" si="25"/>
        <v>-0.24366857662219321</v>
      </c>
      <c r="U12" s="11">
        <f>'OddsRatio_working_3-way'!S12-'OddsRatio_working_3-way'!R12^2/3</f>
        <v>-0.86746013277500789</v>
      </c>
      <c r="V12" s="11">
        <f>'OddsRatio_working_3-way'!S12*'OddsRatio_working_3-way'!R12/3-2*'OddsRatio_working_3-way'!R12^3/27-'OddsRatio_working_3-way'!T12</f>
        <v>0.24366857662219321</v>
      </c>
      <c r="W12" s="11">
        <f>'OddsRatio_working_3-way'!V12^2+4*'OddsRatio_working_3-way'!U12^3/27</f>
        <v>-3.7329705362962484E-2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0.15548639859811542</v>
      </c>
      <c r="Y12" s="11">
        <f>IF('OddsRatio_working_3-way'!W12&gt;=0,IF('OddsRatio_working_3-way'!V12+SQRT('OddsRatio_working_3-way'!W12)&gt;0,0,PI()),ACOS('OddsRatio_working_3-way'!V12/(2*'OddsRatio_working_3-way'!X12)))</f>
        <v>0.67040712145246473</v>
      </c>
      <c r="Z12" s="11">
        <f>'OddsRatio_working_3-way'!X12^(1/3)*COS('OddsRatio_working_3-way'!Y12/3)</f>
        <v>0.52435893259617339</v>
      </c>
      <c r="AA12" s="11">
        <f>'OddsRatio_working_3-way'!X12^(1/3)*COS(('OddsRatio_working_3-way'!Y12+2*PI())/3)</f>
        <v>-0.36538225477157349</v>
      </c>
      <c r="AB12" s="11">
        <f>'OddsRatio_working_3-way'!X12^(1/3)*COS(('OddsRatio_working_3-way'!Y12+4*PI())/3)</f>
        <v>-0.15897667782460004</v>
      </c>
      <c r="AC12" s="11">
        <f>'OddsRatio_working_3-way'!X12^(1/3)*SIN('OddsRatio_working_3-way'!Y12/3)</f>
        <v>0.11916831541257514</v>
      </c>
      <c r="AD12" s="11">
        <f>'OddsRatio_working_3-way'!X12^(1/3)*SIN(('OddsRatio_working_3-way'!Y12+2*PI())/3)</f>
        <v>0.39452399862329068</v>
      </c>
      <c r="AE12" s="11">
        <f>'OddsRatio_working_3-way'!X12^(1/3)*SIN(('OddsRatio_working_3-way'!Y12+4*PI())/3)</f>
        <v>-0.5136923140358659</v>
      </c>
      <c r="AF12" s="11">
        <f>-'OddsRatio_working_3-way'!U12/(3*'OddsRatio_working_3-way'!X12^(1/3))*COS(('OddsRatio_working_3-way'!Y12)/3)</f>
        <v>0.52435893259617328</v>
      </c>
      <c r="AG12" s="11">
        <f>-'OddsRatio_working_3-way'!U12/(3*'OddsRatio_working_3-way'!X12^(1/3))*COS(('OddsRatio_working_3-way'!Y12+2*PI())/3)</f>
        <v>-0.36538225477157338</v>
      </c>
      <c r="AH12" s="11">
        <f>-'OddsRatio_working_3-way'!U12/(3*'OddsRatio_working_3-way'!X12^(1/3))*COS(('OddsRatio_working_3-way'!Y12+4*PI())/3)</f>
        <v>-0.15897667782460001</v>
      </c>
      <c r="AI12" s="11">
        <f>'OddsRatio_working_3-way'!U12/(3*'OddsRatio_working_3-way'!X12^(1/3))*SIN(('OddsRatio_working_3-way'!Y12)/3)</f>
        <v>-0.11916831541257511</v>
      </c>
      <c r="AJ12" s="11">
        <f>'OddsRatio_working_3-way'!U12/(3*'OddsRatio_working_3-way'!X12^(1/3))*SIN(('OddsRatio_working_3-way'!Y12+2*PI())/3)</f>
        <v>-0.39452399862329063</v>
      </c>
      <c r="AK12" s="11">
        <f>'OddsRatio_working_3-way'!U12/(3*'OddsRatio_working_3-way'!X12^(1/3))*SIN(('OddsRatio_working_3-way'!Y12+4*PI())/3)</f>
        <v>0.51369231403586579</v>
      </c>
      <c r="AL12" s="11">
        <f>'OddsRatio_working_3-way'!Z12+'OddsRatio_working_3-way'!AF12</f>
        <v>1.0487178651923466</v>
      </c>
      <c r="AM12" s="11">
        <f>'OddsRatio_working_3-way'!AA12+'OddsRatio_working_3-way'!AG12</f>
        <v>-0.73076450954314687</v>
      </c>
      <c r="AN12" s="11">
        <f>'OddsRatio_working_3-way'!AB12+'OddsRatio_working_3-way'!AH12</f>
        <v>-0.31795335564920002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1.0487178651923466</v>
      </c>
      <c r="AS12" s="11">
        <f>IF(('OddsRatio_working_3-way'!X12=0),IF(Q12&gt;0,-Q12^(1/3),(-Q12)^(1/3)),'OddsRatio_working_3-way'!AM12-'OddsRatio_working_3-way'!R12/3)</f>
        <v>-0.73076450954314687</v>
      </c>
      <c r="AT12" s="11">
        <f>IF(('OddsRatio_working_3-way'!X12=0),IF(Q12&gt;0,-Q12^(1/3),(-Q12)^(1/3)),'OddsRatio_working_3-way'!AN12-'OddsRatio_working_3-way'!R12/3)</f>
        <v>-0.31795335564920002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2.14</v>
      </c>
      <c r="B13" s="4">
        <f>IF('True_Odds_Calculator_3-way'!B14="","",'True_Odds_Calculator_3-way'!B14)</f>
        <v>3.66</v>
      </c>
      <c r="C13" s="4">
        <f>IF('True_Odds_Calculator_3-way'!C14="","",'True_Odds_Calculator_3-way'!C14)</f>
        <v>3.48</v>
      </c>
      <c r="D13" s="9">
        <f t="shared" si="13"/>
        <v>0.45660111147958637</v>
      </c>
      <c r="E13" s="9">
        <f t="shared" si="14"/>
        <v>0.2647681520752172</v>
      </c>
      <c r="F13" s="9">
        <f t="shared" si="15"/>
        <v>0.2786307364451962</v>
      </c>
      <c r="G13" s="9">
        <f t="shared" si="16"/>
        <v>1.0439433450785278</v>
      </c>
      <c r="H13" s="9">
        <f t="shared" si="17"/>
        <v>2.1900954133895221</v>
      </c>
      <c r="I13" s="9">
        <f t="shared" si="18"/>
        <v>3.7768892979088853</v>
      </c>
      <c r="J13" s="9">
        <f t="shared" si="19"/>
        <v>3.5889794957947494</v>
      </c>
      <c r="K13" s="11">
        <f t="shared" si="20"/>
        <v>0.46728971962616822</v>
      </c>
      <c r="L13" s="11">
        <f t="shared" si="21"/>
        <v>0.27322404371584696</v>
      </c>
      <c r="M13" s="11">
        <f t="shared" si="22"/>
        <v>0.28735632183908044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-0.27590785578560495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0.23040162672353623</v>
      </c>
      <c r="Q13" s="11">
        <f>2*'OddsRatio_working_3-way'!K13*'OddsRatio_working_3-way'!L13*'OddsRatio_working_3-way'!M13</f>
        <v>7.3376314243164403E-2</v>
      </c>
      <c r="R13" s="11">
        <f t="shared" si="23"/>
        <v>0</v>
      </c>
      <c r="S13" s="11">
        <f t="shared" si="24"/>
        <v>-0.83506729472237473</v>
      </c>
      <c r="T13" s="11">
        <f t="shared" si="25"/>
        <v>-0.26594499831922763</v>
      </c>
      <c r="U13" s="11">
        <f>'OddsRatio_working_3-way'!S13-'OddsRatio_working_3-way'!R13^2/3</f>
        <v>-0.83506729472237473</v>
      </c>
      <c r="V13" s="11">
        <f>'OddsRatio_working_3-way'!S13*'OddsRatio_working_3-way'!R13/3-2*'OddsRatio_working_3-way'!R13^3/27-'OddsRatio_working_3-way'!T13</f>
        <v>0.26594499831922763</v>
      </c>
      <c r="W13" s="11">
        <f>'OddsRatio_working_3-way'!V13^2+4*'OddsRatio_working_3-way'!U13^3/27</f>
        <v>-1.5543427503477855E-2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0.14685892008530826</v>
      </c>
      <c r="Y13" s="11">
        <f>IF('OddsRatio_working_3-way'!W13&gt;=0,IF('OddsRatio_working_3-way'!V13+SQRT('OddsRatio_working_3-way'!W13)&gt;0,0,PI()),ACOS('OddsRatio_working_3-way'!V13/(2*'OddsRatio_working_3-way'!X13)))</f>
        <v>0.43837221210603761</v>
      </c>
      <c r="Z13" s="11">
        <f>'OddsRatio_working_3-way'!X13^(1/3)*COS('OddsRatio_working_3-way'!Y13/3)</f>
        <v>0.52197167253926391</v>
      </c>
      <c r="AA13" s="11">
        <f>'OddsRatio_working_3-way'!X13^(1/3)*COS(('OddsRatio_working_3-way'!Y13+2*PI())/3)</f>
        <v>-0.32751405194175309</v>
      </c>
      <c r="AB13" s="11">
        <f>'OddsRatio_working_3-way'!X13^(1/3)*COS(('OddsRatio_working_3-way'!Y13+4*PI())/3)</f>
        <v>-0.19445762059751096</v>
      </c>
      <c r="AC13" s="11">
        <f>'OddsRatio_working_3-way'!X13^(1/3)*SIN('OddsRatio_working_3-way'!Y13/3)</f>
        <v>7.6820166454009298E-2</v>
      </c>
      <c r="AD13" s="11">
        <f>'OddsRatio_working_3-way'!X13^(1/3)*SIN(('OddsRatio_working_3-way'!Y13+2*PI())/3)</f>
        <v>0.4136306452478502</v>
      </c>
      <c r="AE13" s="11">
        <f>'OddsRatio_working_3-way'!X13^(1/3)*SIN(('OddsRatio_working_3-way'!Y13+4*PI())/3)</f>
        <v>-0.49045081170185933</v>
      </c>
      <c r="AF13" s="11">
        <f>-'OddsRatio_working_3-way'!U13/(3*'OddsRatio_working_3-way'!X13^(1/3))*COS(('OddsRatio_working_3-way'!Y13)/3)</f>
        <v>0.52197167253926391</v>
      </c>
      <c r="AG13" s="11">
        <f>-'OddsRatio_working_3-way'!U13/(3*'OddsRatio_working_3-way'!X13^(1/3))*COS(('OddsRatio_working_3-way'!Y13+2*PI())/3)</f>
        <v>-0.32751405194175309</v>
      </c>
      <c r="AH13" s="11">
        <f>-'OddsRatio_working_3-way'!U13/(3*'OddsRatio_working_3-way'!X13^(1/3))*COS(('OddsRatio_working_3-way'!Y13+4*PI())/3)</f>
        <v>-0.19445762059751096</v>
      </c>
      <c r="AI13" s="11">
        <f>'OddsRatio_working_3-way'!U13/(3*'OddsRatio_working_3-way'!X13^(1/3))*SIN(('OddsRatio_working_3-way'!Y13)/3)</f>
        <v>-7.6820166454009298E-2</v>
      </c>
      <c r="AJ13" s="11">
        <f>'OddsRatio_working_3-way'!U13/(3*'OddsRatio_working_3-way'!X13^(1/3))*SIN(('OddsRatio_working_3-way'!Y13+2*PI())/3)</f>
        <v>-0.4136306452478502</v>
      </c>
      <c r="AK13" s="11">
        <f>'OddsRatio_working_3-way'!U13/(3*'OddsRatio_working_3-way'!X13^(1/3))*SIN(('OddsRatio_working_3-way'!Y13+4*PI())/3)</f>
        <v>0.49045081170185933</v>
      </c>
      <c r="AL13" s="11">
        <f>'OddsRatio_working_3-way'!Z13+'OddsRatio_working_3-way'!AF13</f>
        <v>1.0439433450785278</v>
      </c>
      <c r="AM13" s="11">
        <f>'OddsRatio_working_3-way'!AA13+'OddsRatio_working_3-way'!AG13</f>
        <v>-0.65502810388350619</v>
      </c>
      <c r="AN13" s="11">
        <f>'OddsRatio_working_3-way'!AB13+'OddsRatio_working_3-way'!AH13</f>
        <v>-0.38891524119502191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1.0439433450785278</v>
      </c>
      <c r="AS13" s="11">
        <f>IF(('OddsRatio_working_3-way'!X13=0),IF(Q13&gt;0,-Q13^(1/3),(-Q13)^(1/3)),'OddsRatio_working_3-way'!AM13-'OddsRatio_working_3-way'!R13/3)</f>
        <v>-0.65502810388350619</v>
      </c>
      <c r="AT13" s="11">
        <f>IF(('OddsRatio_working_3-way'!X13=0),IF(Q13&gt;0,-Q13^(1/3),(-Q13)^(1/3)),'OddsRatio_working_3-way'!AN13-'OddsRatio_working_3-way'!R13/3)</f>
        <v>-0.38891524119502191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2.0299999999999998</v>
      </c>
      <c r="B14" s="4">
        <f>IF('True_Odds_Calculator_3-way'!B15="","",'True_Odds_Calculator_3-way'!B15)</f>
        <v>3.6</v>
      </c>
      <c r="C14" s="4">
        <f>IF('True_Odds_Calculator_3-way'!C15="","",'True_Odds_Calculator_3-way'!C15)</f>
        <v>3.88</v>
      </c>
      <c r="D14" s="9">
        <f t="shared" si="13"/>
        <v>0.48159467647412374</v>
      </c>
      <c r="E14" s="9">
        <f t="shared" si="14"/>
        <v>0.26901865423916921</v>
      </c>
      <c r="F14" s="9">
        <f t="shared" si="15"/>
        <v>0.24938666928670677</v>
      </c>
      <c r="G14" s="9">
        <f t="shared" si="16"/>
        <v>1.0450824395118783</v>
      </c>
      <c r="H14" s="9">
        <f t="shared" si="17"/>
        <v>2.0764349126972346</v>
      </c>
      <c r="I14" s="9">
        <f t="shared" si="18"/>
        <v>3.717214342730883</v>
      </c>
      <c r="J14" s="9">
        <f t="shared" si="19"/>
        <v>4.0098374257942089</v>
      </c>
      <c r="K14" s="11">
        <f t="shared" si="20"/>
        <v>0.49261083743842371</v>
      </c>
      <c r="L14" s="11">
        <f t="shared" si="21"/>
        <v>0.27777777777777779</v>
      </c>
      <c r="M14" s="11">
        <f t="shared" si="22"/>
        <v>0.25773195876288663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-0.27200243766187571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0.2295888138405025</v>
      </c>
      <c r="Q14" s="11">
        <f>2*'OddsRatio_working_3-way'!K14*'OddsRatio_working_3-way'!L14*'OddsRatio_working_3-way'!M14</f>
        <v>7.0534197800461607E-2</v>
      </c>
      <c r="R14" s="11">
        <f t="shared" si="23"/>
        <v>0</v>
      </c>
      <c r="S14" s="11">
        <f t="shared" si="24"/>
        <v>-0.84406895693303574</v>
      </c>
      <c r="T14" s="11">
        <f t="shared" si="25"/>
        <v>-0.25931457970292959</v>
      </c>
      <c r="U14" s="11">
        <f>'OddsRatio_working_3-way'!S14-'OddsRatio_working_3-way'!R14^2/3</f>
        <v>-0.84406895693303574</v>
      </c>
      <c r="V14" s="11">
        <f>'OddsRatio_working_3-way'!S14*'OddsRatio_working_3-way'!R14/3-2*'OddsRatio_working_3-way'!R14^3/27-'OddsRatio_working_3-way'!T14</f>
        <v>0.25931457970292959</v>
      </c>
      <c r="W14" s="11">
        <f>'OddsRatio_working_3-way'!V14^2+4*'OddsRatio_working_3-way'!U14^3/27</f>
        <v>-2.1846164687965436E-2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0.14923992087782048</v>
      </c>
      <c r="Y14" s="11">
        <f>IF('OddsRatio_working_3-way'!W14&gt;=0,IF('OddsRatio_working_3-way'!V14+SQRT('OddsRatio_working_3-way'!W14)&gt;0,0,PI()),ACOS('OddsRatio_working_3-way'!V14/(2*'OddsRatio_working_3-way'!X14)))</f>
        <v>0.51805447239230595</v>
      </c>
      <c r="Z14" s="11">
        <f>'OddsRatio_working_3-way'!X14^(1/3)*COS('OddsRatio_working_3-way'!Y14/3)</f>
        <v>0.52254121975593915</v>
      </c>
      <c r="AA14" s="11">
        <f>'OddsRatio_working_3-way'!X14^(1/3)*COS(('OddsRatio_working_3-way'!Y14+2*PI())/3)</f>
        <v>-0.34020250758251247</v>
      </c>
      <c r="AB14" s="11">
        <f>'OddsRatio_working_3-way'!X14^(1/3)*COS(('OddsRatio_working_3-way'!Y14+4*PI())/3)</f>
        <v>-0.18233871217342656</v>
      </c>
      <c r="AC14" s="11">
        <f>'OddsRatio_working_3-way'!X14^(1/3)*SIN('OddsRatio_working_3-way'!Y14/3)</f>
        <v>9.1142704774731728E-2</v>
      </c>
      <c r="AD14" s="11">
        <f>'OddsRatio_working_3-way'!X14^(1/3)*SIN(('OddsRatio_working_3-way'!Y14+2*PI())/3)</f>
        <v>0.40696261844578446</v>
      </c>
      <c r="AE14" s="11">
        <f>'OddsRatio_working_3-way'!X14^(1/3)*SIN(('OddsRatio_working_3-way'!Y14+4*PI())/3)</f>
        <v>-0.49810532322051621</v>
      </c>
      <c r="AF14" s="11">
        <f>-'OddsRatio_working_3-way'!U14/(3*'OddsRatio_working_3-way'!X14^(1/3))*COS(('OddsRatio_working_3-way'!Y14)/3)</f>
        <v>0.52254121975593915</v>
      </c>
      <c r="AG14" s="11">
        <f>-'OddsRatio_working_3-way'!U14/(3*'OddsRatio_working_3-way'!X14^(1/3))*COS(('OddsRatio_working_3-way'!Y14+2*PI())/3)</f>
        <v>-0.34020250758251247</v>
      </c>
      <c r="AH14" s="11">
        <f>-'OddsRatio_working_3-way'!U14/(3*'OddsRatio_working_3-way'!X14^(1/3))*COS(('OddsRatio_working_3-way'!Y14+4*PI())/3)</f>
        <v>-0.18233871217342656</v>
      </c>
      <c r="AI14" s="11">
        <f>'OddsRatio_working_3-way'!U14/(3*'OddsRatio_working_3-way'!X14^(1/3))*SIN(('OddsRatio_working_3-way'!Y14)/3)</f>
        <v>-9.1142704774731728E-2</v>
      </c>
      <c r="AJ14" s="11">
        <f>'OddsRatio_working_3-way'!U14/(3*'OddsRatio_working_3-way'!X14^(1/3))*SIN(('OddsRatio_working_3-way'!Y14+2*PI())/3)</f>
        <v>-0.40696261844578446</v>
      </c>
      <c r="AK14" s="11">
        <f>'OddsRatio_working_3-way'!U14/(3*'OddsRatio_working_3-way'!X14^(1/3))*SIN(('OddsRatio_working_3-way'!Y14+4*PI())/3)</f>
        <v>0.49810532322051621</v>
      </c>
      <c r="AL14" s="11">
        <f>'OddsRatio_working_3-way'!Z14+'OddsRatio_working_3-way'!AF14</f>
        <v>1.0450824395118783</v>
      </c>
      <c r="AM14" s="11">
        <f>'OddsRatio_working_3-way'!AA14+'OddsRatio_working_3-way'!AG14</f>
        <v>-0.68040501516502494</v>
      </c>
      <c r="AN14" s="11">
        <f>'OddsRatio_working_3-way'!AB14+'OddsRatio_working_3-way'!AH14</f>
        <v>-0.36467742434685313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1.0450824395118783</v>
      </c>
      <c r="AS14" s="11">
        <f>IF(('OddsRatio_working_3-way'!X14=0),IF(Q14&gt;0,-Q14^(1/3),(-Q14)^(1/3)),'OddsRatio_working_3-way'!AM14-'OddsRatio_working_3-way'!R14/3)</f>
        <v>-0.68040501516502494</v>
      </c>
      <c r="AT14" s="11">
        <f>IF(('OddsRatio_working_3-way'!X14=0),IF(Q14&gt;0,-Q14^(1/3),(-Q14)^(1/3)),'OddsRatio_working_3-way'!AN14-'OddsRatio_working_3-way'!R14/3)</f>
        <v>-0.36467742434685313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2.63</v>
      </c>
      <c r="B15" s="4">
        <f>IF('True_Odds_Calculator_3-way'!B16="","",'True_Odds_Calculator_3-way'!B16)</f>
        <v>3.63</v>
      </c>
      <c r="C15" s="4">
        <f>IF('True_Odds_Calculator_3-way'!C16="","",'True_Odds_Calculator_3-way'!C16)</f>
        <v>2.69</v>
      </c>
      <c r="D15" s="9">
        <f t="shared" si="13"/>
        <v>0.37053977174748687</v>
      </c>
      <c r="E15" s="9">
        <f t="shared" si="14"/>
        <v>0.26731155538662743</v>
      </c>
      <c r="F15" s="9">
        <f t="shared" si="15"/>
        <v>0.36214867286588542</v>
      </c>
      <c r="G15" s="9">
        <f t="shared" si="16"/>
        <v>1.0421875021731459</v>
      </c>
      <c r="H15" s="9">
        <f t="shared" si="17"/>
        <v>2.6987656285422279</v>
      </c>
      <c r="I15" s="9">
        <f t="shared" si="18"/>
        <v>3.7409531307153743</v>
      </c>
      <c r="J15" s="9">
        <f t="shared" si="19"/>
        <v>2.7612968786726166</v>
      </c>
      <c r="K15" s="11">
        <f t="shared" si="20"/>
        <v>0.38022813688212931</v>
      </c>
      <c r="L15" s="11">
        <f t="shared" si="21"/>
        <v>0.27548209366391185</v>
      </c>
      <c r="M15" s="11">
        <f t="shared" si="22"/>
        <v>0.37174721189591081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-0.28210800126988023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0.23168734466483043</v>
      </c>
      <c r="Q15" s="11">
        <f>2*'OddsRatio_working_3-way'!K15*'OddsRatio_working_3-way'!L15*'OddsRatio_working_3-way'!M15</f>
        <v>7.7878099047001825E-2</v>
      </c>
      <c r="R15" s="11">
        <f t="shared" si="23"/>
        <v>0</v>
      </c>
      <c r="S15" s="11">
        <f t="shared" si="24"/>
        <v>-0.82127179527667993</v>
      </c>
      <c r="T15" s="11">
        <f t="shared" si="25"/>
        <v>-0.27605774631148905</v>
      </c>
      <c r="U15" s="11">
        <f>'OddsRatio_working_3-way'!S15-'OddsRatio_working_3-way'!R15^2/3</f>
        <v>-0.82127179527667993</v>
      </c>
      <c r="V15" s="11">
        <f>'OddsRatio_working_3-way'!S15*'OddsRatio_working_3-way'!R15/3-2*'OddsRatio_working_3-way'!R15^3/27-'OddsRatio_working_3-way'!T15</f>
        <v>0.27605774631148905</v>
      </c>
      <c r="W15" s="11">
        <f>'OddsRatio_working_3-way'!V15^2+4*'OddsRatio_working_3-way'!U15^3/27</f>
        <v>-5.8569275827158179E-3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0.14323477831980461</v>
      </c>
      <c r="Y15" s="11">
        <f>IF('OddsRatio_working_3-way'!W15&gt;=0,IF('OddsRatio_working_3-way'!V15+SQRT('OddsRatio_working_3-way'!W15)&gt;0,0,PI()),ACOS('OddsRatio_working_3-way'!V15/(2*'OddsRatio_working_3-way'!X15)))</f>
        <v>0.27043513605227187</v>
      </c>
      <c r="Z15" s="11">
        <f>'OddsRatio_working_3-way'!X15^(1/3)*COS('OddsRatio_working_3-way'!Y15/3)</f>
        <v>0.52109375108657296</v>
      </c>
      <c r="AA15" s="11">
        <f>'OddsRatio_working_3-way'!X15^(1/3)*COS(('OddsRatio_working_3-way'!Y15+2*PI())/3)</f>
        <v>-0.30133812157798873</v>
      </c>
      <c r="AB15" s="11">
        <f>'OddsRatio_working_3-way'!X15^(1/3)*COS(('OddsRatio_working_3-way'!Y15+4*PI())/3)</f>
        <v>-0.21975562950858432</v>
      </c>
      <c r="AC15" s="11">
        <f>'OddsRatio_working_3-way'!X15^(1/3)*SIN('OddsRatio_working_3-way'!Y15/3)</f>
        <v>4.7101673757431205E-2</v>
      </c>
      <c r="AD15" s="11">
        <f>'OddsRatio_working_3-way'!X15^(1/3)*SIN(('OddsRatio_working_3-way'!Y15+2*PI())/3)</f>
        <v>0.42772958931558147</v>
      </c>
      <c r="AE15" s="11">
        <f>'OddsRatio_working_3-way'!X15^(1/3)*SIN(('OddsRatio_working_3-way'!Y15+4*PI())/3)</f>
        <v>-0.47483126307301265</v>
      </c>
      <c r="AF15" s="11">
        <f>-'OddsRatio_working_3-way'!U15/(3*'OddsRatio_working_3-way'!X15^(1/3))*COS(('OddsRatio_working_3-way'!Y15)/3)</f>
        <v>0.52109375108657285</v>
      </c>
      <c r="AG15" s="11">
        <f>-'OddsRatio_working_3-way'!U15/(3*'OddsRatio_working_3-way'!X15^(1/3))*COS(('OddsRatio_working_3-way'!Y15+2*PI())/3)</f>
        <v>-0.30133812157798867</v>
      </c>
      <c r="AH15" s="11">
        <f>-'OddsRatio_working_3-way'!U15/(3*'OddsRatio_working_3-way'!X15^(1/3))*COS(('OddsRatio_working_3-way'!Y15+4*PI())/3)</f>
        <v>-0.21975562950858427</v>
      </c>
      <c r="AI15" s="11">
        <f>'OddsRatio_working_3-way'!U15/(3*'OddsRatio_working_3-way'!X15^(1/3))*SIN(('OddsRatio_working_3-way'!Y15)/3)</f>
        <v>-4.7101673757431198E-2</v>
      </c>
      <c r="AJ15" s="11">
        <f>'OddsRatio_working_3-way'!U15/(3*'OddsRatio_working_3-way'!X15^(1/3))*SIN(('OddsRatio_working_3-way'!Y15+2*PI())/3)</f>
        <v>-0.42772958931558136</v>
      </c>
      <c r="AK15" s="11">
        <f>'OddsRatio_working_3-way'!U15/(3*'OddsRatio_working_3-way'!X15^(1/3))*SIN(('OddsRatio_working_3-way'!Y15+4*PI())/3)</f>
        <v>0.47483126307301254</v>
      </c>
      <c r="AL15" s="11">
        <f>'OddsRatio_working_3-way'!Z15+'OddsRatio_working_3-way'!AF15</f>
        <v>1.0421875021731459</v>
      </c>
      <c r="AM15" s="11">
        <f>'OddsRatio_working_3-way'!AA15+'OddsRatio_working_3-way'!AG15</f>
        <v>-0.60267624315597734</v>
      </c>
      <c r="AN15" s="11">
        <f>'OddsRatio_working_3-way'!AB15+'OddsRatio_working_3-way'!AH15</f>
        <v>-0.43951125901716859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1.0421875021731459</v>
      </c>
      <c r="AS15" s="11">
        <f>IF(('OddsRatio_working_3-way'!X15=0),IF(Q15&gt;0,-Q15^(1/3),(-Q15)^(1/3)),'OddsRatio_working_3-way'!AM15-'OddsRatio_working_3-way'!R15/3)</f>
        <v>-0.60267624315597734</v>
      </c>
      <c r="AT15" s="11">
        <f>IF(('OddsRatio_working_3-way'!X15=0),IF(Q15&gt;0,-Q15^(1/3),(-Q15)^(1/3)),'OddsRatio_working_3-way'!AN15-'OddsRatio_working_3-way'!R15/3)</f>
        <v>-0.43951125901716859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1.2</v>
      </c>
      <c r="B16" s="4">
        <f>IF('True_Odds_Calculator_3-way'!B17="","",'True_Odds_Calculator_3-way'!B17)</f>
        <v>8.69</v>
      </c>
      <c r="C16" s="4">
        <f>IF('True_Odds_Calculator_3-way'!C17="","",'True_Odds_Calculator_3-way'!C17)</f>
        <v>11.36</v>
      </c>
      <c r="D16" s="9">
        <f t="shared" si="13"/>
        <v>0.8168199208340704</v>
      </c>
      <c r="E16" s="9">
        <f t="shared" si="14"/>
        <v>0.10391986717916915</v>
      </c>
      <c r="F16" s="9">
        <f t="shared" si="15"/>
        <v>7.9260211986760309E-2</v>
      </c>
      <c r="G16" s="9">
        <f t="shared" si="16"/>
        <v>1.1213002676212946</v>
      </c>
      <c r="H16" s="9">
        <f t="shared" si="17"/>
        <v>1.2242600535242589</v>
      </c>
      <c r="I16" s="9">
        <f t="shared" si="18"/>
        <v>9.6227990580077556</v>
      </c>
      <c r="J16" s="9">
        <f t="shared" si="19"/>
        <v>12.616670772556612</v>
      </c>
      <c r="K16" s="11">
        <f t="shared" si="20"/>
        <v>0.83333333333333337</v>
      </c>
      <c r="L16" s="11">
        <f t="shared" si="21"/>
        <v>0.11507479861910243</v>
      </c>
      <c r="M16" s="11">
        <f t="shared" si="22"/>
        <v>8.8028169014084515E-2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-0.13450447603148608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0.15405773729449965</v>
      </c>
      <c r="Q16" s="11">
        <f>2*'OddsRatio_working_3-way'!K16*'OddsRatio_working_3-way'!L16*'OddsRatio_working_3-way'!M16</f>
        <v>1.6883039703506814E-2</v>
      </c>
      <c r="R16" s="11">
        <f t="shared" si="23"/>
        <v>0</v>
      </c>
      <c r="S16" s="11">
        <f t="shared" si="24"/>
        <v>-1.1453725692997485</v>
      </c>
      <c r="T16" s="11">
        <f t="shared" si="25"/>
        <v>-0.12552028156709574</v>
      </c>
      <c r="U16" s="11">
        <f>'OddsRatio_working_3-way'!S16-'OddsRatio_working_3-way'!R16^2/3</f>
        <v>-1.1453725692997485</v>
      </c>
      <c r="V16" s="11">
        <f>'OddsRatio_working_3-way'!S16*'OddsRatio_working_3-way'!R16/3-2*'OddsRatio_working_3-way'!R16^3/27-'OddsRatio_working_3-way'!T16</f>
        <v>0.12552028156709574</v>
      </c>
      <c r="W16" s="11">
        <f>'OddsRatio_working_3-way'!V16^2+4*'OddsRatio_working_3-way'!U16^3/27</f>
        <v>-0.20685050259759882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0.23590561867104914</v>
      </c>
      <c r="Y16" s="11">
        <f>IF('OddsRatio_working_3-way'!W16&gt;=0,IF('OddsRatio_working_3-way'!V16+SQRT('OddsRatio_working_3-way'!W16)&gt;0,0,PI()),ACOS('OddsRatio_working_3-way'!V16/(2*'OddsRatio_working_3-way'!X16)))</f>
        <v>1.3015145196768894</v>
      </c>
      <c r="Z16" s="11">
        <f>'OddsRatio_working_3-way'!X16^(1/3)*COS('OddsRatio_working_3-way'!Y16/3)</f>
        <v>0.56065013381064732</v>
      </c>
      <c r="AA16" s="11">
        <f>'OddsRatio_working_3-way'!X16^(1/3)*COS(('OddsRatio_working_3-way'!Y16+2*PI())/3)</f>
        <v>-0.50526219794089666</v>
      </c>
      <c r="AB16" s="11">
        <f>'OddsRatio_working_3-way'!X16^(1/3)*COS(('OddsRatio_working_3-way'!Y16+4*PI())/3)</f>
        <v>-5.5387935869750826E-2</v>
      </c>
      <c r="AC16" s="11">
        <f>'OddsRatio_working_3-way'!X16^(1/3)*SIN('OddsRatio_working_3-way'!Y16/3)</f>
        <v>0.2597350263082604</v>
      </c>
      <c r="AD16" s="11">
        <f>'OddsRatio_working_3-way'!X16^(1/3)*SIN(('OddsRatio_working_3-way'!Y16+2*PI())/3)</f>
        <v>0.35566974536103524</v>
      </c>
      <c r="AE16" s="11">
        <f>'OddsRatio_working_3-way'!X16^(1/3)*SIN(('OddsRatio_working_3-way'!Y16+4*PI())/3)</f>
        <v>-0.61540477166929564</v>
      </c>
      <c r="AF16" s="11">
        <f>-'OddsRatio_working_3-way'!U16/(3*'OddsRatio_working_3-way'!X16^(1/3))*COS(('OddsRatio_working_3-way'!Y16)/3)</f>
        <v>0.56065013381064732</v>
      </c>
      <c r="AG16" s="11">
        <f>-'OddsRatio_working_3-way'!U16/(3*'OddsRatio_working_3-way'!X16^(1/3))*COS(('OddsRatio_working_3-way'!Y16+2*PI())/3)</f>
        <v>-0.50526219794089666</v>
      </c>
      <c r="AH16" s="11">
        <f>-'OddsRatio_working_3-way'!U16/(3*'OddsRatio_working_3-way'!X16^(1/3))*COS(('OddsRatio_working_3-way'!Y16+4*PI())/3)</f>
        <v>-5.5387935869750826E-2</v>
      </c>
      <c r="AI16" s="11">
        <f>'OddsRatio_working_3-way'!U16/(3*'OddsRatio_working_3-way'!X16^(1/3))*SIN(('OddsRatio_working_3-way'!Y16)/3)</f>
        <v>-0.2597350263082604</v>
      </c>
      <c r="AJ16" s="11">
        <f>'OddsRatio_working_3-way'!U16/(3*'OddsRatio_working_3-way'!X16^(1/3))*SIN(('OddsRatio_working_3-way'!Y16+2*PI())/3)</f>
        <v>-0.35566974536103524</v>
      </c>
      <c r="AK16" s="11">
        <f>'OddsRatio_working_3-way'!U16/(3*'OddsRatio_working_3-way'!X16^(1/3))*SIN(('OddsRatio_working_3-way'!Y16+4*PI())/3)</f>
        <v>0.61540477166929564</v>
      </c>
      <c r="AL16" s="11">
        <f>'OddsRatio_working_3-way'!Z16+'OddsRatio_working_3-way'!AF16</f>
        <v>1.1213002676212946</v>
      </c>
      <c r="AM16" s="11">
        <f>'OddsRatio_working_3-way'!AA16+'OddsRatio_working_3-way'!AG16</f>
        <v>-1.0105243958817933</v>
      </c>
      <c r="AN16" s="11">
        <f>'OddsRatio_working_3-way'!AB16+'OddsRatio_working_3-way'!AH16</f>
        <v>-0.11077587173950165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1.1213002676212946</v>
      </c>
      <c r="AS16" s="11">
        <f>IF(('OddsRatio_working_3-way'!X16=0),IF(Q16&gt;0,-Q16^(1/3),(-Q16)^(1/3)),'OddsRatio_working_3-way'!AM16-'OddsRatio_working_3-way'!R16/3)</f>
        <v>-1.0105243958817933</v>
      </c>
      <c r="AT16" s="11">
        <f>IF(('OddsRatio_working_3-way'!X16=0),IF(Q16&gt;0,-Q16^(1/3),(-Q16)^(1/3)),'OddsRatio_working_3-way'!AN16-'OddsRatio_working_3-way'!R16/3)</f>
        <v>-0.11077587173950165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4.2</v>
      </c>
      <c r="B17" s="4">
        <f>IF('True_Odds_Calculator_3-way'!B18="","",'True_Odds_Calculator_3-way'!B18)</f>
        <v>3.99</v>
      </c>
      <c r="C17" s="4">
        <f>IF('True_Odds_Calculator_3-way'!C18="","",'True_Odds_Calculator_3-way'!C18)</f>
        <v>1.85</v>
      </c>
      <c r="D17" s="9">
        <f t="shared" si="13"/>
        <v>0.22955093789575967</v>
      </c>
      <c r="E17" s="9">
        <f t="shared" si="14"/>
        <v>0.24177526952894757</v>
      </c>
      <c r="F17" s="9">
        <f t="shared" si="15"/>
        <v>0.52867379257529279</v>
      </c>
      <c r="G17" s="9">
        <f t="shared" si="16"/>
        <v>1.0488536187855086</v>
      </c>
      <c r="H17" s="9">
        <f t="shared" si="17"/>
        <v>4.3563315801136282</v>
      </c>
      <c r="I17" s="9">
        <f t="shared" si="18"/>
        <v>4.1360723201686715</v>
      </c>
      <c r="J17" s="9">
        <f t="shared" si="19"/>
        <v>1.8915255759676828</v>
      </c>
      <c r="K17" s="11">
        <f t="shared" si="20"/>
        <v>0.23809523809523808</v>
      </c>
      <c r="L17" s="11">
        <f t="shared" si="21"/>
        <v>0.25062656641604009</v>
      </c>
      <c r="M17" s="11">
        <f t="shared" si="22"/>
        <v>0.54054054054054046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-0.26232892398305951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0.22707992632804658</v>
      </c>
      <c r="Q17" s="11">
        <f>2*'OddsRatio_working_3-way'!K17*'OddsRatio_working_3-way'!L17*'OddsRatio_working_3-way'!M17</f>
        <v>6.4511342706831412E-2</v>
      </c>
      <c r="R17" s="11">
        <f t="shared" si="23"/>
        <v>0</v>
      </c>
      <c r="S17" s="11">
        <f t="shared" si="24"/>
        <v>-0.86563053314971394</v>
      </c>
      <c r="T17" s="11">
        <f t="shared" si="25"/>
        <v>-0.24591776509935054</v>
      </c>
      <c r="U17" s="11">
        <f>'OddsRatio_working_3-way'!S17-'OddsRatio_working_3-way'!R17^2/3</f>
        <v>-0.86563053314971394</v>
      </c>
      <c r="V17" s="11">
        <f>'OddsRatio_working_3-way'!S17*'OddsRatio_working_3-way'!R17/3-2*'OddsRatio_working_3-way'!R17^3/27-'OddsRatio_working_3-way'!T17</f>
        <v>0.24591776509935054</v>
      </c>
      <c r="W17" s="11">
        <f>'OddsRatio_working_3-way'!V17^2+4*'OddsRatio_working_3-way'!U17^3/27</f>
        <v>-3.5617934134169346E-2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0.15499474291538787</v>
      </c>
      <c r="Y17" s="11">
        <f>IF('OddsRatio_working_3-way'!W17&gt;=0,IF('OddsRatio_working_3-way'!V17+SQRT('OddsRatio_working_3-way'!W17)&gt;0,0,PI()),ACOS('OddsRatio_working_3-way'!V17/(2*'OddsRatio_working_3-way'!X17)))</f>
        <v>0.65456962811413799</v>
      </c>
      <c r="Z17" s="11">
        <f>'OddsRatio_working_3-way'!X17^(1/3)*COS('OddsRatio_working_3-way'!Y17/3)</f>
        <v>0.52442680939275432</v>
      </c>
      <c r="AA17" s="11">
        <f>'OddsRatio_working_3-way'!X17^(1/3)*COS(('OddsRatio_working_3-way'!Y17+2*PI())/3)</f>
        <v>-0.36291109324993986</v>
      </c>
      <c r="AB17" s="11">
        <f>'OddsRatio_working_3-way'!X17^(1/3)*COS(('OddsRatio_working_3-way'!Y17+4*PI())/3)</f>
        <v>-0.16151571614281454</v>
      </c>
      <c r="AC17" s="11">
        <f>'OddsRatio_working_3-way'!X17^(1/3)*SIN('OddsRatio_working_3-way'!Y17/3)</f>
        <v>0.11627567518634503</v>
      </c>
      <c r="AD17" s="11">
        <f>'OddsRatio_working_3-way'!X17^(1/3)*SIN(('OddsRatio_working_3-way'!Y17+2*PI())/3)</f>
        <v>0.39602910176657236</v>
      </c>
      <c r="AE17" s="11">
        <f>'OddsRatio_working_3-way'!X17^(1/3)*SIN(('OddsRatio_working_3-way'!Y17+4*PI())/3)</f>
        <v>-0.51230477695291732</v>
      </c>
      <c r="AF17" s="11">
        <f>-'OddsRatio_working_3-way'!U17/(3*'OddsRatio_working_3-way'!X17^(1/3))*COS(('OddsRatio_working_3-way'!Y17)/3)</f>
        <v>0.52442680939275432</v>
      </c>
      <c r="AG17" s="11">
        <f>-'OddsRatio_working_3-way'!U17/(3*'OddsRatio_working_3-way'!X17^(1/3))*COS(('OddsRatio_working_3-way'!Y17+2*PI())/3)</f>
        <v>-0.36291109324993986</v>
      </c>
      <c r="AH17" s="11">
        <f>-'OddsRatio_working_3-way'!U17/(3*'OddsRatio_working_3-way'!X17^(1/3))*COS(('OddsRatio_working_3-way'!Y17+4*PI())/3)</f>
        <v>-0.16151571614281454</v>
      </c>
      <c r="AI17" s="11">
        <f>'OddsRatio_working_3-way'!U17/(3*'OddsRatio_working_3-way'!X17^(1/3))*SIN(('OddsRatio_working_3-way'!Y17)/3)</f>
        <v>-0.11627567518634503</v>
      </c>
      <c r="AJ17" s="11">
        <f>'OddsRatio_working_3-way'!U17/(3*'OddsRatio_working_3-way'!X17^(1/3))*SIN(('OddsRatio_working_3-way'!Y17+2*PI())/3)</f>
        <v>-0.39602910176657236</v>
      </c>
      <c r="AK17" s="11">
        <f>'OddsRatio_working_3-way'!U17/(3*'OddsRatio_working_3-way'!X17^(1/3))*SIN(('OddsRatio_working_3-way'!Y17+4*PI())/3)</f>
        <v>0.51230477695291732</v>
      </c>
      <c r="AL17" s="11">
        <f>'OddsRatio_working_3-way'!Z17+'OddsRatio_working_3-way'!AF17</f>
        <v>1.0488536187855086</v>
      </c>
      <c r="AM17" s="11">
        <f>'OddsRatio_working_3-way'!AA17+'OddsRatio_working_3-way'!AG17</f>
        <v>-0.72582218649987973</v>
      </c>
      <c r="AN17" s="11">
        <f>'OddsRatio_working_3-way'!AB17+'OddsRatio_working_3-way'!AH17</f>
        <v>-0.32303143228562908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1.0488536187855086</v>
      </c>
      <c r="AS17" s="11">
        <f>IF(('OddsRatio_working_3-way'!X17=0),IF(Q17&gt;0,-Q17^(1/3),(-Q17)^(1/3)),'OddsRatio_working_3-way'!AM17-'OddsRatio_working_3-way'!R17/3)</f>
        <v>-0.72582218649987973</v>
      </c>
      <c r="AT17" s="11">
        <f>IF(('OddsRatio_working_3-way'!X17=0),IF(Q17&gt;0,-Q17^(1/3),(-Q17)^(1/3)),'OddsRatio_working_3-way'!AN17-'OddsRatio_working_3-way'!R17/3)</f>
        <v>-0.32303143228562908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2.34</v>
      </c>
      <c r="B18" s="4">
        <f>IF('True_Odds_Calculator_3-way'!B19="","",'True_Odds_Calculator_3-way'!B19)</f>
        <v>3.57</v>
      </c>
      <c r="C18" s="4">
        <f>IF('True_Odds_Calculator_3-way'!C19="","",'True_Odds_Calculator_3-way'!C19)</f>
        <v>3.12</v>
      </c>
      <c r="D18" s="9">
        <f t="shared" si="13"/>
        <v>0.41700768114570241</v>
      </c>
      <c r="E18" s="9">
        <f t="shared" si="14"/>
        <v>0.27164239734809165</v>
      </c>
      <c r="F18" s="9">
        <f t="shared" si="15"/>
        <v>0.311349921506206</v>
      </c>
      <c r="G18" s="9">
        <f t="shared" si="16"/>
        <v>1.043311464844153</v>
      </c>
      <c r="H18" s="9">
        <f t="shared" si="17"/>
        <v>2.3980373628911651</v>
      </c>
      <c r="I18" s="9">
        <f t="shared" si="18"/>
        <v>3.681310464649473</v>
      </c>
      <c r="J18" s="9">
        <f t="shared" si="19"/>
        <v>3.2118203054696046</v>
      </c>
      <c r="K18" s="11">
        <f t="shared" si="20"/>
        <v>0.42735042735042739</v>
      </c>
      <c r="L18" s="11">
        <f t="shared" si="21"/>
        <v>0.28011204481792717</v>
      </c>
      <c r="M18" s="11">
        <f t="shared" si="22"/>
        <v>0.32051282051282048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-0.28011419338719501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0.23135486936391914</v>
      </c>
      <c r="Q18" s="11">
        <f>2*'OddsRatio_working_3-way'!K18*'OddsRatio_working_3-way'!L18*'OddsRatio_working_3-way'!M18</f>
        <v>7.6734616704450795E-2</v>
      </c>
      <c r="R18" s="11">
        <f t="shared" si="23"/>
        <v>0</v>
      </c>
      <c r="S18" s="11">
        <f t="shared" si="24"/>
        <v>-0.82593054841788383</v>
      </c>
      <c r="T18" s="11">
        <f t="shared" si="25"/>
        <v>-0.27394048040394159</v>
      </c>
      <c r="U18" s="11">
        <f>'OddsRatio_working_3-way'!S18-'OddsRatio_working_3-way'!R18^2/3</f>
        <v>-0.82593054841788383</v>
      </c>
      <c r="V18" s="11">
        <f>'OddsRatio_working_3-way'!S18*'OddsRatio_working_3-way'!R18/3-2*'OddsRatio_working_3-way'!R18^3/27-'OddsRatio_working_3-way'!T18</f>
        <v>0.27394048040394159</v>
      </c>
      <c r="W18" s="11">
        <f>'OddsRatio_working_3-way'!V18^2+4*'OddsRatio_working_3-way'!U18^3/27</f>
        <v>-8.4259217159737554E-3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0.14445527726593796</v>
      </c>
      <c r="Y18" s="11">
        <f>IF('OddsRatio_working_3-way'!W18&gt;=0,IF('OddsRatio_working_3-way'!V18+SQRT('OddsRatio_working_3-way'!W18)&gt;0,0,PI()),ACOS('OddsRatio_working_3-way'!V18/(2*'OddsRatio_working_3-way'!X18)))</f>
        <v>0.32332449762333049</v>
      </c>
      <c r="Z18" s="11">
        <f>'OddsRatio_working_3-way'!X18^(1/3)*COS('OddsRatio_working_3-way'!Y18/3)</f>
        <v>0.52165573242207652</v>
      </c>
      <c r="AA18" s="11">
        <f>'OddsRatio_working_3-way'!X18^(1/3)*COS(('OddsRatio_working_3-way'!Y18+2*PI())/3)</f>
        <v>-0.30970638631814834</v>
      </c>
      <c r="AB18" s="11">
        <f>'OddsRatio_working_3-way'!X18^(1/3)*COS(('OddsRatio_working_3-way'!Y18+4*PI())/3)</f>
        <v>-0.21194934610392802</v>
      </c>
      <c r="AC18" s="11">
        <f>'OddsRatio_working_3-way'!X18^(1/3)*SIN('OddsRatio_working_3-way'!Y18/3)</f>
        <v>5.6440053482861179E-2</v>
      </c>
      <c r="AD18" s="11">
        <f>'OddsRatio_working_3-way'!X18^(1/3)*SIN(('OddsRatio_working_3-way'!Y18+2*PI())/3)</f>
        <v>0.42354708956586534</v>
      </c>
      <c r="AE18" s="11">
        <f>'OddsRatio_working_3-way'!X18^(1/3)*SIN(('OddsRatio_working_3-way'!Y18+4*PI())/3)</f>
        <v>-0.47998714304872647</v>
      </c>
      <c r="AF18" s="11">
        <f>-'OddsRatio_working_3-way'!U18/(3*'OddsRatio_working_3-way'!X18^(1/3))*COS(('OddsRatio_working_3-way'!Y18)/3)</f>
        <v>0.52165573242207641</v>
      </c>
      <c r="AG18" s="11">
        <f>-'OddsRatio_working_3-way'!U18/(3*'OddsRatio_working_3-way'!X18^(1/3))*COS(('OddsRatio_working_3-way'!Y18+2*PI())/3)</f>
        <v>-0.30970638631814829</v>
      </c>
      <c r="AH18" s="11">
        <f>-'OddsRatio_working_3-way'!U18/(3*'OddsRatio_working_3-way'!X18^(1/3))*COS(('OddsRatio_working_3-way'!Y18+4*PI())/3)</f>
        <v>-0.21194934610392796</v>
      </c>
      <c r="AI18" s="11">
        <f>'OddsRatio_working_3-way'!U18/(3*'OddsRatio_working_3-way'!X18^(1/3))*SIN(('OddsRatio_working_3-way'!Y18)/3)</f>
        <v>-5.6440053482861165E-2</v>
      </c>
      <c r="AJ18" s="11">
        <f>'OddsRatio_working_3-way'!U18/(3*'OddsRatio_working_3-way'!X18^(1/3))*SIN(('OddsRatio_working_3-way'!Y18+2*PI())/3)</f>
        <v>-0.42354708956586523</v>
      </c>
      <c r="AK18" s="11">
        <f>'OddsRatio_working_3-way'!U18/(3*'OddsRatio_working_3-way'!X18^(1/3))*SIN(('OddsRatio_working_3-way'!Y18+4*PI())/3)</f>
        <v>0.47998714304872636</v>
      </c>
      <c r="AL18" s="11">
        <f>'OddsRatio_working_3-way'!Z18+'OddsRatio_working_3-way'!AF18</f>
        <v>1.043311464844153</v>
      </c>
      <c r="AM18" s="11">
        <f>'OddsRatio_working_3-way'!AA18+'OddsRatio_working_3-way'!AG18</f>
        <v>-0.61941277263629657</v>
      </c>
      <c r="AN18" s="11">
        <f>'OddsRatio_working_3-way'!AB18+'OddsRatio_working_3-way'!AH18</f>
        <v>-0.42389869220785598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1.043311464844153</v>
      </c>
      <c r="AS18" s="11">
        <f>IF(('OddsRatio_working_3-way'!X18=0),IF(Q18&gt;0,-Q18^(1/3),(-Q18)^(1/3)),'OddsRatio_working_3-way'!AM18-'OddsRatio_working_3-way'!R18/3)</f>
        <v>-0.61941277263629657</v>
      </c>
      <c r="AT18" s="11">
        <f>IF(('OddsRatio_working_3-way'!X18=0),IF(Q18&gt;0,-Q18^(1/3),(-Q18)^(1/3)),'OddsRatio_working_3-way'!AN18-'OddsRatio_working_3-way'!R18/3)</f>
        <v>-0.42389869220785598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1.22</v>
      </c>
      <c r="B19" s="4">
        <f>IF('True_Odds_Calculator_3-way'!B20="","",'True_Odds_Calculator_3-way'!B20)</f>
        <v>7.65</v>
      </c>
      <c r="C19" s="4">
        <f>IF('True_Odds_Calculator_3-way'!C20="","",'True_Odds_Calculator_3-way'!C20)</f>
        <v>11.26</v>
      </c>
      <c r="D19" s="9">
        <f t="shared" si="13"/>
        <v>0.80196253047157673</v>
      </c>
      <c r="E19" s="9">
        <f t="shared" si="14"/>
        <v>0.11814250019510017</v>
      </c>
      <c r="F19" s="9">
        <f t="shared" si="15"/>
        <v>7.9894969333323143E-2</v>
      </c>
      <c r="G19" s="9">
        <f t="shared" si="16"/>
        <v>1.1224593192763779</v>
      </c>
      <c r="H19" s="9">
        <f t="shared" si="17"/>
        <v>1.2469410502408032</v>
      </c>
      <c r="I19" s="9">
        <f t="shared" si="18"/>
        <v>8.4643544731879121</v>
      </c>
      <c r="J19" s="9">
        <f t="shared" si="19"/>
        <v>12.516432615775637</v>
      </c>
      <c r="K19" s="11">
        <f t="shared" si="20"/>
        <v>0.81967213114754101</v>
      </c>
      <c r="L19" s="11">
        <f t="shared" si="21"/>
        <v>0.13071895424836602</v>
      </c>
      <c r="M19" s="11">
        <f t="shared" si="22"/>
        <v>8.8809946714031973E-2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-0.14283414207193523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0.16300379162234732</v>
      </c>
      <c r="Q19" s="11">
        <f>2*'OddsRatio_working_3-way'!K19*'OddsRatio_working_3-way'!L19*'OddsRatio_working_3-way'!M19</f>
        <v>1.9031382559526838E-2</v>
      </c>
      <c r="R19" s="11">
        <f t="shared" si="23"/>
        <v>0</v>
      </c>
      <c r="S19" s="11">
        <f t="shared" si="24"/>
        <v>-1.1412102824845203</v>
      </c>
      <c r="T19" s="11">
        <f t="shared" si="25"/>
        <v>-0.13324113047104735</v>
      </c>
      <c r="U19" s="11">
        <f>'OddsRatio_working_3-way'!S19-'OddsRatio_working_3-way'!R19^2/3</f>
        <v>-1.1412102824845203</v>
      </c>
      <c r="V19" s="11">
        <f>'OddsRatio_working_3-way'!S19*'OddsRatio_working_3-way'!R19/3-2*'OddsRatio_working_3-way'!R19^3/27-'OddsRatio_working_3-way'!T19</f>
        <v>0.13324113047104735</v>
      </c>
      <c r="W19" s="11">
        <f>'OddsRatio_working_3-way'!V19^2+4*'OddsRatio_working_3-way'!U19^3/27</f>
        <v>-0.20243460273356434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0.23462086521810407</v>
      </c>
      <c r="Y19" s="11">
        <f>IF('OddsRatio_working_3-way'!W19&gt;=0,IF('OddsRatio_working_3-way'!V19+SQRT('OddsRatio_working_3-way'!W19)&gt;0,0,PI()),ACOS('OddsRatio_working_3-way'!V19/(2*'OddsRatio_working_3-way'!X19)))</f>
        <v>1.2828852815955278</v>
      </c>
      <c r="Z19" s="11">
        <f>'OddsRatio_working_3-way'!X19^(1/3)*COS('OddsRatio_working_3-way'!Y19/3)</f>
        <v>0.56122965963818894</v>
      </c>
      <c r="AA19" s="11">
        <f>'OddsRatio_working_3-way'!X19^(1/3)*COS(('OddsRatio_working_3-way'!Y19+2*PI())/3)</f>
        <v>-0.50212898845897003</v>
      </c>
      <c r="AB19" s="11">
        <f>'OddsRatio_working_3-way'!X19^(1/3)*COS(('OddsRatio_working_3-way'!Y19+4*PI())/3)</f>
        <v>-5.9100671179218738E-2</v>
      </c>
      <c r="AC19" s="11">
        <f>'OddsRatio_working_3-way'!X19^(1/3)*SIN('OddsRatio_working_3-way'!Y19/3)</f>
        <v>0.25578251824009141</v>
      </c>
      <c r="AD19" s="11">
        <f>'OddsRatio_working_3-way'!X19^(1/3)*SIN(('OddsRatio_working_3-way'!Y19+2*PI())/3)</f>
        <v>0.35814788348392002</v>
      </c>
      <c r="AE19" s="11">
        <f>'OddsRatio_working_3-way'!X19^(1/3)*SIN(('OddsRatio_working_3-way'!Y19+4*PI())/3)</f>
        <v>-0.61393040172401125</v>
      </c>
      <c r="AF19" s="11">
        <f>-'OddsRatio_working_3-way'!U19/(3*'OddsRatio_working_3-way'!X19^(1/3))*COS(('OddsRatio_working_3-way'!Y19)/3)</f>
        <v>0.56122965963818905</v>
      </c>
      <c r="AG19" s="11">
        <f>-'OddsRatio_working_3-way'!U19/(3*'OddsRatio_working_3-way'!X19^(1/3))*COS(('OddsRatio_working_3-way'!Y19+2*PI())/3)</f>
        <v>-0.50212898845897014</v>
      </c>
      <c r="AH19" s="11">
        <f>-'OddsRatio_working_3-way'!U19/(3*'OddsRatio_working_3-way'!X19^(1/3))*COS(('OddsRatio_working_3-way'!Y19+4*PI())/3)</f>
        <v>-5.9100671179218744E-2</v>
      </c>
      <c r="AI19" s="11">
        <f>'OddsRatio_working_3-way'!U19/(3*'OddsRatio_working_3-way'!X19^(1/3))*SIN(('OddsRatio_working_3-way'!Y19)/3)</f>
        <v>-0.25578251824009146</v>
      </c>
      <c r="AJ19" s="11">
        <f>'OddsRatio_working_3-way'!U19/(3*'OddsRatio_working_3-way'!X19^(1/3))*SIN(('OddsRatio_working_3-way'!Y19+2*PI())/3)</f>
        <v>-0.35814788348392007</v>
      </c>
      <c r="AK19" s="11">
        <f>'OddsRatio_working_3-way'!U19/(3*'OddsRatio_working_3-way'!X19^(1/3))*SIN(('OddsRatio_working_3-way'!Y19+4*PI())/3)</f>
        <v>0.61393040172401137</v>
      </c>
      <c r="AL19" s="11">
        <f>'OddsRatio_working_3-way'!Z19+'OddsRatio_working_3-way'!AF19</f>
        <v>1.1224593192763779</v>
      </c>
      <c r="AM19" s="11">
        <f>'OddsRatio_working_3-way'!AA19+'OddsRatio_working_3-way'!AG19</f>
        <v>-1.0042579769179403</v>
      </c>
      <c r="AN19" s="11">
        <f>'OddsRatio_working_3-way'!AB19+'OddsRatio_working_3-way'!AH19</f>
        <v>-0.11820134235843749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1.1224593192763779</v>
      </c>
      <c r="AS19" s="11">
        <f>IF(('OddsRatio_working_3-way'!X19=0),IF(Q19&gt;0,-Q19^(1/3),(-Q19)^(1/3)),'OddsRatio_working_3-way'!AM19-'OddsRatio_working_3-way'!R19/3)</f>
        <v>-1.0042579769179403</v>
      </c>
      <c r="AT19" s="11">
        <f>IF(('OddsRatio_working_3-way'!X19=0),IF(Q19&gt;0,-Q19^(1/3),(-Q19)^(1/3)),'OddsRatio_working_3-way'!AN19-'OddsRatio_working_3-way'!R19/3)</f>
        <v>-0.11820134235843749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1.8</v>
      </c>
      <c r="B20" s="4">
        <f>IF('True_Odds_Calculator_3-way'!B21="","",'True_Odds_Calculator_3-way'!B21)</f>
        <v>3.98</v>
      </c>
      <c r="C20" s="4">
        <f>IF('True_Odds_Calculator_3-way'!C21="","",'True_Odds_Calculator_3-way'!C21)</f>
        <v>4.49</v>
      </c>
      <c r="D20" s="9">
        <f t="shared" si="13"/>
        <v>0.54345638662444684</v>
      </c>
      <c r="E20" s="9">
        <f t="shared" si="14"/>
        <v>0.24217321153912416</v>
      </c>
      <c r="F20" s="9">
        <f t="shared" si="15"/>
        <v>0.21437040183642886</v>
      </c>
      <c r="G20" s="9">
        <f t="shared" si="16"/>
        <v>1.0500925755313779</v>
      </c>
      <c r="H20" s="9">
        <f t="shared" si="17"/>
        <v>1.840074060425102</v>
      </c>
      <c r="I20" s="9">
        <f t="shared" si="18"/>
        <v>4.1292758750835059</v>
      </c>
      <c r="J20" s="9">
        <f t="shared" si="19"/>
        <v>4.6648230886045097</v>
      </c>
      <c r="K20" s="11">
        <f t="shared" si="20"/>
        <v>0.55555555555555558</v>
      </c>
      <c r="L20" s="11">
        <f t="shared" si="21"/>
        <v>0.25125628140703515</v>
      </c>
      <c r="M20" s="11">
        <f t="shared" si="22"/>
        <v>0.22271714922048996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-0.25866028981830702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0.22601251742503659</v>
      </c>
      <c r="Q20" s="11">
        <f>2*'OddsRatio_working_3-way'!K20*'OddsRatio_working_3-way'!L20*'OddsRatio_working_3-way'!M20</f>
        <v>6.2176758576351188E-2</v>
      </c>
      <c r="R20" s="11">
        <f t="shared" si="23"/>
        <v>0</v>
      </c>
      <c r="S20" s="11">
        <f t="shared" si="24"/>
        <v>-0.87378127343704948</v>
      </c>
      <c r="T20" s="11">
        <f t="shared" si="25"/>
        <v>-0.24037999269244825</v>
      </c>
      <c r="U20" s="11">
        <f>'OddsRatio_working_3-way'!S20-'OddsRatio_working_3-way'!R20^2/3</f>
        <v>-0.87378127343704948</v>
      </c>
      <c r="V20" s="11">
        <f>'OddsRatio_working_3-way'!S20*'OddsRatio_working_3-way'!R20/3-2*'OddsRatio_working_3-way'!R20^3/27-'OddsRatio_working_3-way'!T20</f>
        <v>0.24037999269244825</v>
      </c>
      <c r="W20" s="11">
        <f>'OddsRatio_working_3-way'!V20^2+4*'OddsRatio_working_3-way'!U20^3/27</f>
        <v>-4.1051016078133724E-2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0.15718902392100664</v>
      </c>
      <c r="Y20" s="11">
        <f>IF('OddsRatio_working_3-way'!W20&gt;=0,IF('OddsRatio_working_3-way'!V20+SQRT('OddsRatio_working_3-way'!W20)&gt;0,0,PI()),ACOS('OddsRatio_working_3-way'!V20/(2*'OddsRatio_working_3-way'!X20)))</f>
        <v>0.70034359148473302</v>
      </c>
      <c r="Z20" s="11">
        <f>'OddsRatio_working_3-way'!X20^(1/3)*COS('OddsRatio_working_3-way'!Y20/3)</f>
        <v>0.52504628776568885</v>
      </c>
      <c r="AA20" s="11">
        <f>'OddsRatio_working_3-way'!X20^(1/3)*COS(('OddsRatio_working_3-way'!Y20+2*PI())/3)</f>
        <v>-0.37064397969567203</v>
      </c>
      <c r="AB20" s="11">
        <f>'OddsRatio_working_3-way'!X20^(1/3)*COS(('OddsRatio_working_3-way'!Y20+4*PI())/3)</f>
        <v>-0.15440230807001687</v>
      </c>
      <c r="AC20" s="11">
        <f>'OddsRatio_working_3-way'!X20^(1/3)*SIN('OddsRatio_working_3-way'!Y20/3)</f>
        <v>0.12484718732308682</v>
      </c>
      <c r="AD20" s="11">
        <f>'OddsRatio_working_3-way'!X20^(1/3)*SIN(('OddsRatio_working_3-way'!Y20+2*PI())/3)</f>
        <v>0.39227982970625785</v>
      </c>
      <c r="AE20" s="11">
        <f>'OddsRatio_working_3-way'!X20^(1/3)*SIN(('OddsRatio_working_3-way'!Y20+4*PI())/3)</f>
        <v>-0.5171270170293446</v>
      </c>
      <c r="AF20" s="11">
        <f>-'OddsRatio_working_3-way'!U20/(3*'OddsRatio_working_3-way'!X20^(1/3))*COS(('OddsRatio_working_3-way'!Y20)/3)</f>
        <v>0.52504628776568896</v>
      </c>
      <c r="AG20" s="11">
        <f>-'OddsRatio_working_3-way'!U20/(3*'OddsRatio_working_3-way'!X20^(1/3))*COS(('OddsRatio_working_3-way'!Y20+2*PI())/3)</f>
        <v>-0.37064397969567214</v>
      </c>
      <c r="AH20" s="11">
        <f>-'OddsRatio_working_3-way'!U20/(3*'OddsRatio_working_3-way'!X20^(1/3))*COS(('OddsRatio_working_3-way'!Y20+4*PI())/3)</f>
        <v>-0.15440230807001692</v>
      </c>
      <c r="AI20" s="11">
        <f>'OddsRatio_working_3-way'!U20/(3*'OddsRatio_working_3-way'!X20^(1/3))*SIN(('OddsRatio_working_3-way'!Y20)/3)</f>
        <v>-0.12484718732308685</v>
      </c>
      <c r="AJ20" s="11">
        <f>'OddsRatio_working_3-way'!U20/(3*'OddsRatio_working_3-way'!X20^(1/3))*SIN(('OddsRatio_working_3-way'!Y20+2*PI())/3)</f>
        <v>-0.39227982970625791</v>
      </c>
      <c r="AK20" s="11">
        <f>'OddsRatio_working_3-way'!U20/(3*'OddsRatio_working_3-way'!X20^(1/3))*SIN(('OddsRatio_working_3-way'!Y20+4*PI())/3)</f>
        <v>0.51712701702934472</v>
      </c>
      <c r="AL20" s="11">
        <f>'OddsRatio_working_3-way'!Z20+'OddsRatio_working_3-way'!AF20</f>
        <v>1.0500925755313779</v>
      </c>
      <c r="AM20" s="11">
        <f>'OddsRatio_working_3-way'!AA20+'OddsRatio_working_3-way'!AG20</f>
        <v>-0.74128795939134418</v>
      </c>
      <c r="AN20" s="11">
        <f>'OddsRatio_working_3-way'!AB20+'OddsRatio_working_3-way'!AH20</f>
        <v>-0.30880461614003379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1.0500925755313779</v>
      </c>
      <c r="AS20" s="11">
        <f>IF(('OddsRatio_working_3-way'!X20=0),IF(Q20&gt;0,-Q20^(1/3),(-Q20)^(1/3)),'OddsRatio_working_3-way'!AM20-'OddsRatio_working_3-way'!R20/3)</f>
        <v>-0.74128795939134418</v>
      </c>
      <c r="AT20" s="11">
        <f>IF(('OddsRatio_working_3-way'!X20=0),IF(Q20&gt;0,-Q20^(1/3),(-Q20)^(1/3)),'OddsRatio_working_3-way'!AN20-'OddsRatio_working_3-way'!R20/3)</f>
        <v>-0.30880461614003379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1.79</v>
      </c>
      <c r="B21" s="4">
        <f>IF('True_Odds_Calculator_3-way'!B22="","",'True_Odds_Calculator_3-way'!B22)</f>
        <v>4.1500000000000004</v>
      </c>
      <c r="C21" s="4">
        <f>IF('True_Odds_Calculator_3-way'!C22="","",'True_Odds_Calculator_3-way'!C22)</f>
        <v>4.32</v>
      </c>
      <c r="D21" s="9">
        <f t="shared" si="13"/>
        <v>0.5459079825737061</v>
      </c>
      <c r="E21" s="9">
        <f t="shared" si="14"/>
        <v>0.23165774839679337</v>
      </c>
      <c r="F21" s="9">
        <f t="shared" si="15"/>
        <v>0.22243426902950042</v>
      </c>
      <c r="G21" s="9">
        <f t="shared" si="16"/>
        <v>1.0529247426437709</v>
      </c>
      <c r="H21" s="9">
        <f t="shared" si="17"/>
        <v>1.8318105466885792</v>
      </c>
      <c r="I21" s="9">
        <f t="shared" si="18"/>
        <v>4.3167129393278785</v>
      </c>
      <c r="J21" s="9">
        <f t="shared" si="19"/>
        <v>4.4957101455773198</v>
      </c>
      <c r="K21" s="11">
        <f t="shared" si="20"/>
        <v>0.55865921787709494</v>
      </c>
      <c r="L21" s="11">
        <f t="shared" si="21"/>
        <v>0.24096385542168672</v>
      </c>
      <c r="M21" s="11">
        <f t="shared" si="22"/>
        <v>0.23148148148148145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-0.25744878957169459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0.22623080777486107</v>
      </c>
      <c r="Q21" s="11">
        <f>2*'OddsRatio_working_3-way'!K21*'OddsRatio_working_3-way'!L21*'OddsRatio_working_3-way'!M21</f>
        <v>6.2322536577096695E-2</v>
      </c>
      <c r="R21" s="11">
        <f t="shared" si="23"/>
        <v>0</v>
      </c>
      <c r="S21" s="11">
        <f t="shared" si="24"/>
        <v>-0.87874100379819453</v>
      </c>
      <c r="T21" s="11">
        <f t="shared" si="25"/>
        <v>-0.24207741151465409</v>
      </c>
      <c r="U21" s="11">
        <f>'OddsRatio_working_3-way'!S21-'OddsRatio_working_3-way'!R21^2/3</f>
        <v>-0.87874100379819453</v>
      </c>
      <c r="V21" s="11">
        <f>'OddsRatio_working_3-way'!S21*'OddsRatio_working_3-way'!R21/3-2*'OddsRatio_working_3-way'!R21^3/27-'OddsRatio_working_3-way'!T21</f>
        <v>0.24207741151465409</v>
      </c>
      <c r="W21" s="11">
        <f>'OddsRatio_working_3-way'!V21^2+4*'OddsRatio_working_3-way'!U21^3/27</f>
        <v>-4.1924642777617864E-2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0.15852926854626329</v>
      </c>
      <c r="Y21" s="11">
        <f>IF('OddsRatio_working_3-way'!W21&gt;=0,IF('OddsRatio_working_3-way'!V21+SQRT('OddsRatio_working_3-way'!W21)&gt;0,0,PI()),ACOS('OddsRatio_working_3-way'!V21/(2*'OddsRatio_working_3-way'!X21)))</f>
        <v>0.70206515024790583</v>
      </c>
      <c r="Z21" s="11">
        <f>'OddsRatio_working_3-way'!X21^(1/3)*COS('OddsRatio_working_3-way'!Y21/3)</f>
        <v>0.52646237132188545</v>
      </c>
      <c r="AA21" s="11">
        <f>'OddsRatio_working_3-way'!X21^(1/3)*COS(('OddsRatio_working_3-way'!Y21+2*PI())/3)</f>
        <v>-0.37192009786523128</v>
      </c>
      <c r="AB21" s="11">
        <f>'OddsRatio_working_3-way'!X21^(1/3)*COS(('OddsRatio_working_3-way'!Y21+4*PI())/3)</f>
        <v>-0.15454227345665431</v>
      </c>
      <c r="AC21" s="11">
        <f>'OddsRatio_working_3-way'!X21^(1/3)*SIN('OddsRatio_working_3-way'!Y21/3)</f>
        <v>0.12550314543814728</v>
      </c>
      <c r="AD21" s="11">
        <f>'OddsRatio_working_3-way'!X21^(1/3)*SIN(('OddsRatio_working_3-way'!Y21+2*PI())/3)</f>
        <v>0.39317821498227534</v>
      </c>
      <c r="AE21" s="11">
        <f>'OddsRatio_working_3-way'!X21^(1/3)*SIN(('OddsRatio_working_3-way'!Y21+4*PI())/3)</f>
        <v>-0.51868136042042245</v>
      </c>
      <c r="AF21" s="11">
        <f>-'OddsRatio_working_3-way'!U21/(3*'OddsRatio_working_3-way'!X21^(1/3))*COS(('OddsRatio_working_3-way'!Y21)/3)</f>
        <v>0.52646237132188545</v>
      </c>
      <c r="AG21" s="11">
        <f>-'OddsRatio_working_3-way'!U21/(3*'OddsRatio_working_3-way'!X21^(1/3))*COS(('OddsRatio_working_3-way'!Y21+2*PI())/3)</f>
        <v>-0.37192009786523134</v>
      </c>
      <c r="AH21" s="11">
        <f>-'OddsRatio_working_3-way'!U21/(3*'OddsRatio_working_3-way'!X21^(1/3))*COS(('OddsRatio_working_3-way'!Y21+4*PI())/3)</f>
        <v>-0.15454227345665436</v>
      </c>
      <c r="AI21" s="11">
        <f>'OddsRatio_working_3-way'!U21/(3*'OddsRatio_working_3-way'!X21^(1/3))*SIN(('OddsRatio_working_3-way'!Y21)/3)</f>
        <v>-0.12550314543814731</v>
      </c>
      <c r="AJ21" s="11">
        <f>'OddsRatio_working_3-way'!U21/(3*'OddsRatio_working_3-way'!X21^(1/3))*SIN(('OddsRatio_working_3-way'!Y21+2*PI())/3)</f>
        <v>-0.3931782149822754</v>
      </c>
      <c r="AK21" s="11">
        <f>'OddsRatio_working_3-way'!U21/(3*'OddsRatio_working_3-way'!X21^(1/3))*SIN(('OddsRatio_working_3-way'!Y21+4*PI())/3)</f>
        <v>0.51868136042042257</v>
      </c>
      <c r="AL21" s="11">
        <f>'OddsRatio_working_3-way'!Z21+'OddsRatio_working_3-way'!AF21</f>
        <v>1.0529247426437709</v>
      </c>
      <c r="AM21" s="11">
        <f>'OddsRatio_working_3-way'!AA21+'OddsRatio_working_3-way'!AG21</f>
        <v>-0.74384019573046256</v>
      </c>
      <c r="AN21" s="11">
        <f>'OddsRatio_working_3-way'!AB21+'OddsRatio_working_3-way'!AH21</f>
        <v>-0.30908454691330867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1.0529247426437709</v>
      </c>
      <c r="AS21" s="11">
        <f>IF(('OddsRatio_working_3-way'!X21=0),IF(Q21&gt;0,-Q21^(1/3),(-Q21)^(1/3)),'OddsRatio_working_3-way'!AM21-'OddsRatio_working_3-way'!R21/3)</f>
        <v>-0.74384019573046256</v>
      </c>
      <c r="AT21" s="11">
        <f>IF(('OddsRatio_working_3-way'!X21=0),IF(Q21&gt;0,-Q21^(1/3),(-Q21)^(1/3)),'OddsRatio_working_3-way'!AN21-'OddsRatio_working_3-way'!R21/3)</f>
        <v>-0.30908454691330867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2.79</v>
      </c>
      <c r="B22" s="4">
        <f>IF('True_Odds_Calculator_3-way'!B23="","",'True_Odds_Calculator_3-way'!B23)</f>
        <v>3.33</v>
      </c>
      <c r="C22" s="4">
        <f>IF('True_Odds_Calculator_3-way'!C23="","",'True_Odds_Calculator_3-way'!C23)</f>
        <v>2.71</v>
      </c>
      <c r="D22" s="9">
        <f t="shared" si="13"/>
        <v>0.34894215462855388</v>
      </c>
      <c r="E22" s="9">
        <f t="shared" si="14"/>
        <v>0.29165803412906555</v>
      </c>
      <c r="F22" s="9">
        <f t="shared" si="15"/>
        <v>0.35939981124238041</v>
      </c>
      <c r="G22" s="9">
        <f t="shared" si="16"/>
        <v>1.0423488875258857</v>
      </c>
      <c r="H22" s="9">
        <f t="shared" si="17"/>
        <v>2.8658045086713355</v>
      </c>
      <c r="I22" s="9">
        <f t="shared" si="18"/>
        <v>3.4286729079353133</v>
      </c>
      <c r="J22" s="9">
        <f t="shared" si="19"/>
        <v>2.7824165976692647</v>
      </c>
      <c r="K22" s="11">
        <f t="shared" si="20"/>
        <v>0.35842293906810035</v>
      </c>
      <c r="L22" s="11">
        <f t="shared" si="21"/>
        <v>0.3003003003003003</v>
      </c>
      <c r="M22" s="11">
        <f t="shared" si="22"/>
        <v>0.36900369003690037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-0.28326135920469919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0.23155322127666689</v>
      </c>
      <c r="Q22" s="11">
        <f>2*'OddsRatio_working_3-way'!K22*'OddsRatio_working_3-way'!L22*'OddsRatio_working_3-way'!M22</f>
        <v>7.9435067333333415E-2</v>
      </c>
      <c r="R22" s="11">
        <f t="shared" si="23"/>
        <v>0</v>
      </c>
      <c r="S22" s="11">
        <f t="shared" si="24"/>
        <v>-0.81745431825501713</v>
      </c>
      <c r="T22" s="11">
        <f t="shared" si="25"/>
        <v>-0.28043029785763879</v>
      </c>
      <c r="U22" s="11">
        <f>'OddsRatio_working_3-way'!S22-'OddsRatio_working_3-way'!R22^2/3</f>
        <v>-0.81745431825501713</v>
      </c>
      <c r="V22" s="11">
        <f>'OddsRatio_working_3-way'!S22*'OddsRatio_working_3-way'!R22/3-2*'OddsRatio_working_3-way'!R22^3/27-'OddsRatio_working_3-way'!T22</f>
        <v>0.28043029785763879</v>
      </c>
      <c r="W22" s="11">
        <f>'OddsRatio_working_3-way'!V22^2+4*'OddsRatio_working_3-way'!U22^3/27</f>
        <v>-2.2845926813702538E-3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0.14223725306498844</v>
      </c>
      <c r="Y22" s="11">
        <f>IF('OddsRatio_working_3-way'!W22&gt;=0,IF('OddsRatio_working_3-way'!V22+SQRT('OddsRatio_working_3-way'!W22)&gt;0,0,PI()),ACOS('OddsRatio_working_3-way'!V22/(2*'OddsRatio_working_3-way'!X22)))</f>
        <v>0.16882079221552759</v>
      </c>
      <c r="Z22" s="11">
        <f>'OddsRatio_working_3-way'!X22^(1/3)*COS('OddsRatio_working_3-way'!Y22/3)</f>
        <v>0.52117444376294286</v>
      </c>
      <c r="AA22" s="11">
        <f>'OddsRatio_working_3-way'!X22^(1/3)*COS(('OddsRatio_working_3-way'!Y22+2*PI())/3)</f>
        <v>-0.28601317201208959</v>
      </c>
      <c r="AB22" s="11">
        <f>'OddsRatio_working_3-way'!X22^(1/3)*COS(('OddsRatio_working_3-way'!Y22+4*PI())/3)</f>
        <v>-0.23516127175085338</v>
      </c>
      <c r="AC22" s="11">
        <f>'OddsRatio_working_3-way'!X22^(1/3)*SIN('OddsRatio_working_3-way'!Y22/3)</f>
        <v>2.9359358304628835E-2</v>
      </c>
      <c r="AD22" s="11">
        <f>'OddsRatio_working_3-way'!X22^(1/3)*SIN(('OddsRatio_working_3-way'!Y22+2*PI())/3)</f>
        <v>0.43667062894961839</v>
      </c>
      <c r="AE22" s="11">
        <f>'OddsRatio_working_3-way'!X22^(1/3)*SIN(('OddsRatio_working_3-way'!Y22+4*PI())/3)</f>
        <v>-0.4660299872542471</v>
      </c>
      <c r="AF22" s="11">
        <f>-'OddsRatio_working_3-way'!U22/(3*'OddsRatio_working_3-way'!X22^(1/3))*COS(('OddsRatio_working_3-way'!Y22)/3)</f>
        <v>0.52117444376294275</v>
      </c>
      <c r="AG22" s="11">
        <f>-'OddsRatio_working_3-way'!U22/(3*'OddsRatio_working_3-way'!X22^(1/3))*COS(('OddsRatio_working_3-way'!Y22+2*PI())/3)</f>
        <v>-0.28601317201208953</v>
      </c>
      <c r="AH22" s="11">
        <f>-'OddsRatio_working_3-way'!U22/(3*'OddsRatio_working_3-way'!X22^(1/3))*COS(('OddsRatio_working_3-way'!Y22+4*PI())/3)</f>
        <v>-0.23516127175085333</v>
      </c>
      <c r="AI22" s="11">
        <f>'OddsRatio_working_3-way'!U22/(3*'OddsRatio_working_3-way'!X22^(1/3))*SIN(('OddsRatio_working_3-way'!Y22)/3)</f>
        <v>-2.9359358304628831E-2</v>
      </c>
      <c r="AJ22" s="11">
        <f>'OddsRatio_working_3-way'!U22/(3*'OddsRatio_working_3-way'!X22^(1/3))*SIN(('OddsRatio_working_3-way'!Y22+2*PI())/3)</f>
        <v>-0.43667062894961828</v>
      </c>
      <c r="AK22" s="11">
        <f>'OddsRatio_working_3-way'!U22/(3*'OddsRatio_working_3-way'!X22^(1/3))*SIN(('OddsRatio_working_3-way'!Y22+4*PI())/3)</f>
        <v>0.46602998725424705</v>
      </c>
      <c r="AL22" s="11">
        <f>'OddsRatio_working_3-way'!Z22+'OddsRatio_working_3-way'!AF22</f>
        <v>1.0423488875258857</v>
      </c>
      <c r="AM22" s="11">
        <f>'OddsRatio_working_3-way'!AA22+'OddsRatio_working_3-way'!AG22</f>
        <v>-0.57202634402417907</v>
      </c>
      <c r="AN22" s="11">
        <f>'OddsRatio_working_3-way'!AB22+'OddsRatio_working_3-way'!AH22</f>
        <v>-0.47032254350170671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1.0423488875258857</v>
      </c>
      <c r="AS22" s="11">
        <f>IF(('OddsRatio_working_3-way'!X22=0),IF(Q22&gt;0,-Q22^(1/3),(-Q22)^(1/3)),'OddsRatio_working_3-way'!AM22-'OddsRatio_working_3-way'!R22/3)</f>
        <v>-0.57202634402417907</v>
      </c>
      <c r="AT22" s="11">
        <f>IF(('OddsRatio_working_3-way'!X22=0),IF(Q22&gt;0,-Q22^(1/3),(-Q22)^(1/3)),'OddsRatio_working_3-way'!AN22-'OddsRatio_working_3-way'!R22/3)</f>
        <v>-0.47032254350170671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2.84</v>
      </c>
      <c r="B23" s="4">
        <f>IF('True_Odds_Calculator_3-way'!B24="","",'True_Odds_Calculator_3-way'!B24)</f>
        <v>3.6</v>
      </c>
      <c r="C23" s="4">
        <f>IF('True_Odds_Calculator_3-way'!C24="","",'True_Odds_Calculator_3-way'!C24)</f>
        <v>2.44</v>
      </c>
      <c r="D23" s="9">
        <f t="shared" si="13"/>
        <v>0.33859757817764219</v>
      </c>
      <c r="E23" s="9">
        <f t="shared" si="14"/>
        <v>0.26594469132280774</v>
      </c>
      <c r="F23" s="9">
        <f t="shared" si="15"/>
        <v>0.39545773049954996</v>
      </c>
      <c r="G23" s="9">
        <f t="shared" si="16"/>
        <v>1.0616078233092008</v>
      </c>
      <c r="H23" s="9">
        <f t="shared" si="17"/>
        <v>2.9533583948889288</v>
      </c>
      <c r="I23" s="9">
        <f t="shared" si="18"/>
        <v>3.7601803406039216</v>
      </c>
      <c r="J23" s="9">
        <f t="shared" si="19"/>
        <v>2.5287152655652485</v>
      </c>
      <c r="K23" s="11">
        <f t="shared" si="20"/>
        <v>0.35211267605633806</v>
      </c>
      <c r="L23" s="11">
        <f t="shared" si="21"/>
        <v>0.27777777777777779</v>
      </c>
      <c r="M23" s="11">
        <f t="shared" si="22"/>
        <v>0.4098360655737705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-0.27614869545139675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0.23570384052951587</v>
      </c>
      <c r="Q23" s="11">
        <f>2*'OddsRatio_working_3-way'!K23*'OddsRatio_working_3-way'!L23*'OddsRatio_working_3-way'!M23</f>
        <v>8.0171374329767314E-2</v>
      </c>
      <c r="R23" s="11">
        <f t="shared" si="23"/>
        <v>0</v>
      </c>
      <c r="S23" s="11">
        <f t="shared" si="24"/>
        <v>-0.85353957636566369</v>
      </c>
      <c r="T23" s="11">
        <f t="shared" si="25"/>
        <v>-0.29031958379784484</v>
      </c>
      <c r="U23" s="11">
        <f>'OddsRatio_working_3-way'!S23-'OddsRatio_working_3-way'!R23^2/3</f>
        <v>-0.85353957636566369</v>
      </c>
      <c r="V23" s="11">
        <f>'OddsRatio_working_3-way'!S23*'OddsRatio_working_3-way'!R23/3-2*'OddsRatio_working_3-way'!R23^3/27-'OddsRatio_working_3-way'!T23</f>
        <v>0.29031958379784484</v>
      </c>
      <c r="W23" s="11">
        <f>'OddsRatio_working_3-way'!V23^2+4*'OddsRatio_working_3-way'!U23^3/27</f>
        <v>-7.8373576413244966E-3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0.15175870516866433</v>
      </c>
      <c r="Y23" s="11">
        <f>IF('OddsRatio_working_3-way'!W23&gt;=0,IF('OddsRatio_working_3-way'!V23+SQRT('OddsRatio_working_3-way'!W23)&gt;0,0,PI()),ACOS('OddsRatio_working_3-way'!V23/(2*'OddsRatio_working_3-way'!X23)))</f>
        <v>0.29597893245401807</v>
      </c>
      <c r="Z23" s="11">
        <f>'OddsRatio_working_3-way'!X23^(1/3)*COS('OddsRatio_working_3-way'!Y23/3)</f>
        <v>0.53080391165460028</v>
      </c>
      <c r="AA23" s="11">
        <f>'OddsRatio_working_3-way'!X23^(1/3)*COS(('OddsRatio_working_3-way'!Y23+2*PI())/3)</f>
        <v>-0.31090250110477324</v>
      </c>
      <c r="AB23" s="11">
        <f>'OddsRatio_working_3-way'!X23^(1/3)*COS(('OddsRatio_working_3-way'!Y23+4*PI())/3)</f>
        <v>-0.21990141054982693</v>
      </c>
      <c r="AC23" s="11">
        <f>'OddsRatio_working_3-way'!X23^(1/3)*SIN('OddsRatio_working_3-way'!Y23/3)</f>
        <v>5.2539504128447809E-2</v>
      </c>
      <c r="AD23" s="11">
        <f>'OddsRatio_working_3-way'!X23^(1/3)*SIN(('OddsRatio_working_3-way'!Y23+2*PI())/3)</f>
        <v>0.43341991985681083</v>
      </c>
      <c r="AE23" s="11">
        <f>'OddsRatio_working_3-way'!X23^(1/3)*SIN(('OddsRatio_working_3-way'!Y23+4*PI())/3)</f>
        <v>-0.48595942398525865</v>
      </c>
      <c r="AF23" s="11">
        <f>-'OddsRatio_working_3-way'!U23/(3*'OddsRatio_working_3-way'!X23^(1/3))*COS(('OddsRatio_working_3-way'!Y23)/3)</f>
        <v>0.53080391165460039</v>
      </c>
      <c r="AG23" s="11">
        <f>-'OddsRatio_working_3-way'!U23/(3*'OddsRatio_working_3-way'!X23^(1/3))*COS(('OddsRatio_working_3-way'!Y23+2*PI())/3)</f>
        <v>-0.31090250110477335</v>
      </c>
      <c r="AH23" s="11">
        <f>-'OddsRatio_working_3-way'!U23/(3*'OddsRatio_working_3-way'!X23^(1/3))*COS(('OddsRatio_working_3-way'!Y23+4*PI())/3)</f>
        <v>-0.21990141054982695</v>
      </c>
      <c r="AI23" s="11">
        <f>'OddsRatio_working_3-way'!U23/(3*'OddsRatio_working_3-way'!X23^(1/3))*SIN(('OddsRatio_working_3-way'!Y23)/3)</f>
        <v>-5.2539504128447823E-2</v>
      </c>
      <c r="AJ23" s="11">
        <f>'OddsRatio_working_3-way'!U23/(3*'OddsRatio_working_3-way'!X23^(1/3))*SIN(('OddsRatio_working_3-way'!Y23+2*PI())/3)</f>
        <v>-0.43341991985681094</v>
      </c>
      <c r="AK23" s="11">
        <f>'OddsRatio_working_3-way'!U23/(3*'OddsRatio_working_3-way'!X23^(1/3))*SIN(('OddsRatio_working_3-way'!Y23+4*PI())/3)</f>
        <v>0.48595942398525876</v>
      </c>
      <c r="AL23" s="11">
        <f>'OddsRatio_working_3-way'!Z23+'OddsRatio_working_3-way'!AF23</f>
        <v>1.0616078233092008</v>
      </c>
      <c r="AM23" s="11">
        <f>'OddsRatio_working_3-way'!AA23+'OddsRatio_working_3-way'!AG23</f>
        <v>-0.6218050022095466</v>
      </c>
      <c r="AN23" s="11">
        <f>'OddsRatio_working_3-way'!AB23+'OddsRatio_working_3-way'!AH23</f>
        <v>-0.43980282109965385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1.0616078233092008</v>
      </c>
      <c r="AS23" s="11">
        <f>IF(('OddsRatio_working_3-way'!X23=0),IF(Q23&gt;0,-Q23^(1/3),(-Q23)^(1/3)),'OddsRatio_working_3-way'!AM23-'OddsRatio_working_3-way'!R23/3)</f>
        <v>-0.6218050022095466</v>
      </c>
      <c r="AT23" s="11">
        <f>IF(('OddsRatio_working_3-way'!X23=0),IF(Q23&gt;0,-Q23^(1/3),(-Q23)^(1/3)),'OddsRatio_working_3-way'!AN23-'OddsRatio_working_3-way'!R23/3)</f>
        <v>-0.43980282109965385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3.88</v>
      </c>
      <c r="B24" s="4">
        <f>IF('True_Odds_Calculator_3-way'!B25="","",'True_Odds_Calculator_3-way'!B25)</f>
        <v>3.18</v>
      </c>
      <c r="C24" s="4">
        <f>IF('True_Odds_Calculator_3-way'!C25="","",'True_Odds_Calculator_3-way'!C25)</f>
        <v>2.14</v>
      </c>
      <c r="D24" s="9">
        <f t="shared" si="13"/>
        <v>0.24628127948006354</v>
      </c>
      <c r="E24" s="9">
        <f t="shared" si="14"/>
        <v>0.3015180330404254</v>
      </c>
      <c r="F24" s="9">
        <f t="shared" si="15"/>
        <v>0.45220068747951137</v>
      </c>
      <c r="G24" s="9">
        <f t="shared" si="16"/>
        <v>1.0626381738064978</v>
      </c>
      <c r="H24" s="9">
        <f t="shared" si="17"/>
        <v>4.0603979405627131</v>
      </c>
      <c r="I24" s="9">
        <f t="shared" si="18"/>
        <v>3.316551218898165</v>
      </c>
      <c r="J24" s="9">
        <f t="shared" si="19"/>
        <v>2.2114075181394073</v>
      </c>
      <c r="K24" s="11">
        <f t="shared" si="20"/>
        <v>0.25773195876288663</v>
      </c>
      <c r="L24" s="11">
        <f t="shared" si="21"/>
        <v>0.31446540880503143</v>
      </c>
      <c r="M24" s="11">
        <f t="shared" si="22"/>
        <v>0.46728971962616822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-0.27106984895116604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0.23481134196348333</v>
      </c>
      <c r="Q24" s="11">
        <f>2*'OddsRatio_working_3-way'!K24*'OddsRatio_working_3-way'!L24*'OddsRatio_working_3-way'!M24</f>
        <v>7.5745594181768836E-2</v>
      </c>
      <c r="R24" s="11">
        <f t="shared" si="23"/>
        <v>0</v>
      </c>
      <c r="S24" s="11">
        <f t="shared" si="24"/>
        <v>-0.86623924745605041</v>
      </c>
      <c r="T24" s="11">
        <f t="shared" si="25"/>
        <v>-0.27943201530840345</v>
      </c>
      <c r="U24" s="11">
        <f>'OddsRatio_working_3-way'!S24-'OddsRatio_working_3-way'!R24^2/3</f>
        <v>-0.86623924745605041</v>
      </c>
      <c r="V24" s="11">
        <f>'OddsRatio_working_3-way'!S24*'OddsRatio_working_3-way'!R24/3-2*'OddsRatio_working_3-way'!R24^3/27-'OddsRatio_working_3-way'!T24</f>
        <v>0.27943201530840345</v>
      </c>
      <c r="W24" s="11">
        <f>'OddsRatio_working_3-way'!V24^2+4*'OddsRatio_working_3-way'!U24^3/27</f>
        <v>-1.8214092512086028E-2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0.15515826089142165</v>
      </c>
      <c r="Y24" s="11">
        <f>IF('OddsRatio_working_3-way'!W24&gt;=0,IF('OddsRatio_working_3-way'!V24+SQRT('OddsRatio_working_3-way'!W24)&gt;0,0,PI()),ACOS('OddsRatio_working_3-way'!V24/(2*'OddsRatio_working_3-way'!X24)))</f>
        <v>0.44993774495738981</v>
      </c>
      <c r="Z24" s="11">
        <f>'OddsRatio_working_3-way'!X24^(1/3)*COS('OddsRatio_working_3-way'!Y24/3)</f>
        <v>0.53131908690324903</v>
      </c>
      <c r="AA24" s="11">
        <f>'OddsRatio_working_3-way'!X24^(1/3)*COS(('OddsRatio_working_3-way'!Y24+2*PI())/3)</f>
        <v>-0.33519250529876543</v>
      </c>
      <c r="AB24" s="11">
        <f>'OddsRatio_working_3-way'!X24^(1/3)*COS(('OddsRatio_working_3-way'!Y24+4*PI())/3)</f>
        <v>-0.19612658160448351</v>
      </c>
      <c r="AC24" s="11">
        <f>'OddsRatio_working_3-way'!X24^(1/3)*SIN('OddsRatio_working_3-way'!Y24/3)</f>
        <v>8.028974847999748E-2</v>
      </c>
      <c r="AD24" s="11">
        <f>'OddsRatio_working_3-way'!X24^(1/3)*SIN(('OddsRatio_working_3-way'!Y24+2*PI())/3)</f>
        <v>0.41999095253376673</v>
      </c>
      <c r="AE24" s="11">
        <f>'OddsRatio_working_3-way'!X24^(1/3)*SIN(('OddsRatio_working_3-way'!Y24+4*PI())/3)</f>
        <v>-0.50028070101376432</v>
      </c>
      <c r="AF24" s="11">
        <f>-'OddsRatio_working_3-way'!U24/(3*'OddsRatio_working_3-way'!X24^(1/3))*COS(('OddsRatio_working_3-way'!Y24)/3)</f>
        <v>0.53131908690324892</v>
      </c>
      <c r="AG24" s="11">
        <f>-'OddsRatio_working_3-way'!U24/(3*'OddsRatio_working_3-way'!X24^(1/3))*COS(('OddsRatio_working_3-way'!Y24+2*PI())/3)</f>
        <v>-0.33519250529876532</v>
      </c>
      <c r="AH24" s="11">
        <f>-'OddsRatio_working_3-way'!U24/(3*'OddsRatio_working_3-way'!X24^(1/3))*COS(('OddsRatio_working_3-way'!Y24+4*PI())/3)</f>
        <v>-0.19612658160448349</v>
      </c>
      <c r="AI24" s="11">
        <f>'OddsRatio_working_3-way'!U24/(3*'OddsRatio_working_3-way'!X24^(1/3))*SIN(('OddsRatio_working_3-way'!Y24)/3)</f>
        <v>-8.0289748479997466E-2</v>
      </c>
      <c r="AJ24" s="11">
        <f>'OddsRatio_working_3-way'!U24/(3*'OddsRatio_working_3-way'!X24^(1/3))*SIN(('OddsRatio_working_3-way'!Y24+2*PI())/3)</f>
        <v>-0.41999095253376661</v>
      </c>
      <c r="AK24" s="11">
        <f>'OddsRatio_working_3-way'!U24/(3*'OddsRatio_working_3-way'!X24^(1/3))*SIN(('OddsRatio_working_3-way'!Y24+4*PI())/3)</f>
        <v>0.50028070101376421</v>
      </c>
      <c r="AL24" s="11">
        <f>'OddsRatio_working_3-way'!Z24+'OddsRatio_working_3-way'!AF24</f>
        <v>1.0626381738064978</v>
      </c>
      <c r="AM24" s="11">
        <f>'OddsRatio_working_3-way'!AA24+'OddsRatio_working_3-way'!AG24</f>
        <v>-0.67038501059753075</v>
      </c>
      <c r="AN24" s="11">
        <f>'OddsRatio_working_3-way'!AB24+'OddsRatio_working_3-way'!AH24</f>
        <v>-0.39225316320896697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1.0626381738064978</v>
      </c>
      <c r="AS24" s="11">
        <f>IF(('OddsRatio_working_3-way'!X24=0),IF(Q24&gt;0,-Q24^(1/3),(-Q24)^(1/3)),'OddsRatio_working_3-way'!AM24-'OddsRatio_working_3-way'!R24/3)</f>
        <v>-0.67038501059753075</v>
      </c>
      <c r="AT24" s="11">
        <f>IF(('OddsRatio_working_3-way'!X24=0),IF(Q24&gt;0,-Q24^(1/3),(-Q24)^(1/3)),'OddsRatio_working_3-way'!AN24-'OddsRatio_working_3-way'!R24/3)</f>
        <v>-0.39225316320896697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2.87</v>
      </c>
      <c r="B25" s="4">
        <f>IF('True_Odds_Calculator_3-way'!B26="","",'True_Odds_Calculator_3-way'!B26)</f>
        <v>3.45</v>
      </c>
      <c r="C25" s="4">
        <f>IF('True_Odds_Calculator_3-way'!C26="","",'True_Odds_Calculator_3-way'!C26)</f>
        <v>2.5</v>
      </c>
      <c r="D25" s="9">
        <f t="shared" si="13"/>
        <v>0.3355142922250231</v>
      </c>
      <c r="E25" s="9">
        <f t="shared" si="14"/>
        <v>0.27818180838351109</v>
      </c>
      <c r="F25" s="9">
        <f t="shared" si="15"/>
        <v>0.3863038993914657</v>
      </c>
      <c r="G25" s="9">
        <f t="shared" si="16"/>
        <v>1.0590903544683754</v>
      </c>
      <c r="H25" s="9">
        <f t="shared" si="17"/>
        <v>2.980498962855862</v>
      </c>
      <c r="I25" s="9">
        <f t="shared" si="18"/>
        <v>3.5947713684475202</v>
      </c>
      <c r="J25" s="9">
        <f t="shared" si="19"/>
        <v>2.5886355317025624</v>
      </c>
      <c r="K25" s="11">
        <f t="shared" si="20"/>
        <v>0.34843205574912889</v>
      </c>
      <c r="L25" s="11">
        <f t="shared" si="21"/>
        <v>0.28985507246376813</v>
      </c>
      <c r="M25" s="11">
        <f t="shared" si="22"/>
        <v>0.4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-0.27762460233297981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0.23511589153158616</v>
      </c>
      <c r="Q25" s="11">
        <f>2*'OddsRatio_working_3-way'!K25*'OddsRatio_working_3-way'!L25*'OddsRatio_working_3-way'!M25</f>
        <v>8.0795839014290771E-2</v>
      </c>
      <c r="R25" s="11">
        <f t="shared" si="23"/>
        <v>0</v>
      </c>
      <c r="S25" s="11">
        <f t="shared" si="24"/>
        <v>-0.84688420822874633</v>
      </c>
      <c r="T25" s="11">
        <f t="shared" si="25"/>
        <v>-0.29102550110953479</v>
      </c>
      <c r="U25" s="11">
        <f>'OddsRatio_working_3-way'!S25-'OddsRatio_working_3-way'!R25^2/3</f>
        <v>-0.84688420822874633</v>
      </c>
      <c r="V25" s="11">
        <f>'OddsRatio_working_3-way'!S25*'OddsRatio_working_3-way'!R25/3-2*'OddsRatio_working_3-way'!R25^3/27-'OddsRatio_working_3-way'!T25</f>
        <v>0.29102550110953479</v>
      </c>
      <c r="W25" s="11">
        <f>'OddsRatio_working_3-way'!V25^2+4*'OddsRatio_working_3-way'!U25^3/27</f>
        <v>-5.2887868729856874E-3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0.14998719042725076</v>
      </c>
      <c r="Y25" s="11">
        <f>IF('OddsRatio_working_3-way'!W25&gt;=0,IF('OddsRatio_working_3-way'!V25+SQRT('OddsRatio_working_3-way'!W25)&gt;0,0,PI()),ACOS('OddsRatio_working_3-way'!V25/(2*'OddsRatio_working_3-way'!X25)))</f>
        <v>0.24487410765305517</v>
      </c>
      <c r="Z25" s="11">
        <f>'OddsRatio_working_3-way'!X25^(1/3)*COS('OddsRatio_working_3-way'!Y25/3)</f>
        <v>0.52954517723418759</v>
      </c>
      <c r="AA25" s="11">
        <f>'OddsRatio_working_3-way'!X25^(1/3)*COS(('OddsRatio_working_3-way'!Y25+2*PI())/3)</f>
        <v>-0.30228899846926627</v>
      </c>
      <c r="AB25" s="11">
        <f>'OddsRatio_working_3-way'!X25^(1/3)*COS(('OddsRatio_working_3-way'!Y25+4*PI())/3)</f>
        <v>-0.22725617876492143</v>
      </c>
      <c r="AC25" s="11">
        <f>'OddsRatio_working_3-way'!X25^(1/3)*SIN('OddsRatio_working_3-way'!Y25/3)</f>
        <v>4.3320218654360081E-2</v>
      </c>
      <c r="AD25" s="11">
        <f>'OddsRatio_working_3-way'!X25^(1/3)*SIN(('OddsRatio_working_3-way'!Y25+2*PI())/3)</f>
        <v>0.43693946660915933</v>
      </c>
      <c r="AE25" s="11">
        <f>'OddsRatio_working_3-way'!X25^(1/3)*SIN(('OddsRatio_working_3-way'!Y25+4*PI())/3)</f>
        <v>-0.48025968526351948</v>
      </c>
      <c r="AF25" s="11">
        <f>-'OddsRatio_working_3-way'!U25/(3*'OddsRatio_working_3-way'!X25^(1/3))*COS(('OddsRatio_working_3-way'!Y25)/3)</f>
        <v>0.5295451772341877</v>
      </c>
      <c r="AG25" s="11">
        <f>-'OddsRatio_working_3-way'!U25/(3*'OddsRatio_working_3-way'!X25^(1/3))*COS(('OddsRatio_working_3-way'!Y25+2*PI())/3)</f>
        <v>-0.30228899846926632</v>
      </c>
      <c r="AH25" s="11">
        <f>-'OddsRatio_working_3-way'!U25/(3*'OddsRatio_working_3-way'!X25^(1/3))*COS(('OddsRatio_working_3-way'!Y25+4*PI())/3)</f>
        <v>-0.22725617876492149</v>
      </c>
      <c r="AI25" s="11">
        <f>'OddsRatio_working_3-way'!U25/(3*'OddsRatio_working_3-way'!X25^(1/3))*SIN(('OddsRatio_working_3-way'!Y25)/3)</f>
        <v>-4.3320218654360095E-2</v>
      </c>
      <c r="AJ25" s="11">
        <f>'OddsRatio_working_3-way'!U25/(3*'OddsRatio_working_3-way'!X25^(1/3))*SIN(('OddsRatio_working_3-way'!Y25+2*PI())/3)</f>
        <v>-0.43693946660915939</v>
      </c>
      <c r="AK25" s="11">
        <f>'OddsRatio_working_3-way'!U25/(3*'OddsRatio_working_3-way'!X25^(1/3))*SIN(('OddsRatio_working_3-way'!Y25+4*PI())/3)</f>
        <v>0.48025968526351959</v>
      </c>
      <c r="AL25" s="11">
        <f>'OddsRatio_working_3-way'!Z25+'OddsRatio_working_3-way'!AF25</f>
        <v>1.0590903544683754</v>
      </c>
      <c r="AM25" s="11">
        <f>'OddsRatio_working_3-way'!AA25+'OddsRatio_working_3-way'!AG25</f>
        <v>-0.60457799693853254</v>
      </c>
      <c r="AN25" s="11">
        <f>'OddsRatio_working_3-way'!AB25+'OddsRatio_working_3-way'!AH25</f>
        <v>-0.45451235752984293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1.0590903544683754</v>
      </c>
      <c r="AS25" s="11">
        <f>IF(('OddsRatio_working_3-way'!X25=0),IF(Q25&gt;0,-Q25^(1/3),(-Q25)^(1/3)),'OddsRatio_working_3-way'!AM25-'OddsRatio_working_3-way'!R25/3)</f>
        <v>-0.60457799693853254</v>
      </c>
      <c r="AT25" s="11">
        <f>IF(('OddsRatio_working_3-way'!X25=0),IF(Q25&gt;0,-Q25^(1/3),(-Q25)^(1/3)),'OddsRatio_working_3-way'!AN25-'OddsRatio_working_3-way'!R25/3)</f>
        <v>-0.45451235752984293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1.77</v>
      </c>
      <c r="B26" s="4">
        <f>IF('True_Odds_Calculator_3-way'!B27="","",'True_Odds_Calculator_3-way'!B27)</f>
        <v>3.4</v>
      </c>
      <c r="C26" s="4">
        <f>IF('True_Odds_Calculator_3-way'!C27="","",'True_Odds_Calculator_3-way'!C27)</f>
        <v>5.45</v>
      </c>
      <c r="D26" s="9">
        <f t="shared" si="13"/>
        <v>0.54739332632941662</v>
      </c>
      <c r="E26" s="9">
        <f t="shared" si="14"/>
        <v>0.27955110257454557</v>
      </c>
      <c r="F26" s="9">
        <f t="shared" si="15"/>
        <v>0.17305557109603761</v>
      </c>
      <c r="G26" s="9">
        <f t="shared" si="16"/>
        <v>1.0738181242332643</v>
      </c>
      <c r="H26" s="9">
        <f t="shared" si="17"/>
        <v>1.8268399556596138</v>
      </c>
      <c r="I26" s="9">
        <f t="shared" si="18"/>
        <v>3.5771634981598339</v>
      </c>
      <c r="J26" s="9">
        <f t="shared" si="19"/>
        <v>5.7784906528380269</v>
      </c>
      <c r="K26" s="11">
        <f t="shared" si="20"/>
        <v>0.56497175141242939</v>
      </c>
      <c r="L26" s="11">
        <f t="shared" si="21"/>
        <v>0.29411764705882354</v>
      </c>
      <c r="M26" s="11">
        <f t="shared" si="22"/>
        <v>0.18348623853211007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-0.25073403642284153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0.23233053134175455</v>
      </c>
      <c r="Q26" s="11">
        <f>2*'OddsRatio_working_3-way'!K26*'OddsRatio_working_3-way'!L26*'OddsRatio_working_3-way'!M26</f>
        <v>6.097914208445001E-2</v>
      </c>
      <c r="R26" s="11">
        <f t="shared" si="23"/>
        <v>0</v>
      </c>
      <c r="S26" s="11">
        <f t="shared" si="24"/>
        <v>-0.92660148839924128</v>
      </c>
      <c r="T26" s="11">
        <f t="shared" si="25"/>
        <v>-0.24320249039350164</v>
      </c>
      <c r="U26" s="11">
        <f>'OddsRatio_working_3-way'!S26-'OddsRatio_working_3-way'!R26^2/3</f>
        <v>-0.92660148839924128</v>
      </c>
      <c r="V26" s="11">
        <f>'OddsRatio_working_3-way'!S26*'OddsRatio_working_3-way'!R26/3-2*'OddsRatio_working_3-way'!R26^3/27-'OddsRatio_working_3-way'!T26</f>
        <v>0.24320249039350164</v>
      </c>
      <c r="W26" s="11">
        <f>'OddsRatio_working_3-way'!V26^2+4*'OddsRatio_working_3-way'!U26^3/27</f>
        <v>-5.8714928942750863E-2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0.17165545452763228</v>
      </c>
      <c r="Y26" s="11">
        <f>IF('OddsRatio_working_3-way'!W26&gt;=0,IF('OddsRatio_working_3-way'!V26+SQRT('OddsRatio_working_3-way'!W26)&gt;0,0,PI()),ACOS('OddsRatio_working_3-way'!V26/(2*'OddsRatio_working_3-way'!X26)))</f>
        <v>0.78356329734167418</v>
      </c>
      <c r="Z26" s="11">
        <f>'OddsRatio_working_3-way'!X26^(1/3)*COS('OddsRatio_working_3-way'!Y26/3)</f>
        <v>0.53690906211663214</v>
      </c>
      <c r="AA26" s="11">
        <f>'OddsRatio_working_3-way'!X26^(1/3)*COS(('OddsRatio_working_3-way'!Y26+2*PI())/3)</f>
        <v>-0.39273995402734002</v>
      </c>
      <c r="AB26" s="11">
        <f>'OddsRatio_working_3-way'!X26^(1/3)*COS(('OddsRatio_working_3-way'!Y26+4*PI())/3)</f>
        <v>-0.14416910808929201</v>
      </c>
      <c r="AC26" s="11">
        <f>'OddsRatio_working_3-way'!X26^(1/3)*SIN('OddsRatio_working_3-way'!Y26/3)</f>
        <v>0.14351244481502504</v>
      </c>
      <c r="AD26" s="11">
        <f>'OddsRatio_working_3-way'!X26^(1/3)*SIN(('OddsRatio_working_3-way'!Y26+2*PI())/3)</f>
        <v>0.39322066490756813</v>
      </c>
      <c r="AE26" s="11">
        <f>'OddsRatio_working_3-way'!X26^(1/3)*SIN(('OddsRatio_working_3-way'!Y26+4*PI())/3)</f>
        <v>-0.53673310972259314</v>
      </c>
      <c r="AF26" s="11">
        <f>-'OddsRatio_working_3-way'!U26/(3*'OddsRatio_working_3-way'!X26^(1/3))*COS(('OddsRatio_working_3-way'!Y26)/3)</f>
        <v>0.53690906211663214</v>
      </c>
      <c r="AG26" s="11">
        <f>-'OddsRatio_working_3-way'!U26/(3*'OddsRatio_working_3-way'!X26^(1/3))*COS(('OddsRatio_working_3-way'!Y26+2*PI())/3)</f>
        <v>-0.39273995402734002</v>
      </c>
      <c r="AH26" s="11">
        <f>-'OddsRatio_working_3-way'!U26/(3*'OddsRatio_working_3-way'!X26^(1/3))*COS(('OddsRatio_working_3-way'!Y26+4*PI())/3)</f>
        <v>-0.14416910808929201</v>
      </c>
      <c r="AI26" s="11">
        <f>'OddsRatio_working_3-way'!U26/(3*'OddsRatio_working_3-way'!X26^(1/3))*SIN(('OddsRatio_working_3-way'!Y26)/3)</f>
        <v>-0.14351244481502504</v>
      </c>
      <c r="AJ26" s="11">
        <f>'OddsRatio_working_3-way'!U26/(3*'OddsRatio_working_3-way'!X26^(1/3))*SIN(('OddsRatio_working_3-way'!Y26+2*PI())/3)</f>
        <v>-0.39322066490756813</v>
      </c>
      <c r="AK26" s="11">
        <f>'OddsRatio_working_3-way'!U26/(3*'OddsRatio_working_3-way'!X26^(1/3))*SIN(('OddsRatio_working_3-way'!Y26+4*PI())/3)</f>
        <v>0.53673310972259314</v>
      </c>
      <c r="AL26" s="11">
        <f>'OddsRatio_working_3-way'!Z26+'OddsRatio_working_3-way'!AF26</f>
        <v>1.0738181242332643</v>
      </c>
      <c r="AM26" s="11">
        <f>'OddsRatio_working_3-way'!AA26+'OddsRatio_working_3-way'!AG26</f>
        <v>-0.78547990805468004</v>
      </c>
      <c r="AN26" s="11">
        <f>'OddsRatio_working_3-way'!AB26+'OddsRatio_working_3-way'!AH26</f>
        <v>-0.28833821617858402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1.0738181242332643</v>
      </c>
      <c r="AS26" s="11">
        <f>IF(('OddsRatio_working_3-way'!X26=0),IF(Q26&gt;0,-Q26^(1/3),(-Q26)^(1/3)),'OddsRatio_working_3-way'!AM26-'OddsRatio_working_3-way'!R26/3)</f>
        <v>-0.78547990805468004</v>
      </c>
      <c r="AT26" s="11">
        <f>IF(('OddsRatio_working_3-way'!X26=0),IF(Q26&gt;0,-Q26^(1/3),(-Q26)^(1/3)),'OddsRatio_working_3-way'!AN26-'OddsRatio_working_3-way'!R26/3)</f>
        <v>-0.28833821617858402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1.24</v>
      </c>
      <c r="B27" s="4">
        <f>IF('True_Odds_Calculator_3-way'!B28="","",'True_Odds_Calculator_3-way'!B28)</f>
        <v>6.24</v>
      </c>
      <c r="C27" s="4">
        <f>IF('True_Odds_Calculator_3-way'!C28="","",'True_Odds_Calculator_3-way'!C28)</f>
        <v>13.6</v>
      </c>
      <c r="D27" s="9">
        <f t="shared" si="13"/>
        <v>0.78819133552678566</v>
      </c>
      <c r="E27" s="9">
        <f t="shared" si="14"/>
        <v>0.14561940873679455</v>
      </c>
      <c r="F27" s="9">
        <f t="shared" si="15"/>
        <v>6.6189255736419733E-2</v>
      </c>
      <c r="G27" s="9">
        <f t="shared" si="16"/>
        <v>1.1196977969592696</v>
      </c>
      <c r="H27" s="9">
        <f t="shared" si="17"/>
        <v>1.2687274712702248</v>
      </c>
      <c r="I27" s="9">
        <f t="shared" si="18"/>
        <v>6.8672164560665729</v>
      </c>
      <c r="J27" s="9">
        <f t="shared" si="19"/>
        <v>15.108192241686798</v>
      </c>
      <c r="K27" s="11">
        <f t="shared" si="20"/>
        <v>0.80645161290322587</v>
      </c>
      <c r="L27" s="11">
        <f t="shared" si="21"/>
        <v>0.16025641025641024</v>
      </c>
      <c r="M27" s="11">
        <f t="shared" si="22"/>
        <v>7.3529411764705885E-2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-0.15058020726901178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0.17181190093903567</v>
      </c>
      <c r="Q27" s="11">
        <f>2*'OddsRatio_working_3-way'!K27*'OddsRatio_working_3-way'!L27*'OddsRatio_working_3-way'!M27</f>
        <v>1.9005741254318104E-2</v>
      </c>
      <c r="R27" s="11">
        <f t="shared" si="23"/>
        <v>0</v>
      </c>
      <c r="S27" s="11">
        <f t="shared" si="24"/>
        <v>-1.1409992326022864</v>
      </c>
      <c r="T27" s="11">
        <f t="shared" si="25"/>
        <v>-0.12621672927016442</v>
      </c>
      <c r="U27" s="11">
        <f>'OddsRatio_working_3-way'!S27-'OddsRatio_working_3-way'!R27^2/3</f>
        <v>-1.1409992326022864</v>
      </c>
      <c r="V27" s="11">
        <f>'OddsRatio_working_3-way'!S27*'OddsRatio_working_3-way'!R27/3-2*'OddsRatio_working_3-way'!R27^3/27-'OddsRatio_working_3-way'!T27</f>
        <v>0.12621672927016442</v>
      </c>
      <c r="W27" s="11">
        <f>'OddsRatio_working_3-way'!V27^2+4*'OddsRatio_working_3-way'!U27^3/27</f>
        <v>-0.20413500004056537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0.23455578376381137</v>
      </c>
      <c r="Y27" s="11">
        <f>IF('OddsRatio_working_3-way'!W27&gt;=0,IF('OddsRatio_working_3-way'!V27+SQRT('OddsRatio_working_3-way'!W27)&gt;0,0,PI()),ACOS('OddsRatio_working_3-way'!V27/(2*'OddsRatio_working_3-way'!X27)))</f>
        <v>1.2983847961127968</v>
      </c>
      <c r="Z27" s="11">
        <f>'OddsRatio_working_3-way'!X27^(1/3)*COS('OddsRatio_working_3-way'!Y27/3)</f>
        <v>0.55984889847963482</v>
      </c>
      <c r="AA27" s="11">
        <f>'OddsRatio_working_3-way'!X27^(1/3)*COS(('OddsRatio_working_3-way'!Y27+2*PI())/3)</f>
        <v>-0.50392604812680353</v>
      </c>
      <c r="AB27" s="11">
        <f>'OddsRatio_working_3-way'!X27^(1/3)*COS(('OddsRatio_working_3-way'!Y27+4*PI())/3)</f>
        <v>-5.592285035283117E-2</v>
      </c>
      <c r="AC27" s="11">
        <f>'OddsRatio_working_3-way'!X27^(1/3)*SIN('OddsRatio_working_3-way'!Y27/3)</f>
        <v>0.25865476683261612</v>
      </c>
      <c r="AD27" s="11">
        <f>'OddsRatio_working_3-way'!X27^(1/3)*SIN(('OddsRatio_working_3-way'!Y27+2*PI())/3)</f>
        <v>0.35551598494779096</v>
      </c>
      <c r="AE27" s="11">
        <f>'OddsRatio_working_3-way'!X27^(1/3)*SIN(('OddsRatio_working_3-way'!Y27+4*PI())/3)</f>
        <v>-0.61417075178040703</v>
      </c>
      <c r="AF27" s="11">
        <f>-'OddsRatio_working_3-way'!U27/(3*'OddsRatio_working_3-way'!X27^(1/3))*COS(('OddsRatio_working_3-way'!Y27)/3)</f>
        <v>0.55984889847963482</v>
      </c>
      <c r="AG27" s="11">
        <f>-'OddsRatio_working_3-way'!U27/(3*'OddsRatio_working_3-way'!X27^(1/3))*COS(('OddsRatio_working_3-way'!Y27+2*PI())/3)</f>
        <v>-0.50392604812680353</v>
      </c>
      <c r="AH27" s="11">
        <f>-'OddsRatio_working_3-way'!U27/(3*'OddsRatio_working_3-way'!X27^(1/3))*COS(('OddsRatio_working_3-way'!Y27+4*PI())/3)</f>
        <v>-5.592285035283117E-2</v>
      </c>
      <c r="AI27" s="11">
        <f>'OddsRatio_working_3-way'!U27/(3*'OddsRatio_working_3-way'!X27^(1/3))*SIN(('OddsRatio_working_3-way'!Y27)/3)</f>
        <v>-0.25865476683261612</v>
      </c>
      <c r="AJ27" s="11">
        <f>'OddsRatio_working_3-way'!U27/(3*'OddsRatio_working_3-way'!X27^(1/3))*SIN(('OddsRatio_working_3-way'!Y27+2*PI())/3)</f>
        <v>-0.35551598494779096</v>
      </c>
      <c r="AK27" s="11">
        <f>'OddsRatio_working_3-way'!U27/(3*'OddsRatio_working_3-way'!X27^(1/3))*SIN(('OddsRatio_working_3-way'!Y27+4*PI())/3)</f>
        <v>0.61417075178040703</v>
      </c>
      <c r="AL27" s="11">
        <f>'OddsRatio_working_3-way'!Z27+'OddsRatio_working_3-way'!AF27</f>
        <v>1.1196977969592696</v>
      </c>
      <c r="AM27" s="11">
        <f>'OddsRatio_working_3-way'!AA27+'OddsRatio_working_3-way'!AG27</f>
        <v>-1.0078520962536071</v>
      </c>
      <c r="AN27" s="11">
        <f>'OddsRatio_working_3-way'!AB27+'OddsRatio_working_3-way'!AH27</f>
        <v>-0.11184570070566234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1.1196977969592696</v>
      </c>
      <c r="AS27" s="11">
        <f>IF(('OddsRatio_working_3-way'!X27=0),IF(Q27&gt;0,-Q27^(1/3),(-Q27)^(1/3)),'OddsRatio_working_3-way'!AM27-'OddsRatio_working_3-way'!R27/3)</f>
        <v>-1.0078520962536071</v>
      </c>
      <c r="AT27" s="11">
        <f>IF(('OddsRatio_working_3-way'!X27=0),IF(Q27&gt;0,-Q27^(1/3),(-Q27)^(1/3)),'OddsRatio_working_3-way'!AN27-'OddsRatio_working_3-way'!R27/3)</f>
        <v>-0.11184570070566234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1.93</v>
      </c>
      <c r="B28" s="4">
        <f>IF('True_Odds_Calculator_3-way'!B29="","",'True_Odds_Calculator_3-way'!B29)</f>
        <v>3.3</v>
      </c>
      <c r="C28" s="4">
        <f>IF('True_Odds_Calculator_3-way'!C29="","",'True_Odds_Calculator_3-way'!C29)</f>
        <v>4.57</v>
      </c>
      <c r="D28" s="9">
        <f t="shared" si="13"/>
        <v>0.50218126981222144</v>
      </c>
      <c r="E28" s="9">
        <f t="shared" si="14"/>
        <v>0.28971786768705032</v>
      </c>
      <c r="F28" s="9">
        <f t="shared" si="15"/>
        <v>0.20810086250072837</v>
      </c>
      <c r="G28" s="9">
        <f t="shared" si="16"/>
        <v>1.0659277622825682</v>
      </c>
      <c r="H28" s="9">
        <f t="shared" si="17"/>
        <v>1.9913128189227882</v>
      </c>
      <c r="I28" s="9">
        <f t="shared" si="18"/>
        <v>3.451633853249906</v>
      </c>
      <c r="J28" s="9">
        <f t="shared" si="19"/>
        <v>4.805362111348769</v>
      </c>
      <c r="K28" s="11">
        <f t="shared" si="20"/>
        <v>0.5181347150259068</v>
      </c>
      <c r="L28" s="11">
        <f t="shared" si="21"/>
        <v>0.30303030303030304</v>
      </c>
      <c r="M28" s="11">
        <f t="shared" si="22"/>
        <v>0.21881838074398249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-0.26235633279771109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0.23362615623474342</v>
      </c>
      <c r="Q28" s="11">
        <f>2*'OddsRatio_working_3-way'!K28*'OddsRatio_working_3-way'!L28*'OddsRatio_working_3-way'!M28</f>
        <v>6.8713575363159848E-2</v>
      </c>
      <c r="R28" s="11">
        <f t="shared" si="23"/>
        <v>0</v>
      </c>
      <c r="S28" s="11">
        <f t="shared" si="24"/>
        <v>-0.89049177408223656</v>
      </c>
      <c r="T28" s="11">
        <f t="shared" si="25"/>
        <v>-0.26190934531830495</v>
      </c>
      <c r="U28" s="11">
        <f>'OddsRatio_working_3-way'!S28-'OddsRatio_working_3-way'!R28^2/3</f>
        <v>-0.89049177408223656</v>
      </c>
      <c r="V28" s="11">
        <f>'OddsRatio_working_3-way'!S28*'OddsRatio_working_3-way'!R28/3-2*'OddsRatio_working_3-way'!R28^3/27-'OddsRatio_working_3-way'!T28</f>
        <v>0.26190934531830495</v>
      </c>
      <c r="W28" s="11">
        <f>'OddsRatio_working_3-way'!V28^2+4*'OddsRatio_working_3-way'!U28^3/27</f>
        <v>-3.6016568699828347E-2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0.16171972194578763</v>
      </c>
      <c r="Y28" s="11">
        <f>IF('OddsRatio_working_3-way'!W28&gt;=0,IF('OddsRatio_working_3-way'!V28+SQRT('OddsRatio_working_3-way'!W28)&gt;0,0,PI()),ACOS('OddsRatio_working_3-way'!V28/(2*'OddsRatio_working_3-way'!X28)))</f>
        <v>0.62704797102755083</v>
      </c>
      <c r="Z28" s="11">
        <f>'OddsRatio_working_3-way'!X28^(1/3)*COS('OddsRatio_working_3-way'!Y28/3)</f>
        <v>0.53296388114128412</v>
      </c>
      <c r="AA28" s="11">
        <f>'OddsRatio_working_3-way'!X28^(1/3)*COS(('OddsRatio_working_3-way'!Y28+2*PI())/3)</f>
        <v>-0.3643853091014212</v>
      </c>
      <c r="AB28" s="11">
        <f>'OddsRatio_working_3-way'!X28^(1/3)*COS(('OddsRatio_working_3-way'!Y28+4*PI())/3)</f>
        <v>-0.16857857203986304</v>
      </c>
      <c r="AC28" s="11">
        <f>'OddsRatio_working_3-way'!X28^(1/3)*SIN('OddsRatio_working_3-way'!Y28/3)</f>
        <v>0.11304907235163288</v>
      </c>
      <c r="AD28" s="11">
        <f>'OddsRatio_working_3-way'!X28^(1/3)*SIN(('OddsRatio_working_3-way'!Y28+2*PI())/3)</f>
        <v>0.40503572419208567</v>
      </c>
      <c r="AE28" s="11">
        <f>'OddsRatio_working_3-way'!X28^(1/3)*SIN(('OddsRatio_working_3-way'!Y28+4*PI())/3)</f>
        <v>-0.51808479654371853</v>
      </c>
      <c r="AF28" s="11">
        <f>-'OddsRatio_working_3-way'!U28/(3*'OddsRatio_working_3-way'!X28^(1/3))*COS(('OddsRatio_working_3-way'!Y28)/3)</f>
        <v>0.53296388114128412</v>
      </c>
      <c r="AG28" s="11">
        <f>-'OddsRatio_working_3-way'!U28/(3*'OddsRatio_working_3-way'!X28^(1/3))*COS(('OddsRatio_working_3-way'!Y28+2*PI())/3)</f>
        <v>-0.3643853091014212</v>
      </c>
      <c r="AH28" s="11">
        <f>-'OddsRatio_working_3-way'!U28/(3*'OddsRatio_working_3-way'!X28^(1/3))*COS(('OddsRatio_working_3-way'!Y28+4*PI())/3)</f>
        <v>-0.16857857203986304</v>
      </c>
      <c r="AI28" s="11">
        <f>'OddsRatio_working_3-way'!U28/(3*'OddsRatio_working_3-way'!X28^(1/3))*SIN(('OddsRatio_working_3-way'!Y28)/3)</f>
        <v>-0.11304907235163288</v>
      </c>
      <c r="AJ28" s="11">
        <f>'OddsRatio_working_3-way'!U28/(3*'OddsRatio_working_3-way'!X28^(1/3))*SIN(('OddsRatio_working_3-way'!Y28+2*PI())/3)</f>
        <v>-0.40503572419208567</v>
      </c>
      <c r="AK28" s="11">
        <f>'OddsRatio_working_3-way'!U28/(3*'OddsRatio_working_3-way'!X28^(1/3))*SIN(('OddsRatio_working_3-way'!Y28+4*PI())/3)</f>
        <v>0.51808479654371853</v>
      </c>
      <c r="AL28" s="11">
        <f>'OddsRatio_working_3-way'!Z28+'OddsRatio_working_3-way'!AF28</f>
        <v>1.0659277622825682</v>
      </c>
      <c r="AM28" s="11">
        <f>'OddsRatio_working_3-way'!AA28+'OddsRatio_working_3-way'!AG28</f>
        <v>-0.72877061820284239</v>
      </c>
      <c r="AN28" s="11">
        <f>'OddsRatio_working_3-way'!AB28+'OddsRatio_working_3-way'!AH28</f>
        <v>-0.33715714407972608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1.0659277622825682</v>
      </c>
      <c r="AS28" s="11">
        <f>IF(('OddsRatio_working_3-way'!X28=0),IF(Q28&gt;0,-Q28^(1/3),(-Q28)^(1/3)),'OddsRatio_working_3-way'!AM28-'OddsRatio_working_3-way'!R28/3)</f>
        <v>-0.72877061820284239</v>
      </c>
      <c r="AT28" s="11">
        <f>IF(('OddsRatio_working_3-way'!X28=0),IF(Q28&gt;0,-Q28^(1/3),(-Q28)^(1/3)),'OddsRatio_working_3-way'!AN28-'OddsRatio_working_3-way'!R28/3)</f>
        <v>-0.33715714407972608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1.42</v>
      </c>
      <c r="B29" s="4">
        <f>IF('True_Odds_Calculator_3-way'!B30="","",'True_Odds_Calculator_3-way'!B30)</f>
        <v>4.87</v>
      </c>
      <c r="C29" s="4">
        <f>IF('True_Odds_Calculator_3-way'!C30="","",'True_Odds_Calculator_3-way'!C30)</f>
        <v>7.3</v>
      </c>
      <c r="D29" s="9">
        <f t="shared" si="13"/>
        <v>0.68385029680094078</v>
      </c>
      <c r="E29" s="9">
        <f t="shared" si="14"/>
        <v>0.19011980686798793</v>
      </c>
      <c r="F29" s="9">
        <f t="shared" si="15"/>
        <v>0.12602989633107123</v>
      </c>
      <c r="G29" s="9">
        <f t="shared" si="16"/>
        <v>1.1007341695843413</v>
      </c>
      <c r="H29" s="9">
        <f t="shared" si="17"/>
        <v>1.4623083512254231</v>
      </c>
      <c r="I29" s="9">
        <f t="shared" si="18"/>
        <v>5.2598412362914004</v>
      </c>
      <c r="J29" s="9">
        <f t="shared" si="19"/>
        <v>7.9346252683813523</v>
      </c>
      <c r="K29" s="11">
        <f t="shared" si="20"/>
        <v>0.70422535211267612</v>
      </c>
      <c r="L29" s="11">
        <f t="shared" si="21"/>
        <v>0.20533880903490759</v>
      </c>
      <c r="M29" s="11">
        <f t="shared" si="22"/>
        <v>0.13698630136986301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-0.20284328683133634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0.20977599726795979</v>
      </c>
      <c r="Q29" s="11">
        <f>2*'OddsRatio_working_3-way'!K29*'OddsRatio_working_3-way'!L29*'OddsRatio_working_3-way'!M29</f>
        <v>3.9617752080823382E-2</v>
      </c>
      <c r="R29" s="11">
        <f t="shared" si="23"/>
        <v>0</v>
      </c>
      <c r="S29" s="11">
        <f t="shared" si="24"/>
        <v>-1.0341776676217438</v>
      </c>
      <c r="T29" s="11">
        <f t="shared" si="25"/>
        <v>-0.19531211853101865</v>
      </c>
      <c r="U29" s="11">
        <f>'OddsRatio_working_3-way'!S29-'OddsRatio_working_3-way'!R29^2/3</f>
        <v>-1.0341776676217438</v>
      </c>
      <c r="V29" s="11">
        <f>'OddsRatio_working_3-way'!S29*'OddsRatio_working_3-way'!R29/3-2*'OddsRatio_working_3-way'!R29^3/27-'OddsRatio_working_3-way'!T29</f>
        <v>0.19531211853101865</v>
      </c>
      <c r="W29" s="11">
        <f>'OddsRatio_working_3-way'!V29^2+4*'OddsRatio_working_3-way'!U29^3/27</f>
        <v>-0.12571647489330293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0.20240015967037775</v>
      </c>
      <c r="Y29" s="11">
        <f>IF('OddsRatio_working_3-way'!W29&gt;=0,IF('OddsRatio_working_3-way'!V29+SQRT('OddsRatio_working_3-way'!W29)&gt;0,0,PI()),ACOS('OddsRatio_working_3-way'!V29/(2*'OddsRatio_working_3-way'!X29)))</f>
        <v>1.0673010123277273</v>
      </c>
      <c r="Z29" s="11">
        <f>'OddsRatio_working_3-way'!X29^(1/3)*COS('OddsRatio_working_3-way'!Y29/3)</f>
        <v>0.55036708479217067</v>
      </c>
      <c r="AA29" s="11">
        <f>'OddsRatio_working_3-way'!X29^(1/3)*COS(('OddsRatio_working_3-way'!Y29+2*PI())/3)</f>
        <v>-0.45228936073207787</v>
      </c>
      <c r="AB29" s="11">
        <f>'OddsRatio_working_3-way'!X29^(1/3)*COS(('OddsRatio_working_3-way'!Y29+4*PI())/3)</f>
        <v>-9.8077724060092797E-2</v>
      </c>
      <c r="AC29" s="11">
        <f>'OddsRatio_working_3-way'!X29^(1/3)*SIN('OddsRatio_working_3-way'!Y29/3)</f>
        <v>0.20450418378266855</v>
      </c>
      <c r="AD29" s="11">
        <f>'OddsRatio_working_3-way'!X29^(1/3)*SIN(('OddsRatio_working_3-way'!Y29+2*PI())/3)</f>
        <v>0.37437978494546986</v>
      </c>
      <c r="AE29" s="11">
        <f>'OddsRatio_working_3-way'!X29^(1/3)*SIN(('OddsRatio_working_3-way'!Y29+4*PI())/3)</f>
        <v>-0.5788839687281383</v>
      </c>
      <c r="AF29" s="11">
        <f>-'OddsRatio_working_3-way'!U29/(3*'OddsRatio_working_3-way'!X29^(1/3))*COS(('OddsRatio_working_3-way'!Y29)/3)</f>
        <v>0.55036708479217067</v>
      </c>
      <c r="AG29" s="11">
        <f>-'OddsRatio_working_3-way'!U29/(3*'OddsRatio_working_3-way'!X29^(1/3))*COS(('OddsRatio_working_3-way'!Y29+2*PI())/3)</f>
        <v>-0.45228936073207787</v>
      </c>
      <c r="AH29" s="11">
        <f>-'OddsRatio_working_3-way'!U29/(3*'OddsRatio_working_3-way'!X29^(1/3))*COS(('OddsRatio_working_3-way'!Y29+4*PI())/3)</f>
        <v>-9.8077724060092797E-2</v>
      </c>
      <c r="AI29" s="11">
        <f>'OddsRatio_working_3-way'!U29/(3*'OddsRatio_working_3-way'!X29^(1/3))*SIN(('OddsRatio_working_3-way'!Y29)/3)</f>
        <v>-0.20450418378266855</v>
      </c>
      <c r="AJ29" s="11">
        <f>'OddsRatio_working_3-way'!U29/(3*'OddsRatio_working_3-way'!X29^(1/3))*SIN(('OddsRatio_working_3-way'!Y29+2*PI())/3)</f>
        <v>-0.37437978494546986</v>
      </c>
      <c r="AK29" s="11">
        <f>'OddsRatio_working_3-way'!U29/(3*'OddsRatio_working_3-way'!X29^(1/3))*SIN(('OddsRatio_working_3-way'!Y29+4*PI())/3)</f>
        <v>0.5788839687281383</v>
      </c>
      <c r="AL29" s="11">
        <f>'OddsRatio_working_3-way'!Z29+'OddsRatio_working_3-way'!AF29</f>
        <v>1.1007341695843413</v>
      </c>
      <c r="AM29" s="11">
        <f>'OddsRatio_working_3-way'!AA29+'OddsRatio_working_3-way'!AG29</f>
        <v>-0.90457872146415574</v>
      </c>
      <c r="AN29" s="11">
        <f>'OddsRatio_working_3-way'!AB29+'OddsRatio_working_3-way'!AH29</f>
        <v>-0.19615544812018559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1.1007341695843413</v>
      </c>
      <c r="AS29" s="11">
        <f>IF(('OddsRatio_working_3-way'!X29=0),IF(Q29&gt;0,-Q29^(1/3),(-Q29)^(1/3)),'OddsRatio_working_3-way'!AM29-'OddsRatio_working_3-way'!R29/3)</f>
        <v>-0.90457872146415574</v>
      </c>
      <c r="AT29" s="11">
        <f>IF(('OddsRatio_working_3-way'!X29=0),IF(Q29&gt;0,-Q29^(1/3),(-Q29)^(1/3)),'OddsRatio_working_3-way'!AN29-'OddsRatio_working_3-way'!R29/3)</f>
        <v>-0.19615544812018559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4.4800000000000004</v>
      </c>
      <c r="B30" s="4">
        <f>IF('True_Odds_Calculator_3-way'!B31="","",'True_Odds_Calculator_3-way'!B31)</f>
        <v>4.13</v>
      </c>
      <c r="C30" s="4">
        <f>IF('True_Odds_Calculator_3-way'!C31="","",'True_Odds_Calculator_3-way'!C31)</f>
        <v>1.74</v>
      </c>
      <c r="D30" s="9">
        <f t="shared" si="13"/>
        <v>0.21177823157671696</v>
      </c>
      <c r="E30" s="9">
        <f t="shared" si="14"/>
        <v>0.23001251457974464</v>
      </c>
      <c r="F30" s="9">
        <f t="shared" si="15"/>
        <v>0.55820925384353848</v>
      </c>
      <c r="G30" s="9">
        <f t="shared" si="16"/>
        <v>1.0695174215087349</v>
      </c>
      <c r="H30" s="9">
        <f t="shared" si="17"/>
        <v>4.7219206268503973</v>
      </c>
      <c r="I30" s="9">
        <f t="shared" si="18"/>
        <v>4.3475895293223408</v>
      </c>
      <c r="J30" s="9">
        <f t="shared" si="19"/>
        <v>1.7914428919164638</v>
      </c>
      <c r="K30" s="11">
        <f t="shared" si="20"/>
        <v>0.2232142857142857</v>
      </c>
      <c r="L30" s="11">
        <f t="shared" si="21"/>
        <v>0.24213075060532688</v>
      </c>
      <c r="M30" s="11">
        <f t="shared" si="22"/>
        <v>0.57471264367816088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-0.25036751988931172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0.22830216247808305</v>
      </c>
      <c r="Q30" s="11">
        <f>2*'OddsRatio_working_3-way'!K30*'OddsRatio_working_3-way'!L30*'OddsRatio_working_3-way'!M30</f>
        <v>6.2123037409002171E-2</v>
      </c>
      <c r="R30" s="11">
        <f t="shared" si="23"/>
        <v>0</v>
      </c>
      <c r="S30" s="11">
        <f t="shared" si="24"/>
        <v>-0.91186813121373</v>
      </c>
      <c r="T30" s="11">
        <f t="shared" si="25"/>
        <v>-0.24812738264319176</v>
      </c>
      <c r="U30" s="11">
        <f>'OddsRatio_working_3-way'!S30-'OddsRatio_working_3-way'!R30^2/3</f>
        <v>-0.91186813121373</v>
      </c>
      <c r="V30" s="11">
        <f>'OddsRatio_working_3-way'!S30*'OddsRatio_working_3-way'!R30/3-2*'OddsRatio_working_3-way'!R30^3/27-'OddsRatio_working_3-way'!T30</f>
        <v>0.24812738264319176</v>
      </c>
      <c r="W30" s="11">
        <f>'OddsRatio_working_3-way'!V30^2+4*'OddsRatio_working_3-way'!U30^3/27</f>
        <v>-5.076191788778573E-2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0.16757768042399518</v>
      </c>
      <c r="Y30" s="11">
        <f>IF('OddsRatio_working_3-way'!W30&gt;=0,IF('OddsRatio_working_3-way'!V30+SQRT('OddsRatio_working_3-way'!W30)&gt;0,0,PI()),ACOS('OddsRatio_working_3-way'!V30/(2*'OddsRatio_working_3-way'!X30)))</f>
        <v>0.73722715474722544</v>
      </c>
      <c r="Z30" s="11">
        <f>'OddsRatio_working_3-way'!X30^(1/3)*COS('OddsRatio_working_3-way'!Y30/3)</f>
        <v>0.53475871075436754</v>
      </c>
      <c r="AA30" s="11">
        <f>'OddsRatio_working_3-way'!X30^(1/3)*COS(('OddsRatio_working_3-way'!Y30+2*PI())/3)</f>
        <v>-0.38353388072026934</v>
      </c>
      <c r="AB30" s="11">
        <f>'OddsRatio_working_3-way'!X30^(1/3)*COS(('OddsRatio_working_3-way'!Y30+4*PI())/3)</f>
        <v>-0.15122483003409837</v>
      </c>
      <c r="AC30" s="11">
        <f>'OddsRatio_working_3-way'!X30^(1/3)*SIN('OddsRatio_working_3-way'!Y30/3)</f>
        <v>0.13412369294884741</v>
      </c>
      <c r="AD30" s="11">
        <f>'OddsRatio_working_3-way'!X30^(1/3)*SIN(('OddsRatio_working_3-way'!Y30+2*PI())/3)</f>
        <v>0.39605278193387339</v>
      </c>
      <c r="AE30" s="11">
        <f>'OddsRatio_working_3-way'!X30^(1/3)*SIN(('OddsRatio_working_3-way'!Y30+4*PI())/3)</f>
        <v>-0.53017647488272057</v>
      </c>
      <c r="AF30" s="11">
        <f>-'OddsRatio_working_3-way'!U30/(3*'OddsRatio_working_3-way'!X30^(1/3))*COS(('OddsRatio_working_3-way'!Y30)/3)</f>
        <v>0.53475871075436743</v>
      </c>
      <c r="AG30" s="11">
        <f>-'OddsRatio_working_3-way'!U30/(3*'OddsRatio_working_3-way'!X30^(1/3))*COS(('OddsRatio_working_3-way'!Y30+2*PI())/3)</f>
        <v>-0.38353388072026928</v>
      </c>
      <c r="AH30" s="11">
        <f>-'OddsRatio_working_3-way'!U30/(3*'OddsRatio_working_3-way'!X30^(1/3))*COS(('OddsRatio_working_3-way'!Y30+4*PI())/3)</f>
        <v>-0.15122483003409831</v>
      </c>
      <c r="AI30" s="11">
        <f>'OddsRatio_working_3-way'!U30/(3*'OddsRatio_working_3-way'!X30^(1/3))*SIN(('OddsRatio_working_3-way'!Y30)/3)</f>
        <v>-0.13412369294884738</v>
      </c>
      <c r="AJ30" s="11">
        <f>'OddsRatio_working_3-way'!U30/(3*'OddsRatio_working_3-way'!X30^(1/3))*SIN(('OddsRatio_working_3-way'!Y30+2*PI())/3)</f>
        <v>-0.39605278193387328</v>
      </c>
      <c r="AK30" s="11">
        <f>'OddsRatio_working_3-way'!U30/(3*'OddsRatio_working_3-way'!X30^(1/3))*SIN(('OddsRatio_working_3-way'!Y30+4*PI())/3)</f>
        <v>0.53017647488272046</v>
      </c>
      <c r="AL30" s="11">
        <f>'OddsRatio_working_3-way'!Z30+'OddsRatio_working_3-way'!AF30</f>
        <v>1.0695174215087349</v>
      </c>
      <c r="AM30" s="11">
        <f>'OddsRatio_working_3-way'!AA30+'OddsRatio_working_3-way'!AG30</f>
        <v>-0.76706776144053856</v>
      </c>
      <c r="AN30" s="11">
        <f>'OddsRatio_working_3-way'!AB30+'OddsRatio_working_3-way'!AH30</f>
        <v>-0.30244966006819668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1.0695174215087349</v>
      </c>
      <c r="AS30" s="11">
        <f>IF(('OddsRatio_working_3-way'!X30=0),IF(Q30&gt;0,-Q30^(1/3),(-Q30)^(1/3)),'OddsRatio_working_3-way'!AM30-'OddsRatio_working_3-way'!R30/3)</f>
        <v>-0.76706776144053856</v>
      </c>
      <c r="AT30" s="11">
        <f>IF(('OddsRatio_working_3-way'!X30=0),IF(Q30&gt;0,-Q30^(1/3),(-Q30)^(1/3)),'OddsRatio_working_3-way'!AN30-'OddsRatio_working_3-way'!R30/3)</f>
        <v>-0.30244966006819668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1.97</v>
      </c>
      <c r="B31" s="4">
        <f>IF('True_Odds_Calculator_3-way'!B32="","",'True_Odds_Calculator_3-way'!B32)</f>
        <v>3.49</v>
      </c>
      <c r="C31" s="4">
        <f>IF('True_Odds_Calculator_3-way'!C32="","",'True_Odds_Calculator_3-way'!C32)</f>
        <v>4.0599999999999996</v>
      </c>
      <c r="D31" s="9">
        <f t="shared" si="13"/>
        <v>0.49166974801897928</v>
      </c>
      <c r="E31" s="9">
        <f t="shared" si="14"/>
        <v>0.273673070410556</v>
      </c>
      <c r="F31" s="9">
        <f t="shared" si="15"/>
        <v>0.23465718157046475</v>
      </c>
      <c r="G31" s="9">
        <f t="shared" si="16"/>
        <v>1.0658614004166296</v>
      </c>
      <c r="H31" s="9">
        <f t="shared" si="17"/>
        <v>2.0338855584041311</v>
      </c>
      <c r="I31" s="9">
        <f t="shared" si="18"/>
        <v>3.6539948870374075</v>
      </c>
      <c r="J31" s="9">
        <f t="shared" si="19"/>
        <v>4.2615358852748857</v>
      </c>
      <c r="K31" s="11">
        <f t="shared" si="20"/>
        <v>0.50761421319796951</v>
      </c>
      <c r="L31" s="11">
        <f t="shared" si="21"/>
        <v>0.28653295128939826</v>
      </c>
      <c r="M31" s="11">
        <f t="shared" si="22"/>
        <v>0.24630541871921185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-0.2647736858271621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0.23357691010563336</v>
      </c>
      <c r="Q31" s="11">
        <f>2*'OddsRatio_working_3-way'!K31*'OddsRatio_working_3-way'!L31*'OddsRatio_working_3-way'!M31</f>
        <v>7.1649358928108392E-2</v>
      </c>
      <c r="R31" s="11">
        <f t="shared" si="23"/>
        <v>0</v>
      </c>
      <c r="S31" s="11">
        <f t="shared" si="24"/>
        <v>-0.88217569421950326</v>
      </c>
      <c r="T31" s="11">
        <f t="shared" si="25"/>
        <v>-0.27060604117162673</v>
      </c>
      <c r="U31" s="11">
        <f>'OddsRatio_working_3-way'!S31-'OddsRatio_working_3-way'!R31^2/3</f>
        <v>-0.88217569421950326</v>
      </c>
      <c r="V31" s="11">
        <f>'OddsRatio_working_3-way'!S31*'OddsRatio_working_3-way'!R31/3-2*'OddsRatio_working_3-way'!R31^3/27-'OddsRatio_working_3-way'!T31</f>
        <v>0.27060604117162673</v>
      </c>
      <c r="W31" s="11">
        <f>'OddsRatio_working_3-way'!V31^2+4*'OddsRatio_working_3-way'!U31^3/27</f>
        <v>-2.8481863804887111E-2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0.15945962915693368</v>
      </c>
      <c r="Y31" s="11">
        <f>IF('OddsRatio_working_3-way'!W31&gt;=0,IF('OddsRatio_working_3-way'!V31+SQRT('OddsRatio_working_3-way'!W31)&gt;0,0,PI()),ACOS('OddsRatio_working_3-way'!V31/(2*'OddsRatio_working_3-way'!X31)))</f>
        <v>0.55763392411843382</v>
      </c>
      <c r="Z31" s="11">
        <f>'OddsRatio_working_3-way'!X31^(1/3)*COS('OddsRatio_working_3-way'!Y31/3)</f>
        <v>0.53293070020831479</v>
      </c>
      <c r="AA31" s="11">
        <f>'OddsRatio_working_3-way'!X31^(1/3)*COS(('OddsRatio_working_3-way'!Y31+2*PI())/3)</f>
        <v>-0.35325575934666692</v>
      </c>
      <c r="AB31" s="11">
        <f>'OddsRatio_working_3-way'!X31^(1/3)*COS(('OddsRatio_working_3-way'!Y31+4*PI())/3)</f>
        <v>-0.17967494086164804</v>
      </c>
      <c r="AC31" s="11">
        <f>'OddsRatio_working_3-way'!X31^(1/3)*SIN('OddsRatio_working_3-way'!Y31/3)</f>
        <v>0.10021693227848136</v>
      </c>
      <c r="AD31" s="11">
        <f>'OddsRatio_working_3-way'!X31^(1/3)*SIN(('OddsRatio_working_3-way'!Y31+2*PI())/3)</f>
        <v>0.41142305869778883</v>
      </c>
      <c r="AE31" s="11">
        <f>'OddsRatio_working_3-way'!X31^(1/3)*SIN(('OddsRatio_working_3-way'!Y31+4*PI())/3)</f>
        <v>-0.51163999097627011</v>
      </c>
      <c r="AF31" s="11">
        <f>-'OddsRatio_working_3-way'!U31/(3*'OddsRatio_working_3-way'!X31^(1/3))*COS(('OddsRatio_working_3-way'!Y31)/3)</f>
        <v>0.53293070020831468</v>
      </c>
      <c r="AG31" s="11">
        <f>-'OddsRatio_working_3-way'!U31/(3*'OddsRatio_working_3-way'!X31^(1/3))*COS(('OddsRatio_working_3-way'!Y31+2*PI())/3)</f>
        <v>-0.35325575934666686</v>
      </c>
      <c r="AH31" s="11">
        <f>-'OddsRatio_working_3-way'!U31/(3*'OddsRatio_working_3-way'!X31^(1/3))*COS(('OddsRatio_working_3-way'!Y31+4*PI())/3)</f>
        <v>-0.17967494086164798</v>
      </c>
      <c r="AI31" s="11">
        <f>'OddsRatio_working_3-way'!U31/(3*'OddsRatio_working_3-way'!X31^(1/3))*SIN(('OddsRatio_working_3-way'!Y31)/3)</f>
        <v>-0.10021693227848134</v>
      </c>
      <c r="AJ31" s="11">
        <f>'OddsRatio_working_3-way'!U31/(3*'OddsRatio_working_3-way'!X31^(1/3))*SIN(('OddsRatio_working_3-way'!Y31+2*PI())/3)</f>
        <v>-0.41142305869778872</v>
      </c>
      <c r="AK31" s="11">
        <f>'OddsRatio_working_3-way'!U31/(3*'OddsRatio_working_3-way'!X31^(1/3))*SIN(('OddsRatio_working_3-way'!Y31+4*PI())/3)</f>
        <v>0.51163999097627</v>
      </c>
      <c r="AL31" s="11">
        <f>'OddsRatio_working_3-way'!Z31+'OddsRatio_working_3-way'!AF31</f>
        <v>1.0658614004166296</v>
      </c>
      <c r="AM31" s="11">
        <f>'OddsRatio_working_3-way'!AA31+'OddsRatio_working_3-way'!AG31</f>
        <v>-0.70651151869333373</v>
      </c>
      <c r="AN31" s="11">
        <f>'OddsRatio_working_3-way'!AB31+'OddsRatio_working_3-way'!AH31</f>
        <v>-0.35934988172329602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1.0658614004166296</v>
      </c>
      <c r="AS31" s="11">
        <f>IF(('OddsRatio_working_3-way'!X31=0),IF(Q31&gt;0,-Q31^(1/3),(-Q31)^(1/3)),'OddsRatio_working_3-way'!AM31-'OddsRatio_working_3-way'!R31/3)</f>
        <v>-0.70651151869333373</v>
      </c>
      <c r="AT31" s="11">
        <f>IF(('OddsRatio_working_3-way'!X31=0),IF(Q31&gt;0,-Q31^(1/3),(-Q31)^(1/3)),'OddsRatio_working_3-way'!AN31-'OddsRatio_working_3-way'!R31/3)</f>
        <v>-0.35934988172329602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1.54</v>
      </c>
      <c r="B32" s="4">
        <f>IF('True_Odds_Calculator_3-way'!B33="","",'True_Odds_Calculator_3-way'!B33)</f>
        <v>4.2699999999999996</v>
      </c>
      <c r="C32" s="4">
        <f>IF('True_Odds_Calculator_3-way'!C33="","",'True_Odds_Calculator_3-way'!C33)</f>
        <v>6.24</v>
      </c>
      <c r="D32" s="9">
        <f t="shared" si="13"/>
        <v>0.63054988134783285</v>
      </c>
      <c r="E32" s="9">
        <f t="shared" si="14"/>
        <v>0.21987420542257116</v>
      </c>
      <c r="F32" s="9">
        <f t="shared" si="15"/>
        <v>0.14957591322959579</v>
      </c>
      <c r="G32" s="9">
        <f t="shared" si="16"/>
        <v>1.0850321388221662</v>
      </c>
      <c r="H32" s="9">
        <f t="shared" si="17"/>
        <v>1.5859173549639696</v>
      </c>
      <c r="I32" s="9">
        <f t="shared" si="18"/>
        <v>4.5480550939484834</v>
      </c>
      <c r="J32" s="9">
        <f t="shared" si="19"/>
        <v>6.6855684074281507</v>
      </c>
      <c r="K32" s="11">
        <f t="shared" si="20"/>
        <v>0.64935064935064934</v>
      </c>
      <c r="L32" s="11">
        <f t="shared" si="21"/>
        <v>0.23419203747072601</v>
      </c>
      <c r="M32" s="11">
        <f t="shared" si="22"/>
        <v>0.16025641025641024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-0.22549640055494835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0.22055423109287275</v>
      </c>
      <c r="Q32" s="11">
        <f>2*'OddsRatio_working_3-way'!K32*'OddsRatio_working_3-way'!L32*'OddsRatio_working_3-way'!M32</f>
        <v>4.8741266539861383E-2</v>
      </c>
      <c r="R32" s="11">
        <f t="shared" si="23"/>
        <v>0</v>
      </c>
      <c r="S32" s="11">
        <f t="shared" si="24"/>
        <v>-0.97808315587338479</v>
      </c>
      <c r="T32" s="11">
        <f t="shared" si="25"/>
        <v>-0.21615097367367619</v>
      </c>
      <c r="U32" s="11">
        <f>'OddsRatio_working_3-way'!S32-'OddsRatio_working_3-way'!R32^2/3</f>
        <v>-0.97808315587338479</v>
      </c>
      <c r="V32" s="11">
        <f>'OddsRatio_working_3-way'!S32*'OddsRatio_working_3-way'!R32/3-2*'OddsRatio_working_3-way'!R32^3/27-'OddsRatio_working_3-way'!T32</f>
        <v>0.21615097367367619</v>
      </c>
      <c r="W32" s="11">
        <f>'OddsRatio_working_3-way'!V32^2+4*'OddsRatio_working_3-way'!U32^3/27</f>
        <v>-9.1898013480082516E-2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0.1861580356176982</v>
      </c>
      <c r="Y32" s="11">
        <f>IF('OddsRatio_working_3-way'!W32&gt;=0,IF('OddsRatio_working_3-way'!V32+SQRT('OddsRatio_working_3-way'!W32)&gt;0,0,PI()),ACOS('OddsRatio_working_3-way'!V32/(2*'OddsRatio_working_3-way'!X32)))</f>
        <v>0.95138281394138524</v>
      </c>
      <c r="Z32" s="11">
        <f>'OddsRatio_working_3-way'!X32^(1/3)*COS('OddsRatio_working_3-way'!Y32/3)</f>
        <v>0.54251606941108321</v>
      </c>
      <c r="AA32" s="11">
        <f>'OddsRatio_working_3-way'!X32^(1/3)*COS(('OddsRatio_working_3-way'!Y32+2*PI())/3)</f>
        <v>-0.42545928240285386</v>
      </c>
      <c r="AB32" s="11">
        <f>'OddsRatio_working_3-way'!X32^(1/3)*COS(('OddsRatio_working_3-way'!Y32+4*PI())/3)</f>
        <v>-0.11705678700822923</v>
      </c>
      <c r="AC32" s="11">
        <f>'OddsRatio_working_3-way'!X32^(1/3)*SIN('OddsRatio_working_3-way'!Y32/3)</f>
        <v>0.17805626373483885</v>
      </c>
      <c r="AD32" s="11">
        <f>'OddsRatio_working_3-way'!X32^(1/3)*SIN(('OddsRatio_working_3-way'!Y32+2*PI())/3)</f>
        <v>0.3808045662038605</v>
      </c>
      <c r="AE32" s="11">
        <f>'OddsRatio_working_3-way'!X32^(1/3)*SIN(('OddsRatio_working_3-way'!Y32+4*PI())/3)</f>
        <v>-0.55886082993869923</v>
      </c>
      <c r="AF32" s="11">
        <f>-'OddsRatio_working_3-way'!U32/(3*'OddsRatio_working_3-way'!X32^(1/3))*COS(('OddsRatio_working_3-way'!Y32)/3)</f>
        <v>0.54251606941108299</v>
      </c>
      <c r="AG32" s="11">
        <f>-'OddsRatio_working_3-way'!U32/(3*'OddsRatio_working_3-way'!X32^(1/3))*COS(('OddsRatio_working_3-way'!Y32+2*PI())/3)</f>
        <v>-0.42545928240285369</v>
      </c>
      <c r="AH32" s="11">
        <f>-'OddsRatio_working_3-way'!U32/(3*'OddsRatio_working_3-way'!X32^(1/3))*COS(('OddsRatio_working_3-way'!Y32+4*PI())/3)</f>
        <v>-0.11705678700822919</v>
      </c>
      <c r="AI32" s="11">
        <f>'OddsRatio_working_3-way'!U32/(3*'OddsRatio_working_3-way'!X32^(1/3))*SIN(('OddsRatio_working_3-way'!Y32)/3)</f>
        <v>-0.17805626373483877</v>
      </c>
      <c r="AJ32" s="11">
        <f>'OddsRatio_working_3-way'!U32/(3*'OddsRatio_working_3-way'!X32^(1/3))*SIN(('OddsRatio_working_3-way'!Y32+2*PI())/3)</f>
        <v>-0.38080456620386033</v>
      </c>
      <c r="AK32" s="11">
        <f>'OddsRatio_working_3-way'!U32/(3*'OddsRatio_working_3-way'!X32^(1/3))*SIN(('OddsRatio_working_3-way'!Y32+4*PI())/3)</f>
        <v>0.55886082993869901</v>
      </c>
      <c r="AL32" s="11">
        <f>'OddsRatio_working_3-way'!Z32+'OddsRatio_working_3-way'!AF32</f>
        <v>1.0850321388221662</v>
      </c>
      <c r="AM32" s="11">
        <f>'OddsRatio_working_3-way'!AA32+'OddsRatio_working_3-way'!AG32</f>
        <v>-0.8509185648057076</v>
      </c>
      <c r="AN32" s="11">
        <f>'OddsRatio_working_3-way'!AB32+'OddsRatio_working_3-way'!AH32</f>
        <v>-0.23411357401645844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1.0850321388221662</v>
      </c>
      <c r="AS32" s="11">
        <f>IF(('OddsRatio_working_3-way'!X32=0),IF(Q32&gt;0,-Q32^(1/3),(-Q32)^(1/3)),'OddsRatio_working_3-way'!AM32-'OddsRatio_working_3-way'!R32/3)</f>
        <v>-0.8509185648057076</v>
      </c>
      <c r="AT32" s="11">
        <f>IF(('OddsRatio_working_3-way'!X32=0),IF(Q32&gt;0,-Q32^(1/3),(-Q32)^(1/3)),'OddsRatio_working_3-way'!AN32-'OddsRatio_working_3-way'!R32/3)</f>
        <v>-0.23411357401645844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3.08</v>
      </c>
      <c r="B33" s="4">
        <f>IF('True_Odds_Calculator_3-way'!B34="","",'True_Odds_Calculator_3-way'!B34)</f>
        <v>4.0999999999999996</v>
      </c>
      <c r="C33" s="4">
        <f>IF('True_Odds_Calculator_3-way'!C34="","",'True_Odds_Calculator_3-way'!C34)</f>
        <v>2.1800000000000002</v>
      </c>
      <c r="D33" s="9">
        <f t="shared" si="13"/>
        <v>0.31550737357996184</v>
      </c>
      <c r="E33" s="9">
        <f t="shared" si="14"/>
        <v>0.23621750623620588</v>
      </c>
      <c r="F33" s="9">
        <f t="shared" si="15"/>
        <v>0.44827512018383237</v>
      </c>
      <c r="G33" s="9">
        <f t="shared" si="16"/>
        <v>1.0430279005437244</v>
      </c>
      <c r="H33" s="9">
        <f t="shared" si="17"/>
        <v>3.1694980331309472</v>
      </c>
      <c r="I33" s="9">
        <f t="shared" si="18"/>
        <v>4.233386491685545</v>
      </c>
      <c r="J33" s="9">
        <f t="shared" si="19"/>
        <v>2.2307729226415951</v>
      </c>
      <c r="K33" s="11">
        <f t="shared" si="20"/>
        <v>0.32467532467532467</v>
      </c>
      <c r="L33" s="11">
        <f t="shared" si="21"/>
        <v>0.24390243902439027</v>
      </c>
      <c r="M33" s="11">
        <f t="shared" si="22"/>
        <v>0.4587155963302752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-0.27638595461374615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0.23102876090121557</v>
      </c>
      <c r="Q33" s="11">
        <f>2*'OddsRatio_working_3-way'!K33*'OddsRatio_working_3-way'!L33*'OddsRatio_working_3-way'!M33</f>
        <v>7.2650553742520621E-2</v>
      </c>
      <c r="R33" s="11">
        <f t="shared" si="23"/>
        <v>0</v>
      </c>
      <c r="S33" s="11">
        <f t="shared" si="24"/>
        <v>-0.83589182823737196</v>
      </c>
      <c r="T33" s="11">
        <f t="shared" si="25"/>
        <v>-0.26285906548345028</v>
      </c>
      <c r="U33" s="11">
        <f>'OddsRatio_working_3-way'!S33-'OddsRatio_working_3-way'!R33^2/3</f>
        <v>-0.83589182823737196</v>
      </c>
      <c r="V33" s="11">
        <f>'OddsRatio_working_3-way'!S33*'OddsRatio_working_3-way'!R33/3-2*'OddsRatio_working_3-way'!R33^3/27-'OddsRatio_working_3-way'!T33</f>
        <v>0.26285906548345028</v>
      </c>
      <c r="W33" s="11">
        <f>'OddsRatio_working_3-way'!V33^2+4*'OddsRatio_working_3-way'!U33^3/27</f>
        <v>-1.7431079531467622E-2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0.14707648336690371</v>
      </c>
      <c r="Y33" s="11">
        <f>IF('OddsRatio_working_3-way'!W33&gt;=0,IF('OddsRatio_working_3-way'!V33+SQRT('OddsRatio_working_3-way'!W33)&gt;0,0,PI()),ACOS('OddsRatio_working_3-way'!V33/(2*'OddsRatio_working_3-way'!X33)))</f>
        <v>0.46546375457557398</v>
      </c>
      <c r="Z33" s="11">
        <f>'OddsRatio_working_3-way'!X33^(1/3)*COS('OddsRatio_working_3-way'!Y33/3)</f>
        <v>0.5215139502718622</v>
      </c>
      <c r="AA33" s="11">
        <f>'OddsRatio_working_3-way'!X33^(1/3)*COS(('OddsRatio_working_3-way'!Y33+2*PI())/3)</f>
        <v>-0.33139943271790639</v>
      </c>
      <c r="AB33" s="11">
        <f>'OddsRatio_working_3-way'!X33^(1/3)*COS(('OddsRatio_working_3-way'!Y33+4*PI())/3)</f>
        <v>-0.19011451755395592</v>
      </c>
      <c r="AC33" s="11">
        <f>'OddsRatio_working_3-way'!X33^(1/3)*SIN('OddsRatio_working_3-way'!Y33/3)</f>
        <v>8.1570883802340413E-2</v>
      </c>
      <c r="AD33" s="11">
        <f>'OddsRatio_working_3-way'!X33^(1/3)*SIN(('OddsRatio_working_3-way'!Y33+2*PI())/3)</f>
        <v>0.41085888746223698</v>
      </c>
      <c r="AE33" s="11">
        <f>'OddsRatio_working_3-way'!X33^(1/3)*SIN(('OddsRatio_working_3-way'!Y33+4*PI())/3)</f>
        <v>-0.49242977126457727</v>
      </c>
      <c r="AF33" s="11">
        <f>-'OddsRatio_working_3-way'!U33/(3*'OddsRatio_working_3-way'!X33^(1/3))*COS(('OddsRatio_working_3-way'!Y33)/3)</f>
        <v>0.5215139502718622</v>
      </c>
      <c r="AG33" s="11">
        <f>-'OddsRatio_working_3-way'!U33/(3*'OddsRatio_working_3-way'!X33^(1/3))*COS(('OddsRatio_working_3-way'!Y33+2*PI())/3)</f>
        <v>-0.33139943271790639</v>
      </c>
      <c r="AH33" s="11">
        <f>-'OddsRatio_working_3-way'!U33/(3*'OddsRatio_working_3-way'!X33^(1/3))*COS(('OddsRatio_working_3-way'!Y33+4*PI())/3)</f>
        <v>-0.19011451755395592</v>
      </c>
      <c r="AI33" s="11">
        <f>'OddsRatio_working_3-way'!U33/(3*'OddsRatio_working_3-way'!X33^(1/3))*SIN(('OddsRatio_working_3-way'!Y33)/3)</f>
        <v>-8.1570883802340413E-2</v>
      </c>
      <c r="AJ33" s="11">
        <f>'OddsRatio_working_3-way'!U33/(3*'OddsRatio_working_3-way'!X33^(1/3))*SIN(('OddsRatio_working_3-way'!Y33+2*PI())/3)</f>
        <v>-0.41085888746223698</v>
      </c>
      <c r="AK33" s="11">
        <f>'OddsRatio_working_3-way'!U33/(3*'OddsRatio_working_3-way'!X33^(1/3))*SIN(('OddsRatio_working_3-way'!Y33+4*PI())/3)</f>
        <v>0.49242977126457727</v>
      </c>
      <c r="AL33" s="11">
        <f>'OddsRatio_working_3-way'!Z33+'OddsRatio_working_3-way'!AF33</f>
        <v>1.0430279005437244</v>
      </c>
      <c r="AM33" s="11">
        <f>'OddsRatio_working_3-way'!AA33+'OddsRatio_working_3-way'!AG33</f>
        <v>-0.66279886543581279</v>
      </c>
      <c r="AN33" s="11">
        <f>'OddsRatio_working_3-way'!AB33+'OddsRatio_working_3-way'!AH33</f>
        <v>-0.38022903510791184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1.0430279005437244</v>
      </c>
      <c r="AS33" s="11">
        <f>IF(('OddsRatio_working_3-way'!X33=0),IF(Q33&gt;0,-Q33^(1/3),(-Q33)^(1/3)),'OddsRatio_working_3-way'!AM33-'OddsRatio_working_3-way'!R33/3)</f>
        <v>-0.66279886543581279</v>
      </c>
      <c r="AT33" s="11">
        <f>IF(('OddsRatio_working_3-way'!X33=0),IF(Q33&gt;0,-Q33^(1/3),(-Q33)^(1/3)),'OddsRatio_working_3-way'!AN33-'OddsRatio_working_3-way'!R33/3)</f>
        <v>-0.38022903510791184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1.86</v>
      </c>
      <c r="B34" s="4">
        <f>IF('True_Odds_Calculator_3-way'!B35="","",'True_Odds_Calculator_3-way'!B35)</f>
        <v>3.75</v>
      </c>
      <c r="C34" s="4">
        <f>IF('True_Odds_Calculator_3-way'!C35="","",'True_Odds_Calculator_3-way'!C35)</f>
        <v>4.4400000000000004</v>
      </c>
      <c r="D34" s="9">
        <f t="shared" si="13"/>
        <v>0.52567137062698543</v>
      </c>
      <c r="E34" s="9">
        <f t="shared" si="14"/>
        <v>0.25737673823548024</v>
      </c>
      <c r="F34" s="9">
        <f t="shared" si="15"/>
        <v>0.21695189113753457</v>
      </c>
      <c r="G34" s="9">
        <f t="shared" si="16"/>
        <v>1.0492200045396287</v>
      </c>
      <c r="H34" s="9">
        <f t="shared" si="17"/>
        <v>1.9023292039040804</v>
      </c>
      <c r="I34" s="9">
        <f t="shared" si="18"/>
        <v>3.8853550124839784</v>
      </c>
      <c r="J34" s="9">
        <f t="shared" si="19"/>
        <v>4.6093168156163227</v>
      </c>
      <c r="K34" s="11">
        <f t="shared" si="20"/>
        <v>0.5376344086021505</v>
      </c>
      <c r="L34" s="11">
        <f t="shared" si="21"/>
        <v>0.26666666666666666</v>
      </c>
      <c r="M34" s="11">
        <f t="shared" si="22"/>
        <v>0.2252252252252252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-0.26270141108850797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0.22764700184055023</v>
      </c>
      <c r="Q34" s="11">
        <f>2*'OddsRatio_working_3-way'!K34*'OddsRatio_working_3-way'!L34*'OddsRatio_working_3-way'!M34</f>
        <v>6.4580709742000059E-2</v>
      </c>
      <c r="R34" s="11">
        <f t="shared" si="23"/>
        <v>0</v>
      </c>
      <c r="S34" s="11">
        <f t="shared" si="24"/>
        <v>-0.86656177786518473</v>
      </c>
      <c r="T34" s="11">
        <f t="shared" si="25"/>
        <v>-0.2458331284723928</v>
      </c>
      <c r="U34" s="11">
        <f>'OddsRatio_working_3-way'!S34-'OddsRatio_working_3-way'!R34^2/3</f>
        <v>-0.86656177786518473</v>
      </c>
      <c r="V34" s="11">
        <f>'OddsRatio_working_3-way'!S34*'OddsRatio_working_3-way'!R34/3-2*'OddsRatio_working_3-way'!R34^3/27-'OddsRatio_working_3-way'!T34</f>
        <v>0.2458331284723928</v>
      </c>
      <c r="W34" s="11">
        <f>'OddsRatio_working_3-way'!V34^2+4*'OddsRatio_working_3-way'!U34^3/27</f>
        <v>-3.5970019928209952E-2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0.15524492502392304</v>
      </c>
      <c r="Y34" s="11">
        <f>IF('OddsRatio_working_3-way'!W34&gt;=0,IF('OddsRatio_working_3-way'!V34+SQRT('OddsRatio_working_3-way'!W34)&gt;0,0,PI()),ACOS('OddsRatio_working_3-way'!V34/(2*'OddsRatio_working_3-way'!X34)))</f>
        <v>0.65711303334120208</v>
      </c>
      <c r="Z34" s="11">
        <f>'OddsRatio_working_3-way'!X34^(1/3)*COS('OddsRatio_working_3-way'!Y34/3)</f>
        <v>0.52461000226981447</v>
      </c>
      <c r="AA34" s="11">
        <f>'OddsRatio_working_3-way'!X34^(1/3)*COS(('OddsRatio_working_3-way'!Y34+2*PI())/3)</f>
        <v>-0.3634420547065097</v>
      </c>
      <c r="AB34" s="11">
        <f>'OddsRatio_working_3-way'!X34^(1/3)*COS(('OddsRatio_working_3-way'!Y34+4*PI())/3)</f>
        <v>-0.16116794756330485</v>
      </c>
      <c r="AC34" s="11">
        <f>'OddsRatio_working_3-way'!X34^(1/3)*SIN('OddsRatio_working_3-way'!Y34/3)</f>
        <v>0.11678301020922065</v>
      </c>
      <c r="AD34" s="11">
        <f>'OddsRatio_working_3-way'!X34^(1/3)*SIN(('OddsRatio_working_3-way'!Y34+2*PI())/3)</f>
        <v>0.39593408394046103</v>
      </c>
      <c r="AE34" s="11">
        <f>'OddsRatio_working_3-way'!X34^(1/3)*SIN(('OddsRatio_working_3-way'!Y34+4*PI())/3)</f>
        <v>-0.51271709414968158</v>
      </c>
      <c r="AF34" s="11">
        <f>-'OddsRatio_working_3-way'!U34/(3*'OddsRatio_working_3-way'!X34^(1/3))*COS(('OddsRatio_working_3-way'!Y34)/3)</f>
        <v>0.52461000226981436</v>
      </c>
      <c r="AG34" s="11">
        <f>-'OddsRatio_working_3-way'!U34/(3*'OddsRatio_working_3-way'!X34^(1/3))*COS(('OddsRatio_working_3-way'!Y34+2*PI())/3)</f>
        <v>-0.36344205470650964</v>
      </c>
      <c r="AH34" s="11">
        <f>-'OddsRatio_working_3-way'!U34/(3*'OddsRatio_working_3-way'!X34^(1/3))*COS(('OddsRatio_working_3-way'!Y34+4*PI())/3)</f>
        <v>-0.1611679475633048</v>
      </c>
      <c r="AI34" s="11">
        <f>'OddsRatio_working_3-way'!U34/(3*'OddsRatio_working_3-way'!X34^(1/3))*SIN(('OddsRatio_working_3-way'!Y34)/3)</f>
        <v>-0.11678301020922062</v>
      </c>
      <c r="AJ34" s="11">
        <f>'OddsRatio_working_3-way'!U34/(3*'OddsRatio_working_3-way'!X34^(1/3))*SIN(('OddsRatio_working_3-way'!Y34+2*PI())/3)</f>
        <v>-0.39593408394046092</v>
      </c>
      <c r="AK34" s="11">
        <f>'OddsRatio_working_3-way'!U34/(3*'OddsRatio_working_3-way'!X34^(1/3))*SIN(('OddsRatio_working_3-way'!Y34+4*PI())/3)</f>
        <v>0.51271709414968147</v>
      </c>
      <c r="AL34" s="11">
        <f>'OddsRatio_working_3-way'!Z34+'OddsRatio_working_3-way'!AF34</f>
        <v>1.0492200045396287</v>
      </c>
      <c r="AM34" s="11">
        <f>'OddsRatio_working_3-way'!AA34+'OddsRatio_working_3-way'!AG34</f>
        <v>-0.7268841094130194</v>
      </c>
      <c r="AN34" s="11">
        <f>'OddsRatio_working_3-way'!AB34+'OddsRatio_working_3-way'!AH34</f>
        <v>-0.32233589512660965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1.0492200045396287</v>
      </c>
      <c r="AS34" s="11">
        <f>IF(('OddsRatio_working_3-way'!X34=0),IF(Q34&gt;0,-Q34^(1/3),(-Q34)^(1/3)),'OddsRatio_working_3-way'!AM34-'OddsRatio_working_3-way'!R34/3)</f>
        <v>-0.7268841094130194</v>
      </c>
      <c r="AT34" s="11">
        <f>IF(('OddsRatio_working_3-way'!X34=0),IF(Q34&gt;0,-Q34^(1/3),(-Q34)^(1/3)),'OddsRatio_working_3-way'!AN34-'OddsRatio_working_3-way'!R34/3)</f>
        <v>-0.32233589512660965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1.95</v>
      </c>
      <c r="B35" s="4">
        <f>IF('True_Odds_Calculator_3-way'!B36="","",'True_Odds_Calculator_3-way'!B36)</f>
        <v>4.03</v>
      </c>
      <c r="C35" s="4">
        <f>IF('True_Odds_Calculator_3-way'!C36="","",'True_Odds_Calculator_3-way'!C36)</f>
        <v>3.72</v>
      </c>
      <c r="D35" s="9">
        <f t="shared" si="13"/>
        <v>0.5009820491733542</v>
      </c>
      <c r="E35" s="9">
        <f t="shared" si="14"/>
        <v>0.23940802837382552</v>
      </c>
      <c r="F35" s="9">
        <f t="shared" si="15"/>
        <v>0.25960992245282016</v>
      </c>
      <c r="G35" s="9">
        <f t="shared" si="16"/>
        <v>1.048504740575984</v>
      </c>
      <c r="H35" s="9">
        <f t="shared" si="17"/>
        <v>1.9960795035471843</v>
      </c>
      <c r="I35" s="9">
        <f t="shared" si="18"/>
        <v>4.1769693639452319</v>
      </c>
      <c r="J35" s="9">
        <f t="shared" si="19"/>
        <v>3.8519328943666764</v>
      </c>
      <c r="K35" s="11">
        <f t="shared" si="20"/>
        <v>0.51282051282051289</v>
      </c>
      <c r="L35" s="11">
        <f t="shared" si="21"/>
        <v>0.24813895781637715</v>
      </c>
      <c r="M35" s="11">
        <f t="shared" si="22"/>
        <v>0.26881720430107525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-0.26782587992865736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0.22918817443751402</v>
      </c>
      <c r="Q35" s="11">
        <f>2*'OddsRatio_working_3-way'!K35*'OddsRatio_working_3-way'!L35*'OddsRatio_working_3-way'!M35</f>
        <v>6.8414380429108676E-2</v>
      </c>
      <c r="R35" s="11">
        <f t="shared" si="23"/>
        <v>0</v>
      </c>
      <c r="S35" s="11">
        <f t="shared" si="24"/>
        <v>-0.85573572837159895</v>
      </c>
      <c r="T35" s="11">
        <f t="shared" si="25"/>
        <v>-0.25544350100644753</v>
      </c>
      <c r="U35" s="11">
        <f>'OddsRatio_working_3-way'!S35-'OddsRatio_working_3-way'!R35^2/3</f>
        <v>-0.85573572837159895</v>
      </c>
      <c r="V35" s="11">
        <f>'OddsRatio_working_3-way'!S35*'OddsRatio_working_3-way'!R35/3-2*'OddsRatio_working_3-way'!R35^3/27-'OddsRatio_working_3-way'!T35</f>
        <v>0.25544350100644753</v>
      </c>
      <c r="W35" s="11">
        <f>'OddsRatio_working_3-way'!V35^2+4*'OddsRatio_working_3-way'!U35^3/27</f>
        <v>-2.7584361693071074E-2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0.15234479306781543</v>
      </c>
      <c r="Y35" s="11">
        <f>IF('OddsRatio_working_3-way'!W35&gt;=0,IF('OddsRatio_working_3-way'!V35+SQRT('OddsRatio_working_3-way'!W35)&gt;0,0,PI()),ACOS('OddsRatio_working_3-way'!V35/(2*'OddsRatio_working_3-way'!X35)))</f>
        <v>0.57650491043689778</v>
      </c>
      <c r="Z35" s="11">
        <f>'OddsRatio_working_3-way'!X35^(1/3)*COS('OddsRatio_working_3-way'!Y35/3)</f>
        <v>0.52425237028799188</v>
      </c>
      <c r="AA35" s="11">
        <f>'OddsRatio_working_3-way'!X35^(1/3)*COS(('OddsRatio_working_3-way'!Y35+2*PI())/3)</f>
        <v>-0.35046372687154453</v>
      </c>
      <c r="AB35" s="11">
        <f>'OddsRatio_working_3-way'!X35^(1/3)*COS(('OddsRatio_working_3-way'!Y35+4*PI())/3)</f>
        <v>-0.17378864341644745</v>
      </c>
      <c r="AC35" s="11">
        <f>'OddsRatio_working_3-way'!X35^(1/3)*SIN('OddsRatio_working_3-way'!Y35/3)</f>
        <v>0.10200340699190003</v>
      </c>
      <c r="AD35" s="11">
        <f>'OddsRatio_working_3-way'!X35^(1/3)*SIN(('OddsRatio_working_3-way'!Y35+2*PI())/3)</f>
        <v>0.4030141671676572</v>
      </c>
      <c r="AE35" s="11">
        <f>'OddsRatio_working_3-way'!X35^(1/3)*SIN(('OddsRatio_working_3-way'!Y35+4*PI())/3)</f>
        <v>-0.50501757415955717</v>
      </c>
      <c r="AF35" s="11">
        <f>-'OddsRatio_working_3-way'!U35/(3*'OddsRatio_working_3-way'!X35^(1/3))*COS(('OddsRatio_working_3-way'!Y35)/3)</f>
        <v>0.52425237028799199</v>
      </c>
      <c r="AG35" s="11">
        <f>-'OddsRatio_working_3-way'!U35/(3*'OddsRatio_working_3-way'!X35^(1/3))*COS(('OddsRatio_working_3-way'!Y35+2*PI())/3)</f>
        <v>-0.35046372687154465</v>
      </c>
      <c r="AH35" s="11">
        <f>-'OddsRatio_working_3-way'!U35/(3*'OddsRatio_working_3-way'!X35^(1/3))*COS(('OddsRatio_working_3-way'!Y35+4*PI())/3)</f>
        <v>-0.17378864341644748</v>
      </c>
      <c r="AI35" s="11">
        <f>'OddsRatio_working_3-way'!U35/(3*'OddsRatio_working_3-way'!X35^(1/3))*SIN(('OddsRatio_working_3-way'!Y35)/3)</f>
        <v>-0.10200340699190004</v>
      </c>
      <c r="AJ35" s="11">
        <f>'OddsRatio_working_3-way'!U35/(3*'OddsRatio_working_3-way'!X35^(1/3))*SIN(('OddsRatio_working_3-way'!Y35+2*PI())/3)</f>
        <v>-0.40301416716765731</v>
      </c>
      <c r="AK35" s="11">
        <f>'OddsRatio_working_3-way'!U35/(3*'OddsRatio_working_3-way'!X35^(1/3))*SIN(('OddsRatio_working_3-way'!Y35+4*PI())/3)</f>
        <v>0.50501757415955728</v>
      </c>
      <c r="AL35" s="11">
        <f>'OddsRatio_working_3-way'!Z35+'OddsRatio_working_3-way'!AF35</f>
        <v>1.048504740575984</v>
      </c>
      <c r="AM35" s="11">
        <f>'OddsRatio_working_3-way'!AA35+'OddsRatio_working_3-way'!AG35</f>
        <v>-0.70092745374308918</v>
      </c>
      <c r="AN35" s="11">
        <f>'OddsRatio_working_3-way'!AB35+'OddsRatio_working_3-way'!AH35</f>
        <v>-0.34757728683289491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1.048504740575984</v>
      </c>
      <c r="AS35" s="11">
        <f>IF(('OddsRatio_working_3-way'!X35=0),IF(Q35&gt;0,-Q35^(1/3),(-Q35)^(1/3)),'OddsRatio_working_3-way'!AM35-'OddsRatio_working_3-way'!R35/3)</f>
        <v>-0.70092745374308918</v>
      </c>
      <c r="AT35" s="11">
        <f>IF(('OddsRatio_working_3-way'!X35=0),IF(Q35&gt;0,-Q35^(1/3),(-Q35)^(1/3)),'OddsRatio_working_3-way'!AN35-'OddsRatio_working_3-way'!R35/3)</f>
        <v>-0.34757728683289491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11.27</v>
      </c>
      <c r="B36" s="4">
        <f>IF('True_Odds_Calculator_3-way'!B37="","",'True_Odds_Calculator_3-way'!B37)</f>
        <v>7.24</v>
      </c>
      <c r="C36" s="4">
        <f>IF('True_Odds_Calculator_3-way'!C37="","",'True_Odds_Calculator_3-way'!C37)</f>
        <v>1.23</v>
      </c>
      <c r="D36" s="9">
        <f t="shared" si="13"/>
        <v>7.9915479006311171E-2</v>
      </c>
      <c r="E36" s="9">
        <f t="shared" si="14"/>
        <v>0.12507231675574354</v>
      </c>
      <c r="F36" s="9">
        <f t="shared" si="15"/>
        <v>0.79501220423794516</v>
      </c>
      <c r="G36" s="9">
        <f t="shared" si="16"/>
        <v>1.1210535903361152</v>
      </c>
      <c r="H36" s="9">
        <f t="shared" si="17"/>
        <v>12.513220372751903</v>
      </c>
      <c r="I36" s="9">
        <f t="shared" si="18"/>
        <v>7.9953744036973573</v>
      </c>
      <c r="J36" s="9">
        <f t="shared" si="19"/>
        <v>1.2578423257773066</v>
      </c>
      <c r="K36" s="11">
        <f t="shared" si="20"/>
        <v>8.8731144631765749E-2</v>
      </c>
      <c r="L36" s="11">
        <f t="shared" si="21"/>
        <v>0.13812154696132597</v>
      </c>
      <c r="M36" s="11">
        <f t="shared" si="22"/>
        <v>0.81300813008130079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-0.14686397399547335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0.1667968558972015</v>
      </c>
      <c r="Q36" s="11">
        <f>2*'OddsRatio_working_3-way'!K36*'OddsRatio_working_3-way'!L36*'OddsRatio_working_3-way'!M36</f>
        <v>1.9927939772664455E-2</v>
      </c>
      <c r="R36" s="11">
        <f t="shared" si="23"/>
        <v>0</v>
      </c>
      <c r="S36" s="11">
        <f t="shared" si="24"/>
        <v>-1.1357234273283556</v>
      </c>
      <c r="T36" s="11">
        <f t="shared" si="25"/>
        <v>-0.13568977626384177</v>
      </c>
      <c r="U36" s="11">
        <f>'OddsRatio_working_3-way'!S36-'OddsRatio_working_3-way'!R36^2/3</f>
        <v>-1.1357234273283556</v>
      </c>
      <c r="V36" s="11">
        <f>'OddsRatio_working_3-way'!S36*'OddsRatio_working_3-way'!R36/3-2*'OddsRatio_working_3-way'!R36^3/27-'OddsRatio_working_3-way'!T36</f>
        <v>0.13568977626384177</v>
      </c>
      <c r="W36" s="11">
        <f>'OddsRatio_working_3-way'!V36^2+4*'OddsRatio_working_3-way'!U36^3/27</f>
        <v>-0.19861539111905221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0.23293084086354027</v>
      </c>
      <c r="Y36" s="11">
        <f>IF('OddsRatio_working_3-way'!W36&gt;=0,IF('OddsRatio_working_3-way'!V36+SQRT('OddsRatio_working_3-way'!W36)&gt;0,0,PI()),ACOS('OddsRatio_working_3-way'!V36/(2*'OddsRatio_working_3-way'!X36)))</f>
        <v>1.2752461346357364</v>
      </c>
      <c r="Z36" s="11">
        <f>'OddsRatio_working_3-way'!X36^(1/3)*COS('OddsRatio_working_3-way'!Y36/3)</f>
        <v>0.56052679516805759</v>
      </c>
      <c r="AA36" s="11">
        <f>'OddsRatio_working_3-way'!X36^(1/3)*COS(('OddsRatio_working_3-way'!Y36+2*PI())/3)</f>
        <v>-0.50000902497183075</v>
      </c>
      <c r="AB36" s="11">
        <f>'OddsRatio_working_3-way'!X36^(1/3)*COS(('OddsRatio_working_3-way'!Y36+4*PI())/3)</f>
        <v>-6.0517770196227012E-2</v>
      </c>
      <c r="AC36" s="11">
        <f>'OddsRatio_working_3-way'!X36^(1/3)*SIN('OddsRatio_working_3-way'!Y36/3)</f>
        <v>0.25374039425118144</v>
      </c>
      <c r="AD36" s="11">
        <f>'OddsRatio_working_3-way'!X36^(1/3)*SIN(('OddsRatio_working_3-way'!Y36+2*PI())/3)</f>
        <v>0.35856024699182376</v>
      </c>
      <c r="AE36" s="11">
        <f>'OddsRatio_working_3-way'!X36^(1/3)*SIN(('OddsRatio_working_3-way'!Y36+4*PI())/3)</f>
        <v>-0.61230064124300509</v>
      </c>
      <c r="AF36" s="11">
        <f>-'OddsRatio_working_3-way'!U36/(3*'OddsRatio_working_3-way'!X36^(1/3))*COS(('OddsRatio_working_3-way'!Y36)/3)</f>
        <v>0.56052679516805759</v>
      </c>
      <c r="AG36" s="11">
        <f>-'OddsRatio_working_3-way'!U36/(3*'OddsRatio_working_3-way'!X36^(1/3))*COS(('OddsRatio_working_3-way'!Y36+2*PI())/3)</f>
        <v>-0.50000902497183075</v>
      </c>
      <c r="AH36" s="11">
        <f>-'OddsRatio_working_3-way'!U36/(3*'OddsRatio_working_3-way'!X36^(1/3))*COS(('OddsRatio_working_3-way'!Y36+4*PI())/3)</f>
        <v>-6.0517770196227012E-2</v>
      </c>
      <c r="AI36" s="11">
        <f>'OddsRatio_working_3-way'!U36/(3*'OddsRatio_working_3-way'!X36^(1/3))*SIN(('OddsRatio_working_3-way'!Y36)/3)</f>
        <v>-0.25374039425118144</v>
      </c>
      <c r="AJ36" s="11">
        <f>'OddsRatio_working_3-way'!U36/(3*'OddsRatio_working_3-way'!X36^(1/3))*SIN(('OddsRatio_working_3-way'!Y36+2*PI())/3)</f>
        <v>-0.35856024699182376</v>
      </c>
      <c r="AK36" s="11">
        <f>'OddsRatio_working_3-way'!U36/(3*'OddsRatio_working_3-way'!X36^(1/3))*SIN(('OddsRatio_working_3-way'!Y36+4*PI())/3)</f>
        <v>0.61230064124300509</v>
      </c>
      <c r="AL36" s="11">
        <f>'OddsRatio_working_3-way'!Z36+'OddsRatio_working_3-way'!AF36</f>
        <v>1.1210535903361152</v>
      </c>
      <c r="AM36" s="11">
        <f>'OddsRatio_working_3-way'!AA36+'OddsRatio_working_3-way'!AG36</f>
        <v>-1.0000180499436615</v>
      </c>
      <c r="AN36" s="11">
        <f>'OddsRatio_working_3-way'!AB36+'OddsRatio_working_3-way'!AH36</f>
        <v>-0.12103554039245402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1.1210535903361152</v>
      </c>
      <c r="AS36" s="11">
        <f>IF(('OddsRatio_working_3-way'!X36=0),IF(Q36&gt;0,-Q36^(1/3),(-Q36)^(1/3)),'OddsRatio_working_3-way'!AM36-'OddsRatio_working_3-way'!R36/3)</f>
        <v>-1.0000180499436615</v>
      </c>
      <c r="AT36" s="11">
        <f>IF(('OddsRatio_working_3-way'!X36=0),IF(Q36&gt;0,-Q36^(1/3),(-Q36)^(1/3)),'OddsRatio_working_3-way'!AN36-'OddsRatio_working_3-way'!R36/3)</f>
        <v>-0.12103554039245402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1.37</v>
      </c>
      <c r="B37" s="4">
        <f>IF('True_Odds_Calculator_3-way'!B38="","",'True_Odds_Calculator_3-way'!B38)</f>
        <v>5.13</v>
      </c>
      <c r="C37" s="4">
        <f>IF('True_Odds_Calculator_3-way'!C38="","",'True_Odds_Calculator_3-way'!C38)</f>
        <v>9.24</v>
      </c>
      <c r="D37" s="9">
        <f t="shared" si="13"/>
        <v>0.71511131182069154</v>
      </c>
      <c r="E37" s="9">
        <f t="shared" si="14"/>
        <v>0.18359324715900513</v>
      </c>
      <c r="F37" s="9">
        <f t="shared" si="15"/>
        <v>0.10129544102030344</v>
      </c>
      <c r="G37" s="9">
        <f t="shared" si="16"/>
        <v>1.0767126946311096</v>
      </c>
      <c r="H37" s="9">
        <f t="shared" si="17"/>
        <v>1.3983836970135106</v>
      </c>
      <c r="I37" s="9">
        <f t="shared" si="18"/>
        <v>5.4468234288264812</v>
      </c>
      <c r="J37" s="9">
        <f t="shared" si="19"/>
        <v>9.8721126037603426</v>
      </c>
      <c r="K37" s="11">
        <f t="shared" si="20"/>
        <v>0.72992700729927007</v>
      </c>
      <c r="L37" s="11">
        <f t="shared" si="21"/>
        <v>0.19493177387914232</v>
      </c>
      <c r="M37" s="11">
        <f t="shared" si="22"/>
        <v>0.10822510822510822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-0.19389610451206052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0.19618216570451175</v>
      </c>
      <c r="Q37" s="11">
        <f>2*'OddsRatio_working_3-way'!K37*'OddsRatio_working_3-way'!L37*'OddsRatio_working_3-way'!M37</f>
        <v>3.0797828211069345E-2</v>
      </c>
      <c r="R37" s="11">
        <f t="shared" si="23"/>
        <v>0</v>
      </c>
      <c r="S37" s="11">
        <f t="shared" si="24"/>
        <v>-1.0117901347126292</v>
      </c>
      <c r="T37" s="11">
        <f t="shared" si="25"/>
        <v>-0.158836755841857</v>
      </c>
      <c r="U37" s="11">
        <f>'OddsRatio_working_3-way'!S37-'OddsRatio_working_3-way'!R37^2/3</f>
        <v>-1.0117901347126292</v>
      </c>
      <c r="V37" s="11">
        <f>'OddsRatio_working_3-way'!S37*'OddsRatio_working_3-way'!R37/3-2*'OddsRatio_working_3-way'!R37^3/27-'OddsRatio_working_3-way'!T37</f>
        <v>0.158836755841857</v>
      </c>
      <c r="W37" s="11">
        <f>'OddsRatio_working_3-way'!V37^2+4*'OddsRatio_working_3-way'!U37^3/27</f>
        <v>-0.12822111682800913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0.19586362081457012</v>
      </c>
      <c r="Y37" s="11">
        <f>IF('OddsRatio_working_3-way'!W37&gt;=0,IF('OddsRatio_working_3-way'!V37+SQRT('OddsRatio_working_3-way'!W37)&gt;0,0,PI()),ACOS('OddsRatio_working_3-way'!V37/(2*'OddsRatio_working_3-way'!X37)))</f>
        <v>1.1532947040382382</v>
      </c>
      <c r="Z37" s="11">
        <f>'OddsRatio_working_3-way'!X37^(1/3)*COS('OddsRatio_working_3-way'!Y37/3)</f>
        <v>0.53835634731555482</v>
      </c>
      <c r="AA37" s="11">
        <f>'OddsRatio_working_3-way'!X37^(1/3)*COS(('OddsRatio_working_3-way'!Y37+2*PI())/3)</f>
        <v>-0.45779648177485166</v>
      </c>
      <c r="AB37" s="11">
        <f>'OddsRatio_working_3-way'!X37^(1/3)*COS(('OddsRatio_working_3-way'!Y37+4*PI())/3)</f>
        <v>-8.0559865540703268E-2</v>
      </c>
      <c r="AC37" s="11">
        <f>'OddsRatio_working_3-way'!X37^(1/3)*SIN('OddsRatio_working_3-way'!Y37/3)</f>
        <v>0.21779766193096919</v>
      </c>
      <c r="AD37" s="11">
        <f>'OddsRatio_working_3-way'!X37^(1/3)*SIN(('OddsRatio_working_3-way'!Y37+2*PI())/3)</f>
        <v>0.35733144209838424</v>
      </c>
      <c r="AE37" s="11">
        <f>'OddsRatio_working_3-way'!X37^(1/3)*SIN(('OddsRatio_working_3-way'!Y37+4*PI())/3)</f>
        <v>-0.57512910402935347</v>
      </c>
      <c r="AF37" s="11">
        <f>-'OddsRatio_working_3-way'!U37/(3*'OddsRatio_working_3-way'!X37^(1/3))*COS(('OddsRatio_working_3-way'!Y37)/3)</f>
        <v>0.53835634731555482</v>
      </c>
      <c r="AG37" s="11">
        <f>-'OddsRatio_working_3-way'!U37/(3*'OddsRatio_working_3-way'!X37^(1/3))*COS(('OddsRatio_working_3-way'!Y37+2*PI())/3)</f>
        <v>-0.45779648177485166</v>
      </c>
      <c r="AH37" s="11">
        <f>-'OddsRatio_working_3-way'!U37/(3*'OddsRatio_working_3-way'!X37^(1/3))*COS(('OddsRatio_working_3-way'!Y37+4*PI())/3)</f>
        <v>-8.0559865540703268E-2</v>
      </c>
      <c r="AI37" s="11">
        <f>'OddsRatio_working_3-way'!U37/(3*'OddsRatio_working_3-way'!X37^(1/3))*SIN(('OddsRatio_working_3-way'!Y37)/3)</f>
        <v>-0.21779766193096919</v>
      </c>
      <c r="AJ37" s="11">
        <f>'OddsRatio_working_3-way'!U37/(3*'OddsRatio_working_3-way'!X37^(1/3))*SIN(('OddsRatio_working_3-way'!Y37+2*PI())/3)</f>
        <v>-0.35733144209838424</v>
      </c>
      <c r="AK37" s="11">
        <f>'OddsRatio_working_3-way'!U37/(3*'OddsRatio_working_3-way'!X37^(1/3))*SIN(('OddsRatio_working_3-way'!Y37+4*PI())/3)</f>
        <v>0.57512910402935347</v>
      </c>
      <c r="AL37" s="11">
        <f>'OddsRatio_working_3-way'!Z37+'OddsRatio_working_3-way'!AF37</f>
        <v>1.0767126946311096</v>
      </c>
      <c r="AM37" s="11">
        <f>'OddsRatio_working_3-way'!AA37+'OddsRatio_working_3-way'!AG37</f>
        <v>-0.91559296354970332</v>
      </c>
      <c r="AN37" s="11">
        <f>'OddsRatio_working_3-way'!AB37+'OddsRatio_working_3-way'!AH37</f>
        <v>-0.16111973108140654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1.0767126946311096</v>
      </c>
      <c r="AS37" s="11">
        <f>IF(('OddsRatio_working_3-way'!X37=0),IF(Q37&gt;0,-Q37^(1/3),(-Q37)^(1/3)),'OddsRatio_working_3-way'!AM37-'OddsRatio_working_3-way'!R37/3)</f>
        <v>-0.91559296354970332</v>
      </c>
      <c r="AT37" s="11">
        <f>IF(('OddsRatio_working_3-way'!X37=0),IF(Q37&gt;0,-Q37^(1/3),(-Q37)^(1/3)),'OddsRatio_working_3-way'!AN37-'OddsRatio_working_3-way'!R37/3)</f>
        <v>-0.16111973108140654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2.38</v>
      </c>
      <c r="B38" s="4">
        <f>IF('True_Odds_Calculator_3-way'!B39="","",'True_Odds_Calculator_3-way'!B39)</f>
        <v>3.9</v>
      </c>
      <c r="C38" s="4">
        <f>IF('True_Odds_Calculator_3-way'!C39="","",'True_Odds_Calculator_3-way'!C39)</f>
        <v>2.85</v>
      </c>
      <c r="D38" s="9">
        <f t="shared" si="13"/>
        <v>0.41003504052343498</v>
      </c>
      <c r="E38" s="9">
        <f t="shared" si="14"/>
        <v>0.24853372857751668</v>
      </c>
      <c r="F38" s="9">
        <f t="shared" si="15"/>
        <v>0.34143123089904825</v>
      </c>
      <c r="G38" s="9">
        <f t="shared" si="16"/>
        <v>1.042620259123868</v>
      </c>
      <c r="H38" s="9">
        <f t="shared" si="17"/>
        <v>2.4388159575909376</v>
      </c>
      <c r="I38" s="9">
        <f t="shared" si="18"/>
        <v>4.0235987514592164</v>
      </c>
      <c r="J38" s="9">
        <f t="shared" si="19"/>
        <v>2.9288474793791557</v>
      </c>
      <c r="K38" s="11">
        <f t="shared" si="20"/>
        <v>0.42016806722689076</v>
      </c>
      <c r="L38" s="11">
        <f t="shared" si="21"/>
        <v>0.25641025641025644</v>
      </c>
      <c r="M38" s="11">
        <f t="shared" si="22"/>
        <v>0.35087719298245612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-0.27987389287698883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0.23172561872252279</v>
      </c>
      <c r="Q38" s="11">
        <f>2*'OddsRatio_working_3-way'!K38*'OddsRatio_working_3-way'!L38*'OddsRatio_working_3-way'!M38</f>
        <v>7.5603790774069424E-2</v>
      </c>
      <c r="R38" s="11">
        <f t="shared" si="23"/>
        <v>0</v>
      </c>
      <c r="S38" s="11">
        <f t="shared" si="24"/>
        <v>-0.8279643961802885</v>
      </c>
      <c r="T38" s="11">
        <f t="shared" si="25"/>
        <v>-0.27013520266893587</v>
      </c>
      <c r="U38" s="11">
        <f>'OddsRatio_working_3-way'!S38-'OddsRatio_working_3-way'!R38^2/3</f>
        <v>-0.8279643961802885</v>
      </c>
      <c r="V38" s="11">
        <f>'OddsRatio_working_3-way'!S38*'OddsRatio_working_3-way'!R38/3-2*'OddsRatio_working_3-way'!R38^3/27-'OddsRatio_working_3-way'!T38</f>
        <v>0.27013520266893587</v>
      </c>
      <c r="W38" s="11">
        <f>'OddsRatio_working_3-way'!V38^2+4*'OddsRatio_working_3-way'!U38^3/27</f>
        <v>-1.1114428119213454E-2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0.14498918566586311</v>
      </c>
      <c r="Y38" s="11">
        <f>IF('OddsRatio_working_3-way'!W38&gt;=0,IF('OddsRatio_working_3-way'!V38+SQRT('OddsRatio_working_3-way'!W38)&gt;0,0,PI()),ACOS('OddsRatio_working_3-way'!V38/(2*'OddsRatio_working_3-way'!X38)))</f>
        <v>0.37208823080764697</v>
      </c>
      <c r="Z38" s="11">
        <f>'OddsRatio_working_3-way'!X38^(1/3)*COS('OddsRatio_working_3-way'!Y38/3)</f>
        <v>0.52131012956193401</v>
      </c>
      <c r="AA38" s="11">
        <f>'OddsRatio_working_3-way'!X38^(1/3)*COS(('OddsRatio_working_3-way'!Y38+2*PI())/3)</f>
        <v>-0.31693926022837332</v>
      </c>
      <c r="AB38" s="11">
        <f>'OddsRatio_working_3-way'!X38^(1/3)*COS(('OddsRatio_working_3-way'!Y38+4*PI())/3)</f>
        <v>-0.20437086933356061</v>
      </c>
      <c r="AC38" s="11">
        <f>'OddsRatio_working_3-way'!X38^(1/3)*SIN('OddsRatio_working_3-way'!Y38/3)</f>
        <v>6.4991390785363201E-2</v>
      </c>
      <c r="AD38" s="11">
        <f>'OddsRatio_working_3-way'!X38^(1/3)*SIN(('OddsRatio_working_3-way'!Y38+2*PI())/3)</f>
        <v>0.41897212005811041</v>
      </c>
      <c r="AE38" s="11">
        <f>'OddsRatio_working_3-way'!X38^(1/3)*SIN(('OddsRatio_working_3-way'!Y38+4*PI())/3)</f>
        <v>-0.48396351084347355</v>
      </c>
      <c r="AF38" s="11">
        <f>-'OddsRatio_working_3-way'!U38/(3*'OddsRatio_working_3-way'!X38^(1/3))*COS(('OddsRatio_working_3-way'!Y38)/3)</f>
        <v>0.5213101295619339</v>
      </c>
      <c r="AG38" s="11">
        <f>-'OddsRatio_working_3-way'!U38/(3*'OddsRatio_working_3-way'!X38^(1/3))*COS(('OddsRatio_working_3-way'!Y38+2*PI())/3)</f>
        <v>-0.31693926022837327</v>
      </c>
      <c r="AH38" s="11">
        <f>-'OddsRatio_working_3-way'!U38/(3*'OddsRatio_working_3-way'!X38^(1/3))*COS(('OddsRatio_working_3-way'!Y38+4*PI())/3)</f>
        <v>-0.20437086933356055</v>
      </c>
      <c r="AI38" s="11">
        <f>'OddsRatio_working_3-way'!U38/(3*'OddsRatio_working_3-way'!X38^(1/3))*SIN(('OddsRatio_working_3-way'!Y38)/3)</f>
        <v>-6.4991390785363187E-2</v>
      </c>
      <c r="AJ38" s="11">
        <f>'OddsRatio_working_3-way'!U38/(3*'OddsRatio_working_3-way'!X38^(1/3))*SIN(('OddsRatio_working_3-way'!Y38+2*PI())/3)</f>
        <v>-0.4189721200581103</v>
      </c>
      <c r="AK38" s="11">
        <f>'OddsRatio_working_3-way'!U38/(3*'OddsRatio_working_3-way'!X38^(1/3))*SIN(('OddsRatio_working_3-way'!Y38+4*PI())/3)</f>
        <v>0.48396351084347344</v>
      </c>
      <c r="AL38" s="11">
        <f>'OddsRatio_working_3-way'!Z38+'OddsRatio_working_3-way'!AF38</f>
        <v>1.042620259123868</v>
      </c>
      <c r="AM38" s="11">
        <f>'OddsRatio_working_3-way'!AA38+'OddsRatio_working_3-way'!AG38</f>
        <v>-0.63387852045674653</v>
      </c>
      <c r="AN38" s="11">
        <f>'OddsRatio_working_3-way'!AB38+'OddsRatio_working_3-way'!AH38</f>
        <v>-0.40874173866712116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1.042620259123868</v>
      </c>
      <c r="AS38" s="11">
        <f>IF(('OddsRatio_working_3-way'!X38=0),IF(Q38&gt;0,-Q38^(1/3),(-Q38)^(1/3)),'OddsRatio_working_3-way'!AM38-'OddsRatio_working_3-way'!R38/3)</f>
        <v>-0.63387852045674653</v>
      </c>
      <c r="AT38" s="11">
        <f>IF(('OddsRatio_working_3-way'!X38=0),IF(Q38&gt;0,-Q38^(1/3),(-Q38)^(1/3)),'OddsRatio_working_3-way'!AN38-'OddsRatio_working_3-way'!R38/3)</f>
        <v>-0.40874173866712116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2.38</v>
      </c>
      <c r="B39" s="4">
        <f>IF('True_Odds_Calculator_3-way'!B40="","",'True_Odds_Calculator_3-way'!B40)</f>
        <v>3.69</v>
      </c>
      <c r="C39" s="4">
        <f>IF('True_Odds_Calculator_3-way'!C40="","",'True_Odds_Calculator_3-way'!C40)</f>
        <v>2.97</v>
      </c>
      <c r="D39" s="9">
        <f t="shared" si="13"/>
        <v>0.40991888693729517</v>
      </c>
      <c r="E39" s="9">
        <f t="shared" si="14"/>
        <v>0.26274334402979815</v>
      </c>
      <c r="F39" s="9">
        <f t="shared" si="15"/>
        <v>0.32733776903290668</v>
      </c>
      <c r="G39" s="9">
        <f t="shared" si="16"/>
        <v>1.0431210248947052</v>
      </c>
      <c r="H39" s="9">
        <f t="shared" si="17"/>
        <v>2.4395070143546933</v>
      </c>
      <c r="I39" s="9">
        <f t="shared" si="18"/>
        <v>3.8059955569667574</v>
      </c>
      <c r="J39" s="9">
        <f t="shared" si="19"/>
        <v>3.0549484190425695</v>
      </c>
      <c r="K39" s="11">
        <f t="shared" si="20"/>
        <v>0.42016806722689076</v>
      </c>
      <c r="L39" s="11">
        <f t="shared" si="21"/>
        <v>0.2710027100271003</v>
      </c>
      <c r="M39" s="11">
        <f t="shared" si="22"/>
        <v>0.33670033670033667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-0.28037405321001685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0.2315672648846569</v>
      </c>
      <c r="Q39" s="11">
        <f>2*'OddsRatio_working_3-way'!K39*'OddsRatio_working_3-way'!L39*'OddsRatio_working_3-way'!M39</f>
        <v>7.667790227968771E-2</v>
      </c>
      <c r="R39" s="11">
        <f t="shared" si="23"/>
        <v>0</v>
      </c>
      <c r="S39" s="11">
        <f t="shared" si="24"/>
        <v>-0.8259225924561544</v>
      </c>
      <c r="T39" s="11">
        <f t="shared" si="25"/>
        <v>-0.27348430213779945</v>
      </c>
      <c r="U39" s="11">
        <f>'OddsRatio_working_3-way'!S39-'OddsRatio_working_3-way'!R39^2/3</f>
        <v>-0.8259225924561544</v>
      </c>
      <c r="V39" s="11">
        <f>'OddsRatio_working_3-way'!S39*'OddsRatio_working_3-way'!R39/3-2*'OddsRatio_working_3-way'!R39^3/27-'OddsRatio_working_3-way'!T39</f>
        <v>0.27348430213779945</v>
      </c>
      <c r="W39" s="11">
        <f>'OddsRatio_working_3-way'!V39^2+4*'OddsRatio_working_3-way'!U39^3/27</f>
        <v>-8.673232916701426E-3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0.14445319002405296</v>
      </c>
      <c r="Y39" s="11">
        <f>IF('OddsRatio_working_3-way'!W39&gt;=0,IF('OddsRatio_working_3-way'!V39+SQRT('OddsRatio_working_3-way'!W39)&gt;0,0,PI()),ACOS('OddsRatio_working_3-way'!V39/(2*'OddsRatio_working_3-way'!X39)))</f>
        <v>0.328215424076298</v>
      </c>
      <c r="Z39" s="11">
        <f>'OddsRatio_working_3-way'!X39^(1/3)*COS('OddsRatio_working_3-way'!Y39/3)</f>
        <v>0.52156051244735269</v>
      </c>
      <c r="AA39" s="11">
        <f>'OddsRatio_working_3-way'!X39^(1/3)*COS(('OddsRatio_working_3-way'!Y39+2*PI())/3)</f>
        <v>-0.31039499199622445</v>
      </c>
      <c r="AB39" s="11">
        <f>'OddsRatio_working_3-way'!X39^(1/3)*COS(('OddsRatio_working_3-way'!Y39+4*PI())/3)</f>
        <v>-0.21116552045112838</v>
      </c>
      <c r="AC39" s="11">
        <f>'OddsRatio_working_3-way'!X39^(1/3)*SIN('OddsRatio_working_3-way'!Y39/3)</f>
        <v>5.7290162108105613E-2</v>
      </c>
      <c r="AD39" s="11">
        <f>'OddsRatio_working_3-way'!X39^(1/3)*SIN(('OddsRatio_working_3-way'!Y39+2*PI())/3)</f>
        <v>0.42303957233618456</v>
      </c>
      <c r="AE39" s="11">
        <f>'OddsRatio_working_3-way'!X39^(1/3)*SIN(('OddsRatio_working_3-way'!Y39+4*PI())/3)</f>
        <v>-0.48032973444429011</v>
      </c>
      <c r="AF39" s="11">
        <f>-'OddsRatio_working_3-way'!U39/(3*'OddsRatio_working_3-way'!X39^(1/3))*COS(('OddsRatio_working_3-way'!Y39)/3)</f>
        <v>0.52156051244735258</v>
      </c>
      <c r="AG39" s="11">
        <f>-'OddsRatio_working_3-way'!U39/(3*'OddsRatio_working_3-way'!X39^(1/3))*COS(('OddsRatio_working_3-way'!Y39+2*PI())/3)</f>
        <v>-0.31039499199622439</v>
      </c>
      <c r="AH39" s="11">
        <f>-'OddsRatio_working_3-way'!U39/(3*'OddsRatio_working_3-way'!X39^(1/3))*COS(('OddsRatio_working_3-way'!Y39+4*PI())/3)</f>
        <v>-0.21116552045112832</v>
      </c>
      <c r="AI39" s="11">
        <f>'OddsRatio_working_3-way'!U39/(3*'OddsRatio_working_3-way'!X39^(1/3))*SIN(('OddsRatio_working_3-way'!Y39)/3)</f>
        <v>-5.7290162108105606E-2</v>
      </c>
      <c r="AJ39" s="11">
        <f>'OddsRatio_working_3-way'!U39/(3*'OddsRatio_working_3-way'!X39^(1/3))*SIN(('OddsRatio_working_3-way'!Y39+2*PI())/3)</f>
        <v>-0.42303957233618444</v>
      </c>
      <c r="AK39" s="11">
        <f>'OddsRatio_working_3-way'!U39/(3*'OddsRatio_working_3-way'!X39^(1/3))*SIN(('OddsRatio_working_3-way'!Y39+4*PI())/3)</f>
        <v>0.48032973444429</v>
      </c>
      <c r="AL39" s="11">
        <f>'OddsRatio_working_3-way'!Z39+'OddsRatio_working_3-way'!AF39</f>
        <v>1.0431210248947052</v>
      </c>
      <c r="AM39" s="11">
        <f>'OddsRatio_working_3-way'!AA39+'OddsRatio_working_3-way'!AG39</f>
        <v>-0.62078998399244889</v>
      </c>
      <c r="AN39" s="11">
        <f>'OddsRatio_working_3-way'!AB39+'OddsRatio_working_3-way'!AH39</f>
        <v>-0.4223310409022567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1.0431210248947052</v>
      </c>
      <c r="AS39" s="11">
        <f>IF(('OddsRatio_working_3-way'!X39=0),IF(Q39&gt;0,-Q39^(1/3),(-Q39)^(1/3)),'OddsRatio_working_3-way'!AM39-'OddsRatio_working_3-way'!R39/3)</f>
        <v>-0.62078998399244889</v>
      </c>
      <c r="AT39" s="11">
        <f>IF(('OddsRatio_working_3-way'!X39=0),IF(Q39&gt;0,-Q39^(1/3),(-Q39)^(1/3)),'OddsRatio_working_3-way'!AN39-'OddsRatio_working_3-way'!R39/3)</f>
        <v>-0.4223310409022567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2.27</v>
      </c>
      <c r="B40" s="4">
        <f>IF('True_Odds_Calculator_3-way'!B41="","",'True_Odds_Calculator_3-way'!B41)</f>
        <v>3.51</v>
      </c>
      <c r="C40" s="4">
        <f>IF('True_Odds_Calculator_3-way'!C41="","",'True_Odds_Calculator_3-way'!C41)</f>
        <v>3.3</v>
      </c>
      <c r="D40" s="9">
        <f t="shared" si="13"/>
        <v>0.42988162424302834</v>
      </c>
      <c r="E40" s="9">
        <f t="shared" si="14"/>
        <v>0.2761579960936742</v>
      </c>
      <c r="F40" s="9">
        <f t="shared" si="15"/>
        <v>0.29396037966329752</v>
      </c>
      <c r="G40" s="9">
        <f t="shared" si="16"/>
        <v>1.0442691233563086</v>
      </c>
      <c r="H40" s="9">
        <f t="shared" si="17"/>
        <v>2.3262217866625119</v>
      </c>
      <c r="I40" s="9">
        <f t="shared" si="18"/>
        <v>3.6211154996243344</v>
      </c>
      <c r="J40" s="9">
        <f t="shared" si="19"/>
        <v>3.4018189837195099</v>
      </c>
      <c r="K40" s="11">
        <f t="shared" si="20"/>
        <v>0.44052863436123346</v>
      </c>
      <c r="L40" s="11">
        <f t="shared" si="21"/>
        <v>0.28490028490028491</v>
      </c>
      <c r="M40" s="11">
        <f t="shared" si="22"/>
        <v>0.30303030303030304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-0.27884211290966066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0.23123664827042215</v>
      </c>
      <c r="Q40" s="11">
        <f>2*'OddsRatio_working_3-way'!K40*'OddsRatio_working_3-way'!L40*'OddsRatio_working_3-way'!M40</f>
        <v>7.6064686931059916E-2</v>
      </c>
      <c r="R40" s="11">
        <f t="shared" si="23"/>
        <v>0</v>
      </c>
      <c r="S40" s="11">
        <f t="shared" si="24"/>
        <v>-0.82927448030541306</v>
      </c>
      <c r="T40" s="11">
        <f t="shared" si="25"/>
        <v>-0.27278765799520166</v>
      </c>
      <c r="U40" s="11">
        <f>'OddsRatio_working_3-way'!S40-'OddsRatio_working_3-way'!R40^2/3</f>
        <v>-0.82927448030541306</v>
      </c>
      <c r="V40" s="11">
        <f>'OddsRatio_working_3-way'!S40*'OddsRatio_working_3-way'!R40/3-2*'OddsRatio_working_3-way'!R40^3/27-'OddsRatio_working_3-way'!T40</f>
        <v>0.27278765799520166</v>
      </c>
      <c r="W40" s="11">
        <f>'OddsRatio_working_3-way'!V40^2+4*'OddsRatio_working_3-way'!U40^3/27</f>
        <v>-1.0074134941578619E-2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0.14533344530431194</v>
      </c>
      <c r="Y40" s="11">
        <f>IF('OddsRatio_working_3-way'!W40&gt;=0,IF('OddsRatio_working_3-way'!V40+SQRT('OddsRatio_working_3-way'!W40)&gt;0,0,PI()),ACOS('OddsRatio_working_3-way'!V40/(2*'OddsRatio_working_3-way'!X40)))</f>
        <v>0.3525683730806104</v>
      </c>
      <c r="Z40" s="11">
        <f>'OddsRatio_working_3-way'!X40^(1/3)*COS('OddsRatio_working_3-way'!Y40/3)</f>
        <v>0.52213456167815442</v>
      </c>
      <c r="AA40" s="11">
        <f>'OddsRatio_working_3-way'!X40^(1/3)*COS(('OddsRatio_working_3-way'!Y40+2*PI())/3)</f>
        <v>-0.31445496389635647</v>
      </c>
      <c r="AB40" s="11">
        <f>'OddsRatio_working_3-way'!X40^(1/3)*COS(('OddsRatio_working_3-way'!Y40+4*PI())/3)</f>
        <v>-0.20767959778179826</v>
      </c>
      <c r="AC40" s="11">
        <f>'OddsRatio_working_3-way'!X40^(1/3)*SIN('OddsRatio_working_3-way'!Y40/3)</f>
        <v>6.1646786369061193E-2</v>
      </c>
      <c r="AD40" s="11">
        <f>'OddsRatio_working_3-way'!X40^(1/3)*SIN(('OddsRatio_working_3-way'!Y40+2*PI())/3)</f>
        <v>0.42135840142260389</v>
      </c>
      <c r="AE40" s="11">
        <f>'OddsRatio_working_3-way'!X40^(1/3)*SIN(('OddsRatio_working_3-way'!Y40+4*PI())/3)</f>
        <v>-0.48300518779166496</v>
      </c>
      <c r="AF40" s="11">
        <f>-'OddsRatio_working_3-way'!U40/(3*'OddsRatio_working_3-way'!X40^(1/3))*COS(('OddsRatio_working_3-way'!Y40)/3)</f>
        <v>0.52213456167815431</v>
      </c>
      <c r="AG40" s="11">
        <f>-'OddsRatio_working_3-way'!U40/(3*'OddsRatio_working_3-way'!X40^(1/3))*COS(('OddsRatio_working_3-way'!Y40+2*PI())/3)</f>
        <v>-0.31445496389635635</v>
      </c>
      <c r="AH40" s="11">
        <f>-'OddsRatio_working_3-way'!U40/(3*'OddsRatio_working_3-way'!X40^(1/3))*COS(('OddsRatio_working_3-way'!Y40+4*PI())/3)</f>
        <v>-0.2076795977817982</v>
      </c>
      <c r="AI40" s="11">
        <f>'OddsRatio_working_3-way'!U40/(3*'OddsRatio_working_3-way'!X40^(1/3))*SIN(('OddsRatio_working_3-way'!Y40)/3)</f>
        <v>-6.1646786369061179E-2</v>
      </c>
      <c r="AJ40" s="11">
        <f>'OddsRatio_working_3-way'!U40/(3*'OddsRatio_working_3-way'!X40^(1/3))*SIN(('OddsRatio_working_3-way'!Y40+2*PI())/3)</f>
        <v>-0.42135840142260378</v>
      </c>
      <c r="AK40" s="11">
        <f>'OddsRatio_working_3-way'!U40/(3*'OddsRatio_working_3-way'!X40^(1/3))*SIN(('OddsRatio_working_3-way'!Y40+4*PI())/3)</f>
        <v>0.48300518779166485</v>
      </c>
      <c r="AL40" s="11">
        <f>'OddsRatio_working_3-way'!Z40+'OddsRatio_working_3-way'!AF40</f>
        <v>1.0442691233563086</v>
      </c>
      <c r="AM40" s="11">
        <f>'OddsRatio_working_3-way'!AA40+'OddsRatio_working_3-way'!AG40</f>
        <v>-0.62890992779271282</v>
      </c>
      <c r="AN40" s="11">
        <f>'OddsRatio_working_3-way'!AB40+'OddsRatio_working_3-way'!AH40</f>
        <v>-0.41535919556359646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1.0442691233563086</v>
      </c>
      <c r="AS40" s="11">
        <f>IF(('OddsRatio_working_3-way'!X40=0),IF(Q40&gt;0,-Q40^(1/3),(-Q40)^(1/3)),'OddsRatio_working_3-way'!AM40-'OddsRatio_working_3-way'!R40/3)</f>
        <v>-0.62890992779271282</v>
      </c>
      <c r="AT40" s="11">
        <f>IF(('OddsRatio_working_3-way'!X40=0),IF(Q40&gt;0,-Q40^(1/3),(-Q40)^(1/3)),'OddsRatio_working_3-way'!AN40-'OddsRatio_working_3-way'!R40/3)</f>
        <v>-0.41535919556359646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1.1599999999999999</v>
      </c>
      <c r="B41" s="4">
        <f>IF('True_Odds_Calculator_3-way'!B42="","",'True_Odds_Calculator_3-way'!B42)</f>
        <v>8.35</v>
      </c>
      <c r="C41" s="4">
        <f>IF('True_Odds_Calculator_3-way'!C42="","",'True_Odds_Calculator_3-way'!C42)</f>
        <v>18.77</v>
      </c>
      <c r="D41" s="9">
        <f t="shared" si="13"/>
        <v>0.84602646491312705</v>
      </c>
      <c r="E41" s="9">
        <f t="shared" si="14"/>
        <v>0.10683250695728072</v>
      </c>
      <c r="F41" s="9">
        <f t="shared" si="15"/>
        <v>4.7141028129592429E-2</v>
      </c>
      <c r="G41" s="9">
        <f t="shared" si="16"/>
        <v>1.1374757577965047</v>
      </c>
      <c r="H41" s="9">
        <f t="shared" si="17"/>
        <v>1.1819961212474406</v>
      </c>
      <c r="I41" s="9">
        <f t="shared" si="18"/>
        <v>9.3604468198043094</v>
      </c>
      <c r="J41" s="9">
        <f t="shared" si="19"/>
        <v>21.212944216043891</v>
      </c>
      <c r="K41" s="11">
        <f t="shared" si="20"/>
        <v>0.86206896551724144</v>
      </c>
      <c r="L41" s="11">
        <f t="shared" si="21"/>
        <v>0.11976047904191617</v>
      </c>
      <c r="M41" s="11">
        <f t="shared" si="22"/>
        <v>5.3276505061267979E-2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-0.11494392216063898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0.13904914804344978</v>
      </c>
      <c r="Q41" s="11">
        <f>2*'OddsRatio_working_3-way'!K41*'OddsRatio_working_3-way'!L41*'OddsRatio_working_3-way'!M41</f>
        <v>1.1000723737614697E-2</v>
      </c>
      <c r="R41" s="11">
        <f t="shared" si="23"/>
        <v>0</v>
      </c>
      <c r="S41" s="11">
        <f t="shared" si="24"/>
        <v>-1.2097129228731445</v>
      </c>
      <c r="T41" s="11">
        <f t="shared" si="25"/>
        <v>-9.5705136303255098E-2</v>
      </c>
      <c r="U41" s="11">
        <f>'OddsRatio_working_3-way'!S41-'OddsRatio_working_3-way'!R41^2/3</f>
        <v>-1.2097129228731445</v>
      </c>
      <c r="V41" s="11">
        <f>'OddsRatio_working_3-way'!S41*'OddsRatio_working_3-way'!R41/3-2*'OddsRatio_working_3-way'!R41^3/27-'OddsRatio_working_3-way'!T41</f>
        <v>9.5705136303255098E-2</v>
      </c>
      <c r="W41" s="11">
        <f>'OddsRatio_working_3-way'!V41^2+4*'OddsRatio_working_3-way'!U41^3/27</f>
        <v>-0.25310724840698989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0.25605991560658931</v>
      </c>
      <c r="Y41" s="11">
        <f>IF('OddsRatio_working_3-way'!W41&gt;=0,IF('OddsRatio_working_3-way'!V41+SQRT('OddsRatio_working_3-way'!W41)&gt;0,0,PI()),ACOS('OddsRatio_working_3-way'!V41/(2*'OddsRatio_working_3-way'!X41)))</f>
        <v>1.3828107348778276</v>
      </c>
      <c r="Z41" s="11">
        <f>'OddsRatio_working_3-way'!X41^(1/3)*COS('OddsRatio_working_3-way'!Y41/3)</f>
        <v>0.56873787889825234</v>
      </c>
      <c r="AA41" s="11">
        <f>'OddsRatio_working_3-way'!X41^(1/3)*COS(('OddsRatio_working_3-way'!Y41+2*PI())/3)</f>
        <v>-0.52897300635731093</v>
      </c>
      <c r="AB41" s="11">
        <f>'OddsRatio_working_3-way'!X41^(1/3)*COS(('OddsRatio_working_3-way'!Y41+4*PI())/3)</f>
        <v>-3.9764872540941333E-2</v>
      </c>
      <c r="AC41" s="11">
        <f>'OddsRatio_working_3-way'!X41^(1/3)*SIN('OddsRatio_working_3-way'!Y41/3)</f>
        <v>0.28244444774863553</v>
      </c>
      <c r="AD41" s="11">
        <f>'OddsRatio_working_3-way'!X41^(1/3)*SIN(('OddsRatio_working_3-way'!Y41+2*PI())/3)</f>
        <v>0.35131922734604654</v>
      </c>
      <c r="AE41" s="11">
        <f>'OddsRatio_working_3-way'!X41^(1/3)*SIN(('OddsRatio_working_3-way'!Y41+4*PI())/3)</f>
        <v>-0.6337636750946819</v>
      </c>
      <c r="AF41" s="11">
        <f>-'OddsRatio_working_3-way'!U41/(3*'OddsRatio_working_3-way'!X41^(1/3))*COS(('OddsRatio_working_3-way'!Y41)/3)</f>
        <v>0.56873787889825234</v>
      </c>
      <c r="AG41" s="11">
        <f>-'OddsRatio_working_3-way'!U41/(3*'OddsRatio_working_3-way'!X41^(1/3))*COS(('OddsRatio_working_3-way'!Y41+2*PI())/3)</f>
        <v>-0.52897300635731093</v>
      </c>
      <c r="AH41" s="11">
        <f>-'OddsRatio_working_3-way'!U41/(3*'OddsRatio_working_3-way'!X41^(1/3))*COS(('OddsRatio_working_3-way'!Y41+4*PI())/3)</f>
        <v>-3.9764872540941333E-2</v>
      </c>
      <c r="AI41" s="11">
        <f>'OddsRatio_working_3-way'!U41/(3*'OddsRatio_working_3-way'!X41^(1/3))*SIN(('OddsRatio_working_3-way'!Y41)/3)</f>
        <v>-0.28244444774863553</v>
      </c>
      <c r="AJ41" s="11">
        <f>'OddsRatio_working_3-way'!U41/(3*'OddsRatio_working_3-way'!X41^(1/3))*SIN(('OddsRatio_working_3-way'!Y41+2*PI())/3)</f>
        <v>-0.35131922734604654</v>
      </c>
      <c r="AK41" s="11">
        <f>'OddsRatio_working_3-way'!U41/(3*'OddsRatio_working_3-way'!X41^(1/3))*SIN(('OddsRatio_working_3-way'!Y41+4*PI())/3)</f>
        <v>0.6337636750946819</v>
      </c>
      <c r="AL41" s="11">
        <f>'OddsRatio_working_3-way'!Z41+'OddsRatio_working_3-way'!AF41</f>
        <v>1.1374757577965047</v>
      </c>
      <c r="AM41" s="11">
        <f>'OddsRatio_working_3-way'!AA41+'OddsRatio_working_3-way'!AG41</f>
        <v>-1.0579460127146219</v>
      </c>
      <c r="AN41" s="11">
        <f>'OddsRatio_working_3-way'!AB41+'OddsRatio_working_3-way'!AH41</f>
        <v>-7.9529745081882666E-2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1.1374757577965047</v>
      </c>
      <c r="AS41" s="11">
        <f>IF(('OddsRatio_working_3-way'!X41=0),IF(Q41&gt;0,-Q41^(1/3),(-Q41)^(1/3)),'OddsRatio_working_3-way'!AM41-'OddsRatio_working_3-way'!R41/3)</f>
        <v>-1.0579460127146219</v>
      </c>
      <c r="AT41" s="11">
        <f>IF(('OddsRatio_working_3-way'!X41=0),IF(Q41&gt;0,-Q41^(1/3),(-Q41)^(1/3)),'OddsRatio_working_3-way'!AN41-'OddsRatio_working_3-way'!R41/3)</f>
        <v>-7.9529745081882666E-2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3.15</v>
      </c>
      <c r="B42" s="4">
        <f>IF('True_Odds_Calculator_3-way'!B43="","",'True_Odds_Calculator_3-way'!B43)</f>
        <v>3.79</v>
      </c>
      <c r="C42" s="4">
        <f>IF('True_Odds_Calculator_3-way'!C43="","",'True_Odds_Calculator_3-way'!C43)</f>
        <v>2.2400000000000002</v>
      </c>
      <c r="D42" s="9">
        <f t="shared" si="13"/>
        <v>0.30833841231155767</v>
      </c>
      <c r="E42" s="9">
        <f t="shared" si="14"/>
        <v>0.255693655546614</v>
      </c>
      <c r="F42" s="9">
        <f t="shared" si="15"/>
        <v>0.43596793214182855</v>
      </c>
      <c r="G42" s="9">
        <f t="shared" si="16"/>
        <v>1.0433441024405163</v>
      </c>
      <c r="H42" s="9">
        <f t="shared" si="17"/>
        <v>3.2431898202471099</v>
      </c>
      <c r="I42" s="9">
        <f t="shared" si="18"/>
        <v>3.9109300458090401</v>
      </c>
      <c r="J42" s="9">
        <f t="shared" si="19"/>
        <v>2.2937466870262404</v>
      </c>
      <c r="K42" s="11">
        <f t="shared" si="20"/>
        <v>0.31746031746031744</v>
      </c>
      <c r="L42" s="11">
        <f t="shared" si="21"/>
        <v>0.26385224274406333</v>
      </c>
      <c r="M42" s="11">
        <f t="shared" si="22"/>
        <v>0.4464285714285714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-0.27814199558451358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0.23109507655304862</v>
      </c>
      <c r="Q42" s="11">
        <f>2*'OddsRatio_working_3-way'!K42*'OddsRatio_working_3-way'!L42*'OddsRatio_working_3-way'!M42</f>
        <v>7.4788050664417044E-2</v>
      </c>
      <c r="R42" s="11">
        <f t="shared" si="23"/>
        <v>0</v>
      </c>
      <c r="S42" s="11">
        <f t="shared" si="24"/>
        <v>-0.8308528745089494</v>
      </c>
      <c r="T42" s="11">
        <f t="shared" si="25"/>
        <v>-0.26888442540742702</v>
      </c>
      <c r="U42" s="11">
        <f>'OddsRatio_working_3-way'!S42-'OddsRatio_working_3-way'!R42^2/3</f>
        <v>-0.8308528745089494</v>
      </c>
      <c r="V42" s="11">
        <f>'OddsRatio_working_3-way'!S42*'OddsRatio_working_3-way'!R42/3-2*'OddsRatio_working_3-way'!R42^3/27-'OddsRatio_working_3-way'!T42</f>
        <v>0.26888442540742702</v>
      </c>
      <c r="W42" s="11">
        <f>'OddsRatio_working_3-way'!V42^2+4*'OddsRatio_working_3-way'!U42^3/27</f>
        <v>-1.2671750600190865E-2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0.1457485718856904</v>
      </c>
      <c r="Y42" s="11">
        <f>IF('OddsRatio_working_3-way'!W42&gt;=0,IF('OddsRatio_working_3-way'!V42+SQRT('OddsRatio_working_3-way'!W42)&gt;0,0,PI()),ACOS('OddsRatio_working_3-way'!V42/(2*'OddsRatio_working_3-way'!X42)))</f>
        <v>0.39648115386611904</v>
      </c>
      <c r="Z42" s="11">
        <f>'OddsRatio_working_3-way'!X42^(1/3)*COS('OddsRatio_working_3-way'!Y42/3)</f>
        <v>0.52167205122025817</v>
      </c>
      <c r="AA42" s="11">
        <f>'OddsRatio_working_3-way'!X42^(1/3)*COS(('OddsRatio_working_3-way'!Y42+2*PI())/3)</f>
        <v>-0.32089368006793795</v>
      </c>
      <c r="AB42" s="11">
        <f>'OddsRatio_working_3-way'!X42^(1/3)*COS(('OddsRatio_working_3-way'!Y42+4*PI())/3)</f>
        <v>-0.20077837115232039</v>
      </c>
      <c r="AC42" s="11">
        <f>'OddsRatio_working_3-way'!X42^(1/3)*SIN('OddsRatio_working_3-way'!Y42/3)</f>
        <v>6.9348605936226965E-2</v>
      </c>
      <c r="AD42" s="11">
        <f>'OddsRatio_working_3-way'!X42^(1/3)*SIN(('OddsRatio_working_3-way'!Y42+2*PI())/3)</f>
        <v>0.41710694583296704</v>
      </c>
      <c r="AE42" s="11">
        <f>'OddsRatio_working_3-way'!X42^(1/3)*SIN(('OddsRatio_working_3-way'!Y42+4*PI())/3)</f>
        <v>-0.48645555176919392</v>
      </c>
      <c r="AF42" s="11">
        <f>-'OddsRatio_working_3-way'!U42/(3*'OddsRatio_working_3-way'!X42^(1/3))*COS(('OddsRatio_working_3-way'!Y42)/3)</f>
        <v>0.52167205122025817</v>
      </c>
      <c r="AG42" s="11">
        <f>-'OddsRatio_working_3-way'!U42/(3*'OddsRatio_working_3-way'!X42^(1/3))*COS(('OddsRatio_working_3-way'!Y42+2*PI())/3)</f>
        <v>-0.32089368006793795</v>
      </c>
      <c r="AH42" s="11">
        <f>-'OddsRatio_working_3-way'!U42/(3*'OddsRatio_working_3-way'!X42^(1/3))*COS(('OddsRatio_working_3-way'!Y42+4*PI())/3)</f>
        <v>-0.20077837115232039</v>
      </c>
      <c r="AI42" s="11">
        <f>'OddsRatio_working_3-way'!U42/(3*'OddsRatio_working_3-way'!X42^(1/3))*SIN(('OddsRatio_working_3-way'!Y42)/3)</f>
        <v>-6.9348605936226965E-2</v>
      </c>
      <c r="AJ42" s="11">
        <f>'OddsRatio_working_3-way'!U42/(3*'OddsRatio_working_3-way'!X42^(1/3))*SIN(('OddsRatio_working_3-way'!Y42+2*PI())/3)</f>
        <v>-0.41710694583296704</v>
      </c>
      <c r="AK42" s="11">
        <f>'OddsRatio_working_3-way'!U42/(3*'OddsRatio_working_3-way'!X42^(1/3))*SIN(('OddsRatio_working_3-way'!Y42+4*PI())/3)</f>
        <v>0.48645555176919392</v>
      </c>
      <c r="AL42" s="11">
        <f>'OddsRatio_working_3-way'!Z42+'OddsRatio_working_3-way'!AF42</f>
        <v>1.0433441024405163</v>
      </c>
      <c r="AM42" s="11">
        <f>'OddsRatio_working_3-way'!AA42+'OddsRatio_working_3-way'!AG42</f>
        <v>-0.6417873601358759</v>
      </c>
      <c r="AN42" s="11">
        <f>'OddsRatio_working_3-way'!AB42+'OddsRatio_working_3-way'!AH42</f>
        <v>-0.40155674230464078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1.0433441024405163</v>
      </c>
      <c r="AS42" s="11">
        <f>IF(('OddsRatio_working_3-way'!X42=0),IF(Q42&gt;0,-Q42^(1/3),(-Q42)^(1/3)),'OddsRatio_working_3-way'!AM42-'OddsRatio_working_3-way'!R42/3)</f>
        <v>-0.6417873601358759</v>
      </c>
      <c r="AT42" s="11">
        <f>IF(('OddsRatio_working_3-way'!X42=0),IF(Q42&gt;0,-Q42^(1/3),(-Q42)^(1/3)),'OddsRatio_working_3-way'!AN42-'OddsRatio_working_3-way'!R42/3)</f>
        <v>-0.40155674230464078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1.88</v>
      </c>
      <c r="B43" s="4">
        <f>IF('True_Odds_Calculator_3-way'!B44="","",'True_Odds_Calculator_3-way'!B44)</f>
        <v>4.13</v>
      </c>
      <c r="C43" s="4">
        <f>IF('True_Odds_Calculator_3-way'!C44="","",'True_Odds_Calculator_3-way'!C44)</f>
        <v>3.91</v>
      </c>
      <c r="D43" s="9">
        <f t="shared" si="13"/>
        <v>0.51990500167932763</v>
      </c>
      <c r="E43" s="9">
        <f t="shared" si="14"/>
        <v>0.23340128205901628</v>
      </c>
      <c r="F43" s="9">
        <f t="shared" si="15"/>
        <v>0.24669371626165595</v>
      </c>
      <c r="G43" s="9">
        <f t="shared" si="16"/>
        <v>1.0493503550253798</v>
      </c>
      <c r="H43" s="9">
        <f t="shared" si="17"/>
        <v>1.9234283124223344</v>
      </c>
      <c r="I43" s="9">
        <f t="shared" si="18"/>
        <v>4.2844666112294396</v>
      </c>
      <c r="J43" s="9">
        <f t="shared" si="19"/>
        <v>4.0536095331238551</v>
      </c>
      <c r="K43" s="11">
        <f t="shared" si="20"/>
        <v>0.53191489361702127</v>
      </c>
      <c r="L43" s="11">
        <f t="shared" si="21"/>
        <v>0.24213075060532688</v>
      </c>
      <c r="M43" s="11">
        <f t="shared" si="22"/>
        <v>0.25575447570332482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-0.26401909640445642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0.22794046827404663</v>
      </c>
      <c r="Q43" s="11">
        <f>2*'OddsRatio_working_3-way'!K43*'OddsRatio_working_3-way'!L43*'OddsRatio_working_3-way'!M43</f>
        <v>6.5878748056082848E-2</v>
      </c>
      <c r="R43" s="11">
        <f t="shared" si="23"/>
        <v>0</v>
      </c>
      <c r="S43" s="11">
        <f t="shared" si="24"/>
        <v>-0.86334841448309407</v>
      </c>
      <c r="T43" s="11">
        <f t="shared" si="25"/>
        <v>-0.24952266314540295</v>
      </c>
      <c r="U43" s="11">
        <f>'OddsRatio_working_3-way'!S43-'OddsRatio_working_3-way'!R43^2/3</f>
        <v>-0.86334841448309407</v>
      </c>
      <c r="V43" s="11">
        <f>'OddsRatio_working_3-way'!S43*'OddsRatio_working_3-way'!R43/3-2*'OddsRatio_working_3-way'!R43^3/27-'OddsRatio_working_3-way'!T43</f>
        <v>0.24952266314540295</v>
      </c>
      <c r="W43" s="11">
        <f>'OddsRatio_working_3-way'!V43^2+4*'OddsRatio_working_3-way'!U43^3/27</f>
        <v>-3.3073911131840522E-2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0.15438221283151013</v>
      </c>
      <c r="Y43" s="11">
        <f>IF('OddsRatio_working_3-way'!W43&gt;=0,IF('OddsRatio_working_3-way'!V43+SQRT('OddsRatio_working_3-way'!W43)&gt;0,0,PI()),ACOS('OddsRatio_working_3-way'!V43/(2*'OddsRatio_working_3-way'!X43)))</f>
        <v>0.62982124042449117</v>
      </c>
      <c r="Z43" s="11">
        <f>'OddsRatio_working_3-way'!X43^(1/3)*COS('OddsRatio_working_3-way'!Y43/3)</f>
        <v>0.52467517751268999</v>
      </c>
      <c r="AA43" s="11">
        <f>'OddsRatio_working_3-way'!X43^(1/3)*COS(('OddsRatio_working_3-way'!Y43+2*PI())/3)</f>
        <v>-0.3591573811404129</v>
      </c>
      <c r="AB43" s="11">
        <f>'OddsRatio_working_3-way'!X43^(1/3)*COS(('OddsRatio_working_3-way'!Y43+4*PI())/3)</f>
        <v>-0.16551779637227695</v>
      </c>
      <c r="AC43" s="11">
        <f>'OddsRatio_working_3-way'!X43^(1/3)*SIN('OddsRatio_working_3-way'!Y43/3)</f>
        <v>0.11179786639165074</v>
      </c>
      <c r="AD43" s="11">
        <f>'OddsRatio_working_3-way'!X43^(1/3)*SIN(('OddsRatio_working_3-way'!Y43+2*PI())/3)</f>
        <v>0.39848309926527409</v>
      </c>
      <c r="AE43" s="11">
        <f>'OddsRatio_working_3-way'!X43^(1/3)*SIN(('OddsRatio_working_3-way'!Y43+4*PI())/3)</f>
        <v>-0.51028096565692471</v>
      </c>
      <c r="AF43" s="11">
        <f>-'OddsRatio_working_3-way'!U43/(3*'OddsRatio_working_3-way'!X43^(1/3))*COS(('OddsRatio_working_3-way'!Y43)/3)</f>
        <v>0.52467517751268988</v>
      </c>
      <c r="AG43" s="11">
        <f>-'OddsRatio_working_3-way'!U43/(3*'OddsRatio_working_3-way'!X43^(1/3))*COS(('OddsRatio_working_3-way'!Y43+2*PI())/3)</f>
        <v>-0.35915738114041285</v>
      </c>
      <c r="AH43" s="11">
        <f>-'OddsRatio_working_3-way'!U43/(3*'OddsRatio_working_3-way'!X43^(1/3))*COS(('OddsRatio_working_3-way'!Y43+4*PI())/3)</f>
        <v>-0.1655177963722769</v>
      </c>
      <c r="AI43" s="11">
        <f>'OddsRatio_working_3-way'!U43/(3*'OddsRatio_working_3-way'!X43^(1/3))*SIN(('OddsRatio_working_3-way'!Y43)/3)</f>
        <v>-0.11179786639165072</v>
      </c>
      <c r="AJ43" s="11">
        <f>'OddsRatio_working_3-way'!U43/(3*'OddsRatio_working_3-way'!X43^(1/3))*SIN(('OddsRatio_working_3-way'!Y43+2*PI())/3)</f>
        <v>-0.39848309926527398</v>
      </c>
      <c r="AK43" s="11">
        <f>'OddsRatio_working_3-way'!U43/(3*'OddsRatio_working_3-way'!X43^(1/3))*SIN(('OddsRatio_working_3-way'!Y43+4*PI())/3)</f>
        <v>0.5102809656569246</v>
      </c>
      <c r="AL43" s="11">
        <f>'OddsRatio_working_3-way'!Z43+'OddsRatio_working_3-way'!AF43</f>
        <v>1.0493503550253798</v>
      </c>
      <c r="AM43" s="11">
        <f>'OddsRatio_working_3-way'!AA43+'OddsRatio_working_3-way'!AG43</f>
        <v>-0.71831476228082569</v>
      </c>
      <c r="AN43" s="11">
        <f>'OddsRatio_working_3-way'!AB43+'OddsRatio_working_3-way'!AH43</f>
        <v>-0.33103559274455385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1.0493503550253798</v>
      </c>
      <c r="AS43" s="11">
        <f>IF(('OddsRatio_working_3-way'!X43=0),IF(Q43&gt;0,-Q43^(1/3),(-Q43)^(1/3)),'OddsRatio_working_3-way'!AM43-'OddsRatio_working_3-way'!R43/3)</f>
        <v>-0.71831476228082569</v>
      </c>
      <c r="AT43" s="11">
        <f>IF(('OddsRatio_working_3-way'!X43=0),IF(Q43&gt;0,-Q43^(1/3),(-Q43)^(1/3)),'OddsRatio_working_3-way'!AN43-'OddsRatio_working_3-way'!R43/3)</f>
        <v>-0.33103559274455385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1.1499999999999999</v>
      </c>
      <c r="B44" s="4">
        <f>IF('True_Odds_Calculator_3-way'!B45="","",'True_Odds_Calculator_3-way'!B45)</f>
        <v>8.49</v>
      </c>
      <c r="C44" s="4">
        <f>IF('True_Odds_Calculator_3-way'!C45="","",'True_Odds_Calculator_3-way'!C45)</f>
        <v>21.36</v>
      </c>
      <c r="D44" s="9">
        <f t="shared" si="13"/>
        <v>0.85391650561090526</v>
      </c>
      <c r="E44" s="9">
        <f t="shared" si="14"/>
        <v>0.10479621787400129</v>
      </c>
      <c r="F44" s="9">
        <f t="shared" si="15"/>
        <v>4.1287276515093577E-2</v>
      </c>
      <c r="G44" s="9">
        <f t="shared" si="16"/>
        <v>1.1404978779479502</v>
      </c>
      <c r="H44" s="9">
        <f t="shared" si="17"/>
        <v>1.1710746816921922</v>
      </c>
      <c r="I44" s="9">
        <f t="shared" si="18"/>
        <v>9.5423291058301469</v>
      </c>
      <c r="J44" s="9">
        <f t="shared" si="19"/>
        <v>24.220536795020266</v>
      </c>
      <c r="K44" s="11">
        <f t="shared" si="20"/>
        <v>0.86956521739130443</v>
      </c>
      <c r="L44" s="11">
        <f t="shared" si="21"/>
        <v>0.11778563015312131</v>
      </c>
      <c r="M44" s="11">
        <f t="shared" si="22"/>
        <v>4.6816479400749067E-2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-0.10968419986616051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0.13426142502391294</v>
      </c>
      <c r="Q44" s="11">
        <f>2*'OddsRatio_working_3-way'!K44*'OddsRatio_working_3-way'!L44*'OddsRatio_working_3-way'!M44</f>
        <v>9.5901017874223532E-3</v>
      </c>
      <c r="R44" s="11">
        <f t="shared" si="23"/>
        <v>0</v>
      </c>
      <c r="S44" s="11">
        <f t="shared" si="24"/>
        <v>-1.2240726119873435</v>
      </c>
      <c r="T44" s="11">
        <f t="shared" si="25"/>
        <v>-8.7433757999095973E-2</v>
      </c>
      <c r="U44" s="11">
        <f>'OddsRatio_working_3-way'!S44-'OddsRatio_working_3-way'!R44^2/3</f>
        <v>-1.2240726119873435</v>
      </c>
      <c r="V44" s="11">
        <f>'OddsRatio_working_3-way'!S44*'OddsRatio_working_3-way'!R44/3-2*'OddsRatio_working_3-way'!R44^3/27-'OddsRatio_working_3-way'!T44</f>
        <v>8.7433757999095973E-2</v>
      </c>
      <c r="W44" s="11">
        <f>'OddsRatio_working_3-way'!V44^2+4*'OddsRatio_working_3-way'!U44^3/27</f>
        <v>-0.26407293795789721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0.2606326917309788</v>
      </c>
      <c r="Y44" s="11">
        <f>IF('OddsRatio_working_3-way'!W44&gt;=0,IF('OddsRatio_working_3-way'!V44+SQRT('OddsRatio_working_3-way'!W44)&gt;0,0,PI()),ACOS('OddsRatio_working_3-way'!V44/(2*'OddsRatio_working_3-way'!X44)))</f>
        <v>1.402266005231819</v>
      </c>
      <c r="Z44" s="11">
        <f>'OddsRatio_working_3-way'!X44^(1/3)*COS('OddsRatio_working_3-way'!Y44/3)</f>
        <v>0.57024893897397499</v>
      </c>
      <c r="AA44" s="11">
        <f>'OddsRatio_working_3-way'!X44^(1/3)*COS(('OddsRatio_working_3-way'!Y44+2*PI())/3)</f>
        <v>-0.5343838999928916</v>
      </c>
      <c r="AB44" s="11">
        <f>'OddsRatio_working_3-way'!X44^(1/3)*COS(('OddsRatio_working_3-way'!Y44+4*PI())/3)</f>
        <v>-3.5865038981083473E-2</v>
      </c>
      <c r="AC44" s="11">
        <f>'OddsRatio_working_3-way'!X44^(1/3)*SIN('OddsRatio_working_3-way'!Y44/3)</f>
        <v>0.287819998601273</v>
      </c>
      <c r="AD44" s="11">
        <f>'OddsRatio_working_3-way'!X44^(1/3)*SIN(('OddsRatio_working_3-way'!Y44+2*PI())/3)</f>
        <v>0.34994006833194785</v>
      </c>
      <c r="AE44" s="11">
        <f>'OddsRatio_working_3-way'!X44^(1/3)*SIN(('OddsRatio_working_3-way'!Y44+4*PI())/3)</f>
        <v>-0.63776006693322096</v>
      </c>
      <c r="AF44" s="11">
        <f>-'OddsRatio_working_3-way'!U44/(3*'OddsRatio_working_3-way'!X44^(1/3))*COS(('OddsRatio_working_3-way'!Y44)/3)</f>
        <v>0.57024893897397511</v>
      </c>
      <c r="AG44" s="11">
        <f>-'OddsRatio_working_3-way'!U44/(3*'OddsRatio_working_3-way'!X44^(1/3))*COS(('OddsRatio_working_3-way'!Y44+2*PI())/3)</f>
        <v>-0.53438389999289171</v>
      </c>
      <c r="AH44" s="11">
        <f>-'OddsRatio_working_3-way'!U44/(3*'OddsRatio_working_3-way'!X44^(1/3))*COS(('OddsRatio_working_3-way'!Y44+4*PI())/3)</f>
        <v>-3.586503898108348E-2</v>
      </c>
      <c r="AI44" s="11">
        <f>'OddsRatio_working_3-way'!U44/(3*'OddsRatio_working_3-way'!X44^(1/3))*SIN(('OddsRatio_working_3-way'!Y44)/3)</f>
        <v>-0.28781999860127305</v>
      </c>
      <c r="AJ44" s="11">
        <f>'OddsRatio_working_3-way'!U44/(3*'OddsRatio_working_3-way'!X44^(1/3))*SIN(('OddsRatio_working_3-way'!Y44+2*PI())/3)</f>
        <v>-0.34994006833194791</v>
      </c>
      <c r="AK44" s="11">
        <f>'OddsRatio_working_3-way'!U44/(3*'OddsRatio_working_3-way'!X44^(1/3))*SIN(('OddsRatio_working_3-way'!Y44+4*PI())/3)</f>
        <v>0.63776006693322107</v>
      </c>
      <c r="AL44" s="11">
        <f>'OddsRatio_working_3-way'!Z44+'OddsRatio_working_3-way'!AF44</f>
        <v>1.1404978779479502</v>
      </c>
      <c r="AM44" s="11">
        <f>'OddsRatio_working_3-way'!AA44+'OddsRatio_working_3-way'!AG44</f>
        <v>-1.0687677999857832</v>
      </c>
      <c r="AN44" s="11">
        <f>'OddsRatio_working_3-way'!AB44+'OddsRatio_working_3-way'!AH44</f>
        <v>-7.173007796216696E-2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1.1404978779479502</v>
      </c>
      <c r="AS44" s="11">
        <f>IF(('OddsRatio_working_3-way'!X44=0),IF(Q44&gt;0,-Q44^(1/3),(-Q44)^(1/3)),'OddsRatio_working_3-way'!AM44-'OddsRatio_working_3-way'!R44/3)</f>
        <v>-1.0687677999857832</v>
      </c>
      <c r="AT44" s="11">
        <f>IF(('OddsRatio_working_3-way'!X44=0),IF(Q44&gt;0,-Q44^(1/3),(-Q44)^(1/3)),'OddsRatio_working_3-way'!AN44-'OddsRatio_working_3-way'!R44/3)</f>
        <v>-7.173007796216696E-2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1.1499999999999999</v>
      </c>
      <c r="B45" s="4">
        <f>IF('True_Odds_Calculator_3-way'!B46="","",'True_Odds_Calculator_3-way'!B46)</f>
        <v>8.74</v>
      </c>
      <c r="C45" s="4">
        <f>IF('True_Odds_Calculator_3-way'!C46="","",'True_Odds_Calculator_3-way'!C46)</f>
        <v>20.27</v>
      </c>
      <c r="D45" s="9">
        <f t="shared" si="13"/>
        <v>0.85430640483375597</v>
      </c>
      <c r="E45" s="9">
        <f t="shared" si="14"/>
        <v>0.10204211866004624</v>
      </c>
      <c r="F45" s="9">
        <f t="shared" si="15"/>
        <v>4.3651476506197814E-2</v>
      </c>
      <c r="G45" s="9">
        <f t="shared" si="16"/>
        <v>1.1369347448947633</v>
      </c>
      <c r="H45" s="9">
        <f t="shared" si="17"/>
        <v>1.1705402117342141</v>
      </c>
      <c r="I45" s="9">
        <f t="shared" si="18"/>
        <v>9.7998749254854687</v>
      </c>
      <c r="J45" s="9">
        <f t="shared" si="19"/>
        <v>22.908732534122091</v>
      </c>
      <c r="K45" s="11">
        <f t="shared" si="20"/>
        <v>0.86956521739130443</v>
      </c>
      <c r="L45" s="11">
        <f t="shared" si="21"/>
        <v>0.11441647597254004</v>
      </c>
      <c r="M45" s="11">
        <f t="shared" si="22"/>
        <v>4.9333991119881598E-2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-0.10981228099789231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0.13331123259536207</v>
      </c>
      <c r="Q45" s="11">
        <f>2*'OddsRatio_working_3-way'!K45*'OddsRatio_working_3-way'!L45*'OddsRatio_working_3-way'!M45</f>
        <v>9.8167328862564119E-3</v>
      </c>
      <c r="R45" s="11">
        <f t="shared" si="23"/>
        <v>0</v>
      </c>
      <c r="S45" s="11">
        <f t="shared" si="24"/>
        <v>-1.2139920178683912</v>
      </c>
      <c r="T45" s="11">
        <f t="shared" si="25"/>
        <v>-8.9395583053637054E-2</v>
      </c>
      <c r="U45" s="11">
        <f>'OddsRatio_working_3-way'!S45-'OddsRatio_working_3-way'!R45^2/3</f>
        <v>-1.2139920178683912</v>
      </c>
      <c r="V45" s="11">
        <f>'OddsRatio_working_3-way'!S45*'OddsRatio_working_3-way'!R45/3-2*'OddsRatio_working_3-way'!R45^3/27-'OddsRatio_working_3-way'!T45</f>
        <v>8.9395583053637054E-2</v>
      </c>
      <c r="W45" s="11">
        <f>'OddsRatio_working_3-way'!V45^2+4*'OddsRatio_working_3-way'!U45^3/27</f>
        <v>-0.25706814115733551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0.25741975032368591</v>
      </c>
      <c r="Y45" s="11">
        <f>IF('OddsRatio_working_3-way'!W45&gt;=0,IF('OddsRatio_working_3-way'!V45+SQRT('OddsRatio_working_3-way'!W45)&gt;0,0,PI()),ACOS('OddsRatio_working_3-way'!V45/(2*'OddsRatio_working_3-way'!X45)))</f>
        <v>1.3962739693079715</v>
      </c>
      <c r="Z45" s="11">
        <f>'OddsRatio_working_3-way'!X45^(1/3)*COS('OddsRatio_working_3-way'!Y45/3)</f>
        <v>0.56846737244738166</v>
      </c>
      <c r="AA45" s="11">
        <f>'OddsRatio_working_3-way'!X45^(1/3)*COS(('OddsRatio_working_3-way'!Y45+2*PI())/3)</f>
        <v>-0.53148181930900884</v>
      </c>
      <c r="AB45" s="11">
        <f>'OddsRatio_working_3-way'!X45^(1/3)*COS(('OddsRatio_working_3-way'!Y45+4*PI())/3)</f>
        <v>-3.6985553138373019E-2</v>
      </c>
      <c r="AC45" s="11">
        <f>'OddsRatio_working_3-way'!X45^(1/3)*SIN('OddsRatio_working_3-way'!Y45/3)</f>
        <v>0.28549755238688163</v>
      </c>
      <c r="AD45" s="11">
        <f>'OddsRatio_working_3-way'!X45^(1/3)*SIN(('OddsRatio_working_3-way'!Y45+2*PI())/3)</f>
        <v>0.34955840956858186</v>
      </c>
      <c r="AE45" s="11">
        <f>'OddsRatio_working_3-way'!X45^(1/3)*SIN(('OddsRatio_working_3-way'!Y45+4*PI())/3)</f>
        <v>-0.63505596195546332</v>
      </c>
      <c r="AF45" s="11">
        <f>-'OddsRatio_working_3-way'!U45/(3*'OddsRatio_working_3-way'!X45^(1/3))*COS(('OddsRatio_working_3-way'!Y45)/3)</f>
        <v>0.56846737244738177</v>
      </c>
      <c r="AG45" s="11">
        <f>-'OddsRatio_working_3-way'!U45/(3*'OddsRatio_working_3-way'!X45^(1/3))*COS(('OddsRatio_working_3-way'!Y45+2*PI())/3)</f>
        <v>-0.53148181930900895</v>
      </c>
      <c r="AH45" s="11">
        <f>-'OddsRatio_working_3-way'!U45/(3*'OddsRatio_working_3-way'!X45^(1/3))*COS(('OddsRatio_working_3-way'!Y45+4*PI())/3)</f>
        <v>-3.6985553138373026E-2</v>
      </c>
      <c r="AI45" s="11">
        <f>'OddsRatio_working_3-way'!U45/(3*'OddsRatio_working_3-way'!X45^(1/3))*SIN(('OddsRatio_working_3-way'!Y45)/3)</f>
        <v>-0.28549755238688168</v>
      </c>
      <c r="AJ45" s="11">
        <f>'OddsRatio_working_3-way'!U45/(3*'OddsRatio_working_3-way'!X45^(1/3))*SIN(('OddsRatio_working_3-way'!Y45+2*PI())/3)</f>
        <v>-0.34955840956858197</v>
      </c>
      <c r="AK45" s="11">
        <f>'OddsRatio_working_3-way'!U45/(3*'OddsRatio_working_3-way'!X45^(1/3))*SIN(('OddsRatio_working_3-way'!Y45+4*PI())/3)</f>
        <v>0.63505596195546343</v>
      </c>
      <c r="AL45" s="11">
        <f>'OddsRatio_working_3-way'!Z45+'OddsRatio_working_3-way'!AF45</f>
        <v>1.1369347448947633</v>
      </c>
      <c r="AM45" s="11">
        <f>'OddsRatio_working_3-way'!AA45+'OddsRatio_working_3-way'!AG45</f>
        <v>-1.0629636386180179</v>
      </c>
      <c r="AN45" s="11">
        <f>'OddsRatio_working_3-way'!AB45+'OddsRatio_working_3-way'!AH45</f>
        <v>-7.3971106276746051E-2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1.1369347448947633</v>
      </c>
      <c r="AS45" s="11">
        <f>IF(('OddsRatio_working_3-way'!X45=0),IF(Q45&gt;0,-Q45^(1/3),(-Q45)^(1/3)),'OddsRatio_working_3-way'!AM45-'OddsRatio_working_3-way'!R45/3)</f>
        <v>-1.0629636386180179</v>
      </c>
      <c r="AT45" s="11">
        <f>IF(('OddsRatio_working_3-way'!X45=0),IF(Q45&gt;0,-Q45^(1/3),(-Q45)^(1/3)),'OddsRatio_working_3-way'!AN45-'OddsRatio_working_3-way'!R45/3)</f>
        <v>-7.3971106276746051E-2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11.2</v>
      </c>
      <c r="B46" s="4">
        <f>IF('True_Odds_Calculator_3-way'!B47="","",'True_Odds_Calculator_3-way'!B47)</f>
        <v>6.23</v>
      </c>
      <c r="C46" s="4">
        <f>IF('True_Odds_Calculator_3-way'!C47="","",'True_Odds_Calculator_3-way'!C47)</f>
        <v>1.27</v>
      </c>
      <c r="D46" s="9">
        <f t="shared" si="13"/>
        <v>8.1649191138916638E-2</v>
      </c>
      <c r="E46" s="9">
        <f t="shared" si="14"/>
        <v>0.14777356715741433</v>
      </c>
      <c r="F46" s="9">
        <f t="shared" si="15"/>
        <v>0.77057724170366892</v>
      </c>
      <c r="G46" s="9">
        <f t="shared" si="16"/>
        <v>1.1026979173916533</v>
      </c>
      <c r="H46" s="9">
        <f t="shared" si="17"/>
        <v>12.247518757394863</v>
      </c>
      <c r="I46" s="9">
        <f t="shared" si="18"/>
        <v>6.767110107958346</v>
      </c>
      <c r="J46" s="9">
        <f t="shared" si="19"/>
        <v>1.2977284376957465</v>
      </c>
      <c r="K46" s="11">
        <f t="shared" si="20"/>
        <v>8.9285714285714288E-2</v>
      </c>
      <c r="L46" s="11">
        <f t="shared" si="21"/>
        <v>0.16051364365971107</v>
      </c>
      <c r="M46" s="11">
        <f t="shared" si="22"/>
        <v>0.78740157480314954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-0.16253834542752776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0.17716986821270134</v>
      </c>
      <c r="Q46" s="11">
        <f>2*'OddsRatio_working_3-way'!K46*'OddsRatio_working_3-way'!L46*'OddsRatio_working_3-way'!M46</f>
        <v>2.2569409963401441E-2</v>
      </c>
      <c r="R46" s="11">
        <f t="shared" si="23"/>
        <v>0</v>
      </c>
      <c r="S46" s="11">
        <f t="shared" si="24"/>
        <v>-1.0900188982894343</v>
      </c>
      <c r="T46" s="11">
        <f t="shared" si="25"/>
        <v>-0.13885591061011901</v>
      </c>
      <c r="U46" s="11">
        <f>'OddsRatio_working_3-way'!S46-'OddsRatio_working_3-way'!R46^2/3</f>
        <v>-1.0900188982894343</v>
      </c>
      <c r="V46" s="11">
        <f>'OddsRatio_working_3-way'!S46*'OddsRatio_working_3-way'!R46/3-2*'OddsRatio_working_3-way'!R46^3/27-'OddsRatio_working_3-way'!T46</f>
        <v>0.13885591061011901</v>
      </c>
      <c r="W46" s="11">
        <f>'OddsRatio_working_3-way'!V46^2+4*'OddsRatio_working_3-way'!U46^3/27</f>
        <v>-0.17258516354654616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0.21901262946341218</v>
      </c>
      <c r="Y46" s="11">
        <f>IF('OddsRatio_working_3-way'!W46&gt;=0,IF('OddsRatio_working_3-way'!V46+SQRT('OddsRatio_working_3-way'!W46)&gt;0,0,PI()),ACOS('OddsRatio_working_3-way'!V46/(2*'OddsRatio_working_3-way'!X46)))</f>
        <v>1.2482270737249146</v>
      </c>
      <c r="Z46" s="11">
        <f>'OddsRatio_working_3-way'!X46^(1/3)*COS('OddsRatio_working_3-way'!Y46/3)</f>
        <v>0.55134895869582679</v>
      </c>
      <c r="AA46" s="11">
        <f>'OddsRatio_working_3-way'!X46^(1/3)*COS(('OddsRatio_working_3-way'!Y46+2*PI())/3)</f>
        <v>-0.48666137202404447</v>
      </c>
      <c r="AB46" s="11">
        <f>'OddsRatio_working_3-way'!X46^(1/3)*COS(('OddsRatio_working_3-way'!Y46+4*PI())/3)</f>
        <v>-6.4687586671782496E-2</v>
      </c>
      <c r="AC46" s="11">
        <f>'OddsRatio_working_3-way'!X46^(1/3)*SIN('OddsRatio_working_3-way'!Y46/3)</f>
        <v>0.2436266785640939</v>
      </c>
      <c r="AD46" s="11">
        <f>'OddsRatio_working_3-way'!X46^(1/3)*SIN(('OddsRatio_working_3-way'!Y46+2*PI())/3)</f>
        <v>0.35566886529863623</v>
      </c>
      <c r="AE46" s="11">
        <f>'OddsRatio_working_3-way'!X46^(1/3)*SIN(('OddsRatio_working_3-way'!Y46+4*PI())/3)</f>
        <v>-0.5992955438627301</v>
      </c>
      <c r="AF46" s="11">
        <f>-'OddsRatio_working_3-way'!U46/(3*'OddsRatio_working_3-way'!X46^(1/3))*COS(('OddsRatio_working_3-way'!Y46)/3)</f>
        <v>0.55134895869582667</v>
      </c>
      <c r="AG46" s="11">
        <f>-'OddsRatio_working_3-way'!U46/(3*'OddsRatio_working_3-way'!X46^(1/3))*COS(('OddsRatio_working_3-way'!Y46+2*PI())/3)</f>
        <v>-0.48666137202404436</v>
      </c>
      <c r="AH46" s="11">
        <f>-'OddsRatio_working_3-way'!U46/(3*'OddsRatio_working_3-way'!X46^(1/3))*COS(('OddsRatio_working_3-way'!Y46+4*PI())/3)</f>
        <v>-6.4687586671782496E-2</v>
      </c>
      <c r="AI46" s="11">
        <f>'OddsRatio_working_3-way'!U46/(3*'OddsRatio_working_3-way'!X46^(1/3))*SIN(('OddsRatio_working_3-way'!Y46)/3)</f>
        <v>-0.24362667856409387</v>
      </c>
      <c r="AJ46" s="11">
        <f>'OddsRatio_working_3-way'!U46/(3*'OddsRatio_working_3-way'!X46^(1/3))*SIN(('OddsRatio_working_3-way'!Y46+2*PI())/3)</f>
        <v>-0.35566886529863617</v>
      </c>
      <c r="AK46" s="11">
        <f>'OddsRatio_working_3-way'!U46/(3*'OddsRatio_working_3-way'!X46^(1/3))*SIN(('OddsRatio_working_3-way'!Y46+4*PI())/3)</f>
        <v>0.59929554386272998</v>
      </c>
      <c r="AL46" s="11">
        <f>'OddsRatio_working_3-way'!Z46+'OddsRatio_working_3-way'!AF46</f>
        <v>1.1026979173916533</v>
      </c>
      <c r="AM46" s="11">
        <f>'OddsRatio_working_3-way'!AA46+'OddsRatio_working_3-way'!AG46</f>
        <v>-0.97332274404808883</v>
      </c>
      <c r="AN46" s="11">
        <f>'OddsRatio_working_3-way'!AB46+'OddsRatio_working_3-way'!AH46</f>
        <v>-0.12937517334356499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1.1026979173916533</v>
      </c>
      <c r="AS46" s="11">
        <f>IF(('OddsRatio_working_3-way'!X46=0),IF(Q46&gt;0,-Q46^(1/3),(-Q46)^(1/3)),'OddsRatio_working_3-way'!AM46-'OddsRatio_working_3-way'!R46/3)</f>
        <v>-0.97332274404808883</v>
      </c>
      <c r="AT46" s="11">
        <f>IF(('OddsRatio_working_3-way'!X46=0),IF(Q46&gt;0,-Q46^(1/3),(-Q46)^(1/3)),'OddsRatio_working_3-way'!AN46-'OddsRatio_working_3-way'!R46/3)</f>
        <v>-0.12937517334356499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5.97</v>
      </c>
      <c r="B47" s="4">
        <f>IF('True_Odds_Calculator_3-way'!B48="","",'True_Odds_Calculator_3-way'!B48)</f>
        <v>4.6399999999999997</v>
      </c>
      <c r="C47" s="4">
        <f>IF('True_Odds_Calculator_3-way'!C48="","",'True_Odds_Calculator_3-way'!C48)</f>
        <v>1.54</v>
      </c>
      <c r="D47" s="9">
        <f t="shared" si="13"/>
        <v>0.1591972821295051</v>
      </c>
      <c r="E47" s="9">
        <f t="shared" si="14"/>
        <v>0.20541678731813917</v>
      </c>
      <c r="F47" s="9">
        <f t="shared" si="15"/>
        <v>0.63538593055235537</v>
      </c>
      <c r="G47" s="9">
        <f t="shared" si="16"/>
        <v>1.0626789282710174</v>
      </c>
      <c r="H47" s="9">
        <f t="shared" si="17"/>
        <v>6.2815142735069553</v>
      </c>
      <c r="I47" s="9">
        <f t="shared" si="18"/>
        <v>4.8681512989065023</v>
      </c>
      <c r="J47" s="9">
        <f t="shared" si="19"/>
        <v>1.5738466212663498</v>
      </c>
      <c r="K47" s="11">
        <f t="shared" si="20"/>
        <v>0.16750418760469013</v>
      </c>
      <c r="L47" s="11">
        <f t="shared" si="21"/>
        <v>0.21551724137931036</v>
      </c>
      <c r="M47" s="11">
        <f t="shared" si="22"/>
        <v>0.64935064935064934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-0.22900159102723627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0.21449049996961969</v>
      </c>
      <c r="Q47" s="11">
        <f>2*'OddsRatio_working_3-way'!K47*'OddsRatio_working_3-way'!L47*'OddsRatio_working_3-way'!M47</f>
        <v>4.688316939226661E-2</v>
      </c>
      <c r="R47" s="11">
        <f t="shared" si="23"/>
        <v>0</v>
      </c>
      <c r="S47" s="11">
        <f t="shared" si="24"/>
        <v>-0.9366332303958067</v>
      </c>
      <c r="T47" s="11">
        <f t="shared" si="25"/>
        <v>-0.20472857494990315</v>
      </c>
      <c r="U47" s="11">
        <f>'OddsRatio_working_3-way'!S47-'OddsRatio_working_3-way'!R47^2/3</f>
        <v>-0.9366332303958067</v>
      </c>
      <c r="V47" s="11">
        <f>'OddsRatio_working_3-way'!S47*'OddsRatio_working_3-way'!R47/3-2*'OddsRatio_working_3-way'!R47^3/27-'OddsRatio_working_3-way'!T47</f>
        <v>0.20472857494990315</v>
      </c>
      <c r="W47" s="11">
        <f>'OddsRatio_working_3-way'!V47^2+4*'OddsRatio_working_3-way'!U47^3/27</f>
        <v>-7.9818254163181696E-2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0.17445059727914361</v>
      </c>
      <c r="Y47" s="11">
        <f>IF('OddsRatio_working_3-way'!W47&gt;=0,IF('OddsRatio_working_3-way'!V47+SQRT('OddsRatio_working_3-way'!W47)&gt;0,0,PI()),ACOS('OddsRatio_working_3-way'!V47/(2*'OddsRatio_working_3-way'!X47)))</f>
        <v>0.94371862103796567</v>
      </c>
      <c r="Z47" s="11">
        <f>'OddsRatio_working_3-way'!X47^(1/3)*COS('OddsRatio_working_3-way'!Y47/3)</f>
        <v>0.53133946413550859</v>
      </c>
      <c r="AA47" s="11">
        <f>'OddsRatio_working_3-way'!X47^(1/3)*COS(('OddsRatio_working_3-way'!Y47+2*PI())/3)</f>
        <v>-0.41539310361707038</v>
      </c>
      <c r="AB47" s="11">
        <f>'OddsRatio_working_3-way'!X47^(1/3)*COS(('OddsRatio_working_3-way'!Y47+4*PI())/3)</f>
        <v>-0.11594636051843792</v>
      </c>
      <c r="AC47" s="11">
        <f>'OddsRatio_working_3-way'!X47^(1/3)*SIN('OddsRatio_working_3-way'!Y47/3)</f>
        <v>0.17288565773595208</v>
      </c>
      <c r="AD47" s="11">
        <f>'OddsRatio_working_3-way'!X47^(1/3)*SIN(('OddsRatio_working_3-way'!Y47+2*PI())/3)</f>
        <v>0.37371064510658514</v>
      </c>
      <c r="AE47" s="11">
        <f>'OddsRatio_working_3-way'!X47^(1/3)*SIN(('OddsRatio_working_3-way'!Y47+4*PI())/3)</f>
        <v>-0.54659630284253724</v>
      </c>
      <c r="AF47" s="11">
        <f>-'OddsRatio_working_3-way'!U47/(3*'OddsRatio_working_3-way'!X47^(1/3))*COS(('OddsRatio_working_3-way'!Y47)/3)</f>
        <v>0.5313394641355087</v>
      </c>
      <c r="AG47" s="11">
        <f>-'OddsRatio_working_3-way'!U47/(3*'OddsRatio_working_3-way'!X47^(1/3))*COS(('OddsRatio_working_3-way'!Y47+2*PI())/3)</f>
        <v>-0.41539310361707044</v>
      </c>
      <c r="AH47" s="11">
        <f>-'OddsRatio_working_3-way'!U47/(3*'OddsRatio_working_3-way'!X47^(1/3))*COS(('OddsRatio_working_3-way'!Y47+4*PI())/3)</f>
        <v>-0.11594636051843794</v>
      </c>
      <c r="AI47" s="11">
        <f>'OddsRatio_working_3-way'!U47/(3*'OddsRatio_working_3-way'!X47^(1/3))*SIN(('OddsRatio_working_3-way'!Y47)/3)</f>
        <v>-0.17288565773595213</v>
      </c>
      <c r="AJ47" s="11">
        <f>'OddsRatio_working_3-way'!U47/(3*'OddsRatio_working_3-way'!X47^(1/3))*SIN(('OddsRatio_working_3-way'!Y47+2*PI())/3)</f>
        <v>-0.37371064510658525</v>
      </c>
      <c r="AK47" s="11">
        <f>'OddsRatio_working_3-way'!U47/(3*'OddsRatio_working_3-way'!X47^(1/3))*SIN(('OddsRatio_working_3-way'!Y47+4*PI())/3)</f>
        <v>0.54659630284253735</v>
      </c>
      <c r="AL47" s="11">
        <f>'OddsRatio_working_3-way'!Z47+'OddsRatio_working_3-way'!AF47</f>
        <v>1.0626789282710174</v>
      </c>
      <c r="AM47" s="11">
        <f>'OddsRatio_working_3-way'!AA47+'OddsRatio_working_3-way'!AG47</f>
        <v>-0.83078620723414076</v>
      </c>
      <c r="AN47" s="11">
        <f>'OddsRatio_working_3-way'!AB47+'OddsRatio_working_3-way'!AH47</f>
        <v>-0.23189272103687586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1.0626789282710174</v>
      </c>
      <c r="AS47" s="11">
        <f>IF(('OddsRatio_working_3-way'!X47=0),IF(Q47&gt;0,-Q47^(1/3),(-Q47)^(1/3)),'OddsRatio_working_3-way'!AM47-'OddsRatio_working_3-way'!R47/3)</f>
        <v>-0.83078620723414076</v>
      </c>
      <c r="AT47" s="11">
        <f>IF(('OddsRatio_working_3-way'!X47=0),IF(Q47&gt;0,-Q47^(1/3),(-Q47)^(1/3)),'OddsRatio_working_3-way'!AN47-'OddsRatio_working_3-way'!R47/3)</f>
        <v>-0.23189272103687586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1.1299999999999999</v>
      </c>
      <c r="B48" s="4">
        <f>IF('True_Odds_Calculator_3-way'!B49="","",'True_Odds_Calculator_3-way'!B49)</f>
        <v>9.32</v>
      </c>
      <c r="C48" s="4">
        <f>IF('True_Odds_Calculator_3-way'!C49="","",'True_Odds_Calculator_3-way'!C49)</f>
        <v>23.58</v>
      </c>
      <c r="D48" s="9">
        <f t="shared" si="13"/>
        <v>0.86914459972125058</v>
      </c>
      <c r="E48" s="9">
        <f t="shared" si="14"/>
        <v>9.4023682590916216E-2</v>
      </c>
      <c r="F48" s="9">
        <f t="shared" si="15"/>
        <v>3.6831717687833082E-2</v>
      </c>
      <c r="G48" s="9">
        <f t="shared" si="16"/>
        <v>1.158127200545287</v>
      </c>
      <c r="H48" s="9">
        <f t="shared" si="17"/>
        <v>1.1505565360708874</v>
      </c>
      <c r="I48" s="9">
        <f t="shared" si="18"/>
        <v>10.635618308536786</v>
      </c>
      <c r="J48" s="9">
        <f t="shared" si="19"/>
        <v>27.150512188312575</v>
      </c>
      <c r="K48" s="11">
        <f t="shared" si="20"/>
        <v>0.88495575221238942</v>
      </c>
      <c r="L48" s="11">
        <f t="shared" si="21"/>
        <v>0.1072961373390558</v>
      </c>
      <c r="M48" s="11">
        <f t="shared" si="22"/>
        <v>4.2408821034775238E-2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-9.8345039611149931E-2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0.12495211712456564</v>
      </c>
      <c r="Q48" s="11">
        <f>2*'OddsRatio_working_3-way'!K48*'OddsRatio_working_3-way'!L48*'OddsRatio_working_3-way'!M48</f>
        <v>8.0536330728047476E-3</v>
      </c>
      <c r="R48" s="11">
        <f t="shared" si="23"/>
        <v>0</v>
      </c>
      <c r="S48" s="11">
        <f t="shared" si="24"/>
        <v>-1.2705482413614191</v>
      </c>
      <c r="T48" s="11">
        <f t="shared" si="25"/>
        <v>-8.1891604341696372E-2</v>
      </c>
      <c r="U48" s="11">
        <f>'OddsRatio_working_3-way'!S48-'OddsRatio_working_3-way'!R48^2/3</f>
        <v>-1.2705482413614191</v>
      </c>
      <c r="V48" s="11">
        <f>'OddsRatio_working_3-way'!S48*'OddsRatio_working_3-way'!R48/3-2*'OddsRatio_working_3-way'!R48^3/27-'OddsRatio_working_3-way'!T48</f>
        <v>8.1891604341696372E-2</v>
      </c>
      <c r="W48" s="11">
        <f>'OddsRatio_working_3-way'!V48^2+4*'OddsRatio_working_3-way'!U48^3/27</f>
        <v>-0.29715108673932261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0.27561627383056481</v>
      </c>
      <c r="Y48" s="11">
        <f>IF('OddsRatio_working_3-way'!W48&gt;=0,IF('OddsRatio_working_3-way'!V48+SQRT('OddsRatio_working_3-way'!W48)&gt;0,0,PI()),ACOS('OddsRatio_working_3-way'!V48/(2*'OddsRatio_working_3-way'!X48)))</f>
        <v>1.4216834604065895</v>
      </c>
      <c r="Z48" s="11">
        <f>'OddsRatio_working_3-way'!X48^(1/3)*COS('OddsRatio_working_3-way'!Y48/3)</f>
        <v>0.57906360027264348</v>
      </c>
      <c r="AA48" s="11">
        <f>'OddsRatio_working_3-way'!X48^(1/3)*COS(('OddsRatio_working_3-way'!Y48+2*PI())/3)</f>
        <v>-0.54673030415572288</v>
      </c>
      <c r="AB48" s="11">
        <f>'OddsRatio_working_3-way'!X48^(1/3)*COS(('OddsRatio_working_3-way'!Y48+4*PI())/3)</f>
        <v>-3.2333296116920845E-2</v>
      </c>
      <c r="AC48" s="11">
        <f>'OddsRatio_working_3-way'!X48^(1/3)*SIN('OddsRatio_working_3-way'!Y48/3)</f>
        <v>0.29698725106154078</v>
      </c>
      <c r="AD48" s="11">
        <f>'OddsRatio_working_3-way'!X48^(1/3)*SIN(('OddsRatio_working_3-way'!Y48+2*PI())/3)</f>
        <v>0.35299016271221673</v>
      </c>
      <c r="AE48" s="11">
        <f>'OddsRatio_working_3-way'!X48^(1/3)*SIN(('OddsRatio_working_3-way'!Y48+4*PI())/3)</f>
        <v>-0.64997741377375717</v>
      </c>
      <c r="AF48" s="11">
        <f>-'OddsRatio_working_3-way'!U48/(3*'OddsRatio_working_3-way'!X48^(1/3))*COS(('OddsRatio_working_3-way'!Y48)/3)</f>
        <v>0.57906360027264336</v>
      </c>
      <c r="AG48" s="11">
        <f>-'OddsRatio_working_3-way'!U48/(3*'OddsRatio_working_3-way'!X48^(1/3))*COS(('OddsRatio_working_3-way'!Y48+2*PI())/3)</f>
        <v>-0.54673030415572277</v>
      </c>
      <c r="AH48" s="11">
        <f>-'OddsRatio_working_3-way'!U48/(3*'OddsRatio_working_3-way'!X48^(1/3))*COS(('OddsRatio_working_3-way'!Y48+4*PI())/3)</f>
        <v>-3.2333296116920839E-2</v>
      </c>
      <c r="AI48" s="11">
        <f>'OddsRatio_working_3-way'!U48/(3*'OddsRatio_working_3-way'!X48^(1/3))*SIN(('OddsRatio_working_3-way'!Y48)/3)</f>
        <v>-0.29698725106154072</v>
      </c>
      <c r="AJ48" s="11">
        <f>'OddsRatio_working_3-way'!U48/(3*'OddsRatio_working_3-way'!X48^(1/3))*SIN(('OddsRatio_working_3-way'!Y48+2*PI())/3)</f>
        <v>-0.35299016271221662</v>
      </c>
      <c r="AK48" s="11">
        <f>'OddsRatio_working_3-way'!U48/(3*'OddsRatio_working_3-way'!X48^(1/3))*SIN(('OddsRatio_working_3-way'!Y48+4*PI())/3)</f>
        <v>0.64997741377375706</v>
      </c>
      <c r="AL48" s="11">
        <f>'OddsRatio_working_3-way'!Z48+'OddsRatio_working_3-way'!AF48</f>
        <v>1.158127200545287</v>
      </c>
      <c r="AM48" s="11">
        <f>'OddsRatio_working_3-way'!AA48+'OddsRatio_working_3-way'!AG48</f>
        <v>-1.0934606083114455</v>
      </c>
      <c r="AN48" s="11">
        <f>'OddsRatio_working_3-way'!AB48+'OddsRatio_working_3-way'!AH48</f>
        <v>-6.4666592233841691E-2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1.158127200545287</v>
      </c>
      <c r="AS48" s="11">
        <f>IF(('OddsRatio_working_3-way'!X48=0),IF(Q48&gt;0,-Q48^(1/3),(-Q48)^(1/3)),'OddsRatio_working_3-way'!AM48-'OddsRatio_working_3-way'!R48/3)</f>
        <v>-1.0934606083114455</v>
      </c>
      <c r="AT48" s="11">
        <f>IF(('OddsRatio_working_3-way'!X48=0),IF(Q48&gt;0,-Q48^(1/3),(-Q48)^(1/3)),'OddsRatio_working_3-way'!AN48-'OddsRatio_working_3-way'!R48/3)</f>
        <v>-6.4666592233841691E-2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6.84</v>
      </c>
      <c r="B49" s="4">
        <f>IF('True_Odds_Calculator_3-way'!B50="","",'True_Odds_Calculator_3-way'!B50)</f>
        <v>5</v>
      </c>
      <c r="C49" s="4">
        <f>IF('True_Odds_Calculator_3-way'!C50="","",'True_Odds_Calculator_3-way'!C50)</f>
        <v>1.46</v>
      </c>
      <c r="D49" s="9">
        <f t="shared" si="13"/>
        <v>0.13855727390195471</v>
      </c>
      <c r="E49" s="9">
        <f t="shared" si="14"/>
        <v>0.19017270647798656</v>
      </c>
      <c r="F49" s="9">
        <f t="shared" si="15"/>
        <v>0.67127001962005861</v>
      </c>
      <c r="G49" s="9">
        <f t="shared" si="16"/>
        <v>1.0645945316234893</v>
      </c>
      <c r="H49" s="9">
        <f t="shared" si="17"/>
        <v>7.217232064681177</v>
      </c>
      <c r="I49" s="9">
        <f t="shared" si="18"/>
        <v>5.2583781264939562</v>
      </c>
      <c r="J49" s="9">
        <f t="shared" si="19"/>
        <v>1.4897134845468054</v>
      </c>
      <c r="K49" s="11">
        <f t="shared" si="20"/>
        <v>0.14619883040935672</v>
      </c>
      <c r="L49" s="11">
        <f t="shared" si="21"/>
        <v>0.2</v>
      </c>
      <c r="M49" s="11">
        <f t="shared" si="22"/>
        <v>0.68493150684931503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-0.21520467836257307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0.20628054153648961</v>
      </c>
      <c r="Q49" s="11">
        <f>2*'OddsRatio_working_3-way'!K49*'OddsRatio_working_3-way'!L49*'OddsRatio_working_3-way'!M49</f>
        <v>4.0054474084755265E-2</v>
      </c>
      <c r="R49" s="11">
        <f t="shared" si="23"/>
        <v>0</v>
      </c>
      <c r="S49" s="11">
        <f t="shared" si="24"/>
        <v>-0.95853186420488401</v>
      </c>
      <c r="T49" s="11">
        <f t="shared" si="25"/>
        <v>-0.18612269207861826</v>
      </c>
      <c r="U49" s="11">
        <f>'OddsRatio_working_3-way'!S49-'OddsRatio_working_3-way'!R49^2/3</f>
        <v>-0.95853186420488401</v>
      </c>
      <c r="V49" s="11">
        <f>'OddsRatio_working_3-way'!S49*'OddsRatio_working_3-way'!R49/3-2*'OddsRatio_working_3-way'!R49^3/27-'OddsRatio_working_3-way'!T49</f>
        <v>0.18612269207861826</v>
      </c>
      <c r="W49" s="11">
        <f>'OddsRatio_working_3-way'!V49^2+4*'OddsRatio_working_3-way'!U49^3/27</f>
        <v>-9.5829914249944609E-2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0.18060424327555039</v>
      </c>
      <c r="Y49" s="11">
        <f>IF('OddsRatio_working_3-way'!W49&gt;=0,IF('OddsRatio_working_3-way'!V49+SQRT('OddsRatio_working_3-way'!W49)&gt;0,0,PI()),ACOS('OddsRatio_working_3-way'!V49/(2*'OddsRatio_working_3-way'!X49)))</f>
        <v>1.0294646356294868</v>
      </c>
      <c r="Z49" s="11">
        <f>'OddsRatio_working_3-way'!X49^(1/3)*COS('OddsRatio_working_3-way'!Y49/3)</f>
        <v>0.53229726581174475</v>
      </c>
      <c r="AA49" s="11">
        <f>'OddsRatio_working_3-way'!X49^(1/3)*COS(('OddsRatio_working_3-way'!Y49+2*PI())/3)</f>
        <v>-0.43085346482718118</v>
      </c>
      <c r="AB49" s="11">
        <f>'OddsRatio_working_3-way'!X49^(1/3)*COS(('OddsRatio_working_3-way'!Y49+4*PI())/3)</f>
        <v>-0.10144380098456347</v>
      </c>
      <c r="AC49" s="11">
        <f>'OddsRatio_working_3-way'!X49^(1/3)*SIN('OddsRatio_working_3-way'!Y49/3)</f>
        <v>0.19018475809319943</v>
      </c>
      <c r="AD49" s="11">
        <f>'OddsRatio_working_3-way'!X49^(1/3)*SIN(('OddsRatio_working_3-way'!Y49+2*PI())/3)</f>
        <v>0.36589057551136928</v>
      </c>
      <c r="AE49" s="11">
        <f>'OddsRatio_working_3-way'!X49^(1/3)*SIN(('OddsRatio_working_3-way'!Y49+4*PI())/3)</f>
        <v>-0.55607533360456862</v>
      </c>
      <c r="AF49" s="11">
        <f>-'OddsRatio_working_3-way'!U49/(3*'OddsRatio_working_3-way'!X49^(1/3))*COS(('OddsRatio_working_3-way'!Y49)/3)</f>
        <v>0.53229726581174464</v>
      </c>
      <c r="AG49" s="11">
        <f>-'OddsRatio_working_3-way'!U49/(3*'OddsRatio_working_3-way'!X49^(1/3))*COS(('OddsRatio_working_3-way'!Y49+2*PI())/3)</f>
        <v>-0.43085346482718112</v>
      </c>
      <c r="AH49" s="11">
        <f>-'OddsRatio_working_3-way'!U49/(3*'OddsRatio_working_3-way'!X49^(1/3))*COS(('OddsRatio_working_3-way'!Y49+4*PI())/3)</f>
        <v>-0.10144380098456346</v>
      </c>
      <c r="AI49" s="11">
        <f>'OddsRatio_working_3-way'!U49/(3*'OddsRatio_working_3-way'!X49^(1/3))*SIN(('OddsRatio_working_3-way'!Y49)/3)</f>
        <v>-0.1901847580931994</v>
      </c>
      <c r="AJ49" s="11">
        <f>'OddsRatio_working_3-way'!U49/(3*'OddsRatio_working_3-way'!X49^(1/3))*SIN(('OddsRatio_working_3-way'!Y49+2*PI())/3)</f>
        <v>-0.36589057551136916</v>
      </c>
      <c r="AK49" s="11">
        <f>'OddsRatio_working_3-way'!U49/(3*'OddsRatio_working_3-way'!X49^(1/3))*SIN(('OddsRatio_working_3-way'!Y49+4*PI())/3)</f>
        <v>0.55607533360456851</v>
      </c>
      <c r="AL49" s="11">
        <f>'OddsRatio_working_3-way'!Z49+'OddsRatio_working_3-way'!AF49</f>
        <v>1.0645945316234893</v>
      </c>
      <c r="AM49" s="11">
        <f>'OddsRatio_working_3-way'!AA49+'OddsRatio_working_3-way'!AG49</f>
        <v>-0.86170692965436224</v>
      </c>
      <c r="AN49" s="11">
        <f>'OddsRatio_working_3-way'!AB49+'OddsRatio_working_3-way'!AH49</f>
        <v>-0.20288760196912692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1.0645945316234893</v>
      </c>
      <c r="AS49" s="11">
        <f>IF(('OddsRatio_working_3-way'!X49=0),IF(Q49&gt;0,-Q49^(1/3),(-Q49)^(1/3)),'OddsRatio_working_3-way'!AM49-'OddsRatio_working_3-way'!R49/3)</f>
        <v>-0.86170692965436224</v>
      </c>
      <c r="AT49" s="11">
        <f>IF(('OddsRatio_working_3-way'!X49=0),IF(Q49&gt;0,-Q49^(1/3),(-Q49)^(1/3)),'OddsRatio_working_3-way'!AN49-'OddsRatio_working_3-way'!R49/3)</f>
        <v>-0.20288760196912692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1.69</v>
      </c>
      <c r="B50" s="4">
        <f>IF('True_Odds_Calculator_3-way'!B51="","",'True_Odds_Calculator_3-way'!B51)</f>
        <v>4.34</v>
      </c>
      <c r="C50" s="4">
        <f>IF('True_Odds_Calculator_3-way'!C51="","",'True_Odds_Calculator_3-way'!C51)</f>
        <v>4.79</v>
      </c>
      <c r="D50" s="9">
        <f t="shared" si="13"/>
        <v>0.57878797324760933</v>
      </c>
      <c r="E50" s="9">
        <f t="shared" si="14"/>
        <v>0.22110567867280048</v>
      </c>
      <c r="F50" s="9">
        <f t="shared" si="15"/>
        <v>0.20010634807959016</v>
      </c>
      <c r="G50" s="9">
        <f t="shared" si="16"/>
        <v>1.0547078393134979</v>
      </c>
      <c r="H50" s="9">
        <f t="shared" si="17"/>
        <v>1.7277484091263129</v>
      </c>
      <c r="I50" s="9">
        <f t="shared" si="18"/>
        <v>4.5227241833070835</v>
      </c>
      <c r="J50" s="9">
        <f t="shared" si="19"/>
        <v>4.997342710998157</v>
      </c>
      <c r="K50" s="11">
        <f t="shared" si="20"/>
        <v>0.59171597633136097</v>
      </c>
      <c r="L50" s="11">
        <f t="shared" si="21"/>
        <v>0.2304147465437788</v>
      </c>
      <c r="M50" s="11">
        <f t="shared" si="22"/>
        <v>0.20876826722338204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-0.24861241940351109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0.22258444219001006</v>
      </c>
      <c r="Q50" s="11">
        <f>2*'OddsRatio_working_3-way'!K50*'OddsRatio_working_3-way'!L50*'OddsRatio_working_3-way'!M50</f>
        <v>5.6926967312023034E-2</v>
      </c>
      <c r="R50" s="11">
        <f t="shared" si="23"/>
        <v>0</v>
      </c>
      <c r="S50" s="11">
        <f t="shared" si="24"/>
        <v>-0.89530701130720158</v>
      </c>
      <c r="T50" s="11">
        <f t="shared" si="25"/>
        <v>-0.22897877527038407</v>
      </c>
      <c r="U50" s="11">
        <f>'OddsRatio_working_3-way'!S50-'OddsRatio_working_3-way'!R50^2/3</f>
        <v>-0.89530701130720158</v>
      </c>
      <c r="V50" s="11">
        <f>'OddsRatio_working_3-way'!S50*'OddsRatio_working_3-way'!R50/3-2*'OddsRatio_working_3-way'!R50^3/27-'OddsRatio_working_3-way'!T50</f>
        <v>0.22897877527038407</v>
      </c>
      <c r="W50" s="11">
        <f>'OddsRatio_working_3-way'!V50^2+4*'OddsRatio_working_3-way'!U50^3/27</f>
        <v>-5.3888038890963441E-2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0.16303321625920936</v>
      </c>
      <c r="Y50" s="11">
        <f>IF('OddsRatio_working_3-way'!W50&gt;=0,IF('OddsRatio_working_3-way'!V50+SQRT('OddsRatio_working_3-way'!W50)&gt;0,0,PI()),ACOS('OddsRatio_working_3-way'!V50/(2*'OddsRatio_working_3-way'!X50)))</f>
        <v>0.79224924640673788</v>
      </c>
      <c r="Z50" s="11">
        <f>'OddsRatio_working_3-way'!X50^(1/3)*COS('OddsRatio_working_3-way'!Y50/3)</f>
        <v>0.52735391965674905</v>
      </c>
      <c r="AA50" s="11">
        <f>'OddsRatio_working_3-way'!X50^(1/3)*COS(('OddsRatio_working_3-way'!Y50+2*PI())/3)</f>
        <v>-0.3871683983729059</v>
      </c>
      <c r="AB50" s="11">
        <f>'OddsRatio_working_3-way'!X50^(1/3)*COS(('OddsRatio_working_3-way'!Y50+4*PI())/3)</f>
        <v>-0.14018552128384329</v>
      </c>
      <c r="AC50" s="11">
        <f>'OddsRatio_working_3-way'!X50^(1/3)*SIN('OddsRatio_working_3-way'!Y50/3)</f>
        <v>0.14259563057259864</v>
      </c>
      <c r="AD50" s="11">
        <f>'OddsRatio_working_3-way'!X50^(1/3)*SIN(('OddsRatio_working_3-way'!Y50+2*PI())/3)</f>
        <v>0.38540407592174319</v>
      </c>
      <c r="AE50" s="11">
        <f>'OddsRatio_working_3-way'!X50^(1/3)*SIN(('OddsRatio_working_3-way'!Y50+4*PI())/3)</f>
        <v>-0.5279997064943418</v>
      </c>
      <c r="AF50" s="11">
        <f>-'OddsRatio_working_3-way'!U50/(3*'OddsRatio_working_3-way'!X50^(1/3))*COS(('OddsRatio_working_3-way'!Y50)/3)</f>
        <v>0.52735391965674883</v>
      </c>
      <c r="AG50" s="11">
        <f>-'OddsRatio_working_3-way'!U50/(3*'OddsRatio_working_3-way'!X50^(1/3))*COS(('OddsRatio_working_3-way'!Y50+2*PI())/3)</f>
        <v>-0.38716839837290573</v>
      </c>
      <c r="AH50" s="11">
        <f>-'OddsRatio_working_3-way'!U50/(3*'OddsRatio_working_3-way'!X50^(1/3))*COS(('OddsRatio_working_3-way'!Y50+4*PI())/3)</f>
        <v>-0.14018552128384323</v>
      </c>
      <c r="AI50" s="11">
        <f>'OddsRatio_working_3-way'!U50/(3*'OddsRatio_working_3-way'!X50^(1/3))*SIN(('OddsRatio_working_3-way'!Y50)/3)</f>
        <v>-0.14259563057259858</v>
      </c>
      <c r="AJ50" s="11">
        <f>'OddsRatio_working_3-way'!U50/(3*'OddsRatio_working_3-way'!X50^(1/3))*SIN(('OddsRatio_working_3-way'!Y50+2*PI())/3)</f>
        <v>-0.38540407592174308</v>
      </c>
      <c r="AK50" s="11">
        <f>'OddsRatio_working_3-way'!U50/(3*'OddsRatio_working_3-way'!X50^(1/3))*SIN(('OddsRatio_working_3-way'!Y50+4*PI())/3)</f>
        <v>0.52799970649434158</v>
      </c>
      <c r="AL50" s="11">
        <f>'OddsRatio_working_3-way'!Z50+'OddsRatio_working_3-way'!AF50</f>
        <v>1.0547078393134979</v>
      </c>
      <c r="AM50" s="11">
        <f>'OddsRatio_working_3-way'!AA50+'OddsRatio_working_3-way'!AG50</f>
        <v>-0.77433679674581168</v>
      </c>
      <c r="AN50" s="11">
        <f>'OddsRatio_working_3-way'!AB50+'OddsRatio_working_3-way'!AH50</f>
        <v>-0.28037104256768652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1.0547078393134979</v>
      </c>
      <c r="AS50" s="11">
        <f>IF(('OddsRatio_working_3-way'!X50=0),IF(Q50&gt;0,-Q50^(1/3),(-Q50)^(1/3)),'OddsRatio_working_3-way'!AM50-'OddsRatio_working_3-way'!R50/3)</f>
        <v>-0.77433679674581168</v>
      </c>
      <c r="AT50" s="11">
        <f>IF(('OddsRatio_working_3-way'!X50=0),IF(Q50&gt;0,-Q50^(1/3),(-Q50)^(1/3)),'OddsRatio_working_3-way'!AN50-'OddsRatio_working_3-way'!R50/3)</f>
        <v>-0.28037104256768652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4.83</v>
      </c>
      <c r="B51" s="4">
        <f>IF('True_Odds_Calculator_3-way'!B52="","",'True_Odds_Calculator_3-way'!B52)</f>
        <v>4.25</v>
      </c>
      <c r="C51" s="4">
        <f>IF('True_Odds_Calculator_3-way'!C52="","",'True_Odds_Calculator_3-way'!C52)</f>
        <v>1.7</v>
      </c>
      <c r="D51" s="9">
        <f t="shared" si="13"/>
        <v>0.19855410450217234</v>
      </c>
      <c r="E51" s="9">
        <f t="shared" si="14"/>
        <v>0.2259809067775487</v>
      </c>
      <c r="F51" s="9">
        <f t="shared" si="15"/>
        <v>0.57546498872027874</v>
      </c>
      <c r="G51" s="9">
        <f t="shared" si="16"/>
        <v>1.0538931115360262</v>
      </c>
      <c r="H51" s="9">
        <f t="shared" si="17"/>
        <v>5.0364106171829812</v>
      </c>
      <c r="I51" s="9">
        <f t="shared" si="18"/>
        <v>4.4251526124920852</v>
      </c>
      <c r="J51" s="9">
        <f t="shared" si="19"/>
        <v>1.7377251780752185</v>
      </c>
      <c r="K51" s="11">
        <f t="shared" si="20"/>
        <v>0.20703933747412007</v>
      </c>
      <c r="L51" s="11">
        <f t="shared" si="21"/>
        <v>0.23529411764705882</v>
      </c>
      <c r="M51" s="11">
        <f t="shared" si="22"/>
        <v>0.58823529411764708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-0.24968657539742234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0.22294339730777218</v>
      </c>
      <c r="Q51" s="11">
        <f>2*'OddsRatio_working_3-way'!K51*'OddsRatio_working_3-way'!L51*'OddsRatio_working_3-way'!M51</f>
        <v>5.7311927328476148E-2</v>
      </c>
      <c r="R51" s="11">
        <f t="shared" si="23"/>
        <v>0</v>
      </c>
      <c r="S51" s="11">
        <f t="shared" si="24"/>
        <v>-0.89289300777551439</v>
      </c>
      <c r="T51" s="11">
        <f t="shared" si="25"/>
        <v>-0.22953547757725309</v>
      </c>
      <c r="U51" s="11">
        <f>'OddsRatio_working_3-way'!S51-'OddsRatio_working_3-way'!R51^2/3</f>
        <v>-0.89289300777551439</v>
      </c>
      <c r="V51" s="11">
        <f>'OddsRatio_working_3-way'!S51*'OddsRatio_working_3-way'!R51/3-2*'OddsRatio_working_3-way'!R51^3/27-'OddsRatio_working_3-way'!T51</f>
        <v>0.22953547757725309</v>
      </c>
      <c r="W51" s="11">
        <f>'OddsRatio_working_3-way'!V51^2+4*'OddsRatio_working_3-way'!U51^3/27</f>
        <v>-5.2775097887296001E-2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0.16237428472045201</v>
      </c>
      <c r="Y51" s="11">
        <f>IF('OddsRatio_working_3-way'!W51&gt;=0,IF('OddsRatio_working_3-way'!V51+SQRT('OddsRatio_working_3-way'!W51)&gt;0,0,PI()),ACOS('OddsRatio_working_3-way'!V51/(2*'OddsRatio_working_3-way'!X51)))</f>
        <v>0.78581804325456239</v>
      </c>
      <c r="Z51" s="11">
        <f>'OddsRatio_working_3-way'!X51^(1/3)*COS('OddsRatio_working_3-way'!Y51/3)</f>
        <v>0.52694655576801308</v>
      </c>
      <c r="AA51" s="11">
        <f>'OddsRatio_working_3-way'!X51^(1/3)*COS(('OddsRatio_working_3-way'!Y51+2*PI())/3)</f>
        <v>-0.38582011056491339</v>
      </c>
      <c r="AB51" s="11">
        <f>'OddsRatio_working_3-way'!X51^(1/3)*COS(('OddsRatio_working_3-way'!Y51+4*PI())/3)</f>
        <v>-0.14112644520309978</v>
      </c>
      <c r="AC51" s="11">
        <f>'OddsRatio_working_3-way'!X51^(1/3)*SIN('OddsRatio_working_3-way'!Y51/3)</f>
        <v>0.14127395356563946</v>
      </c>
      <c r="AD51" s="11">
        <f>'OddsRatio_working_3-way'!X51^(1/3)*SIN(('OddsRatio_working_3-way'!Y51+2*PI())/3)</f>
        <v>0.38571212694899298</v>
      </c>
      <c r="AE51" s="11">
        <f>'OddsRatio_working_3-way'!X51^(1/3)*SIN(('OddsRatio_working_3-way'!Y51+4*PI())/3)</f>
        <v>-0.52698608051463236</v>
      </c>
      <c r="AF51" s="11">
        <f>-'OddsRatio_working_3-way'!U51/(3*'OddsRatio_working_3-way'!X51^(1/3))*COS(('OddsRatio_working_3-way'!Y51)/3)</f>
        <v>0.52694655576801308</v>
      </c>
      <c r="AG51" s="11">
        <f>-'OddsRatio_working_3-way'!U51/(3*'OddsRatio_working_3-way'!X51^(1/3))*COS(('OddsRatio_working_3-way'!Y51+2*PI())/3)</f>
        <v>-0.38582011056491339</v>
      </c>
      <c r="AH51" s="11">
        <f>-'OddsRatio_working_3-way'!U51/(3*'OddsRatio_working_3-way'!X51^(1/3))*COS(('OddsRatio_working_3-way'!Y51+4*PI())/3)</f>
        <v>-0.14112644520309978</v>
      </c>
      <c r="AI51" s="11">
        <f>'OddsRatio_working_3-way'!U51/(3*'OddsRatio_working_3-way'!X51^(1/3))*SIN(('OddsRatio_working_3-way'!Y51)/3)</f>
        <v>-0.14127395356563946</v>
      </c>
      <c r="AJ51" s="11">
        <f>'OddsRatio_working_3-way'!U51/(3*'OddsRatio_working_3-way'!X51^(1/3))*SIN(('OddsRatio_working_3-way'!Y51+2*PI())/3)</f>
        <v>-0.38571212694899298</v>
      </c>
      <c r="AK51" s="11">
        <f>'OddsRatio_working_3-way'!U51/(3*'OddsRatio_working_3-way'!X51^(1/3))*SIN(('OddsRatio_working_3-way'!Y51+4*PI())/3)</f>
        <v>0.52698608051463236</v>
      </c>
      <c r="AL51" s="11">
        <f>'OddsRatio_working_3-way'!Z51+'OddsRatio_working_3-way'!AF51</f>
        <v>1.0538931115360262</v>
      </c>
      <c r="AM51" s="11">
        <f>'OddsRatio_working_3-way'!AA51+'OddsRatio_working_3-way'!AG51</f>
        <v>-0.77164022112982678</v>
      </c>
      <c r="AN51" s="11">
        <f>'OddsRatio_working_3-way'!AB51+'OddsRatio_working_3-way'!AH51</f>
        <v>-0.28225289040619955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1.0538931115360262</v>
      </c>
      <c r="AS51" s="11">
        <f>IF(('OddsRatio_working_3-way'!X51=0),IF(Q51&gt;0,-Q51^(1/3),(-Q51)^(1/3)),'OddsRatio_working_3-way'!AM51-'OddsRatio_working_3-way'!R51/3)</f>
        <v>-0.77164022112982678</v>
      </c>
      <c r="AT51" s="11">
        <f>IF(('OddsRatio_working_3-way'!X51=0),IF(Q51&gt;0,-Q51^(1/3),(-Q51)^(1/3)),'OddsRatio_working_3-way'!AN51-'OddsRatio_working_3-way'!R51/3)</f>
        <v>-0.28225289040619955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3.13</v>
      </c>
      <c r="B52" s="4">
        <f>IF('True_Odds_Calculator_3-way'!B53="","",'True_Odds_Calculator_3-way'!B53)</f>
        <v>2.93</v>
      </c>
      <c r="C52" s="4">
        <f>IF('True_Odds_Calculator_3-way'!C53="","",'True_Odds_Calculator_3-way'!C53)</f>
        <v>2.73</v>
      </c>
      <c r="D52" s="9">
        <f t="shared" si="13"/>
        <v>0.31076428765784148</v>
      </c>
      <c r="E52" s="9">
        <f t="shared" si="14"/>
        <v>0.33226764211827714</v>
      </c>
      <c r="F52" s="9">
        <f t="shared" si="15"/>
        <v>0.35696807022388133</v>
      </c>
      <c r="G52" s="9">
        <f t="shared" si="16"/>
        <v>1.0412549135358373</v>
      </c>
      <c r="H52" s="9">
        <f t="shared" si="17"/>
        <v>3.2178729658313334</v>
      </c>
      <c r="I52" s="9">
        <f t="shared" si="18"/>
        <v>3.0096219831241662</v>
      </c>
      <c r="J52" s="9">
        <f t="shared" si="19"/>
        <v>2.8013710004169989</v>
      </c>
      <c r="K52" s="11">
        <f t="shared" si="20"/>
        <v>0.31948881789137379</v>
      </c>
      <c r="L52" s="11">
        <f t="shared" si="21"/>
        <v>0.34129692832764502</v>
      </c>
      <c r="M52" s="11">
        <f t="shared" si="22"/>
        <v>0.36630036630036628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-0.28405890634243358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0.23126183045056872</v>
      </c>
      <c r="Q52" s="11">
        <f>2*'OddsRatio_working_3-way'!K52*'OddsRatio_working_3-way'!L52*'OddsRatio_working_3-way'!M52</f>
        <v>7.9883188411249986E-2</v>
      </c>
      <c r="R52" s="11">
        <f t="shared" si="23"/>
        <v>0</v>
      </c>
      <c r="S52" s="11">
        <f t="shared" si="24"/>
        <v>-0.81413335504355611</v>
      </c>
      <c r="T52" s="11">
        <f t="shared" si="25"/>
        <v>-0.28122050260571885</v>
      </c>
      <c r="U52" s="11">
        <f>'OddsRatio_working_3-way'!S52-'OddsRatio_working_3-way'!R52^2/3</f>
        <v>-0.81413335504355611</v>
      </c>
      <c r="V52" s="11">
        <f>'OddsRatio_working_3-way'!S52*'OddsRatio_working_3-way'!R52/3-2*'OddsRatio_working_3-way'!R52^3/27-'OddsRatio_working_3-way'!T52</f>
        <v>0.28122050260571885</v>
      </c>
      <c r="W52" s="11">
        <f>'OddsRatio_working_3-way'!V52^2+4*'OddsRatio_working_3-way'!U52^3/27</f>
        <v>-8.5847617124822084E-4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0.14137136136525438</v>
      </c>
      <c r="Y52" s="11">
        <f>IF('OddsRatio_working_3-way'!W52&gt;=0,IF('OddsRatio_working_3-way'!V52+SQRT('OddsRatio_working_3-way'!W52)&gt;0,0,PI()),ACOS('OddsRatio_working_3-way'!V52/(2*'OddsRatio_working_3-way'!X52)))</f>
        <v>0.10381331208628852</v>
      </c>
      <c r="Z52" s="11">
        <f>'OddsRatio_working_3-way'!X52^(1/3)*COS('OddsRatio_working_3-way'!Y52/3)</f>
        <v>0.52062745676791877</v>
      </c>
      <c r="AA52" s="11">
        <f>'OddsRatio_working_3-way'!X52^(1/3)*COS(('OddsRatio_working_3-way'!Y52+2*PI())/3)</f>
        <v>-0.27592229031053556</v>
      </c>
      <c r="AB52" s="11">
        <f>'OddsRatio_working_3-way'!X52^(1/3)*COS(('OddsRatio_working_3-way'!Y52+4*PI())/3)</f>
        <v>-0.24470516645738308</v>
      </c>
      <c r="AC52" s="11">
        <f>'OddsRatio_working_3-way'!X52^(1/3)*SIN('OddsRatio_working_3-way'!Y52/3)</f>
        <v>1.8023214859943532E-2</v>
      </c>
      <c r="AD52" s="11">
        <f>'OddsRatio_working_3-way'!X52^(1/3)*SIN(('OddsRatio_working_3-way'!Y52+2*PI())/3)</f>
        <v>0.44186499603873053</v>
      </c>
      <c r="AE52" s="11">
        <f>'OddsRatio_working_3-way'!X52^(1/3)*SIN(('OddsRatio_working_3-way'!Y52+4*PI())/3)</f>
        <v>-0.45988821089867399</v>
      </c>
      <c r="AF52" s="11">
        <f>-'OddsRatio_working_3-way'!U52/(3*'OddsRatio_working_3-way'!X52^(1/3))*COS(('OddsRatio_working_3-way'!Y52)/3)</f>
        <v>0.52062745676791855</v>
      </c>
      <c r="AG52" s="11">
        <f>-'OddsRatio_working_3-way'!U52/(3*'OddsRatio_working_3-way'!X52^(1/3))*COS(('OddsRatio_working_3-way'!Y52+2*PI())/3)</f>
        <v>-0.27592229031053545</v>
      </c>
      <c r="AH52" s="11">
        <f>-'OddsRatio_working_3-way'!U52/(3*'OddsRatio_working_3-way'!X52^(1/3))*COS(('OddsRatio_working_3-way'!Y52+4*PI())/3)</f>
        <v>-0.24470516645738299</v>
      </c>
      <c r="AI52" s="11">
        <f>'OddsRatio_working_3-way'!U52/(3*'OddsRatio_working_3-way'!X52^(1/3))*SIN(('OddsRatio_working_3-way'!Y52)/3)</f>
        <v>-1.8023214859943525E-2</v>
      </c>
      <c r="AJ52" s="11">
        <f>'OddsRatio_working_3-way'!U52/(3*'OddsRatio_working_3-way'!X52^(1/3))*SIN(('OddsRatio_working_3-way'!Y52+2*PI())/3)</f>
        <v>-0.44186499603873031</v>
      </c>
      <c r="AK52" s="11">
        <f>'OddsRatio_working_3-way'!U52/(3*'OddsRatio_working_3-way'!X52^(1/3))*SIN(('OddsRatio_working_3-way'!Y52+4*PI())/3)</f>
        <v>0.45988821089867377</v>
      </c>
      <c r="AL52" s="11">
        <f>'OddsRatio_working_3-way'!Z52+'OddsRatio_working_3-way'!AF52</f>
        <v>1.0412549135358373</v>
      </c>
      <c r="AM52" s="11">
        <f>'OddsRatio_working_3-way'!AA52+'OddsRatio_working_3-way'!AG52</f>
        <v>-0.551844580621071</v>
      </c>
      <c r="AN52" s="11">
        <f>'OddsRatio_working_3-way'!AB52+'OddsRatio_working_3-way'!AH52</f>
        <v>-0.4894103329147661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1.0412549135358373</v>
      </c>
      <c r="AS52" s="11">
        <f>IF(('OddsRatio_working_3-way'!X52=0),IF(Q52&gt;0,-Q52^(1/3),(-Q52)^(1/3)),'OddsRatio_working_3-way'!AM52-'OddsRatio_working_3-way'!R52/3)</f>
        <v>-0.551844580621071</v>
      </c>
      <c r="AT52" s="11">
        <f>IF(('OddsRatio_working_3-way'!X52=0),IF(Q52&gt;0,-Q52^(1/3),(-Q52)^(1/3)),'OddsRatio_working_3-way'!AN52-'OddsRatio_working_3-way'!R52/3)</f>
        <v>-0.4894103329147661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4.25</v>
      </c>
      <c r="B53" s="4">
        <f>IF('True_Odds_Calculator_3-way'!B54="","",'True_Odds_Calculator_3-way'!B54)</f>
        <v>3.72</v>
      </c>
      <c r="C53" s="4">
        <f>IF('True_Odds_Calculator_3-way'!C54="","",'True_Odds_Calculator_3-way'!C54)</f>
        <v>1.91</v>
      </c>
      <c r="D53" s="9">
        <f t="shared" si="13"/>
        <v>0.22738375011968873</v>
      </c>
      <c r="E53" s="9">
        <f t="shared" si="14"/>
        <v>0.26016324764548743</v>
      </c>
      <c r="F53" s="9">
        <f t="shared" si="15"/>
        <v>0.5124530022348236</v>
      </c>
      <c r="G53" s="9">
        <f t="shared" si="16"/>
        <v>1.0454928145090223</v>
      </c>
      <c r="H53" s="9">
        <f t="shared" si="17"/>
        <v>4.3978516471543223</v>
      </c>
      <c r="I53" s="9">
        <f t="shared" si="18"/>
        <v>3.8437404554645411</v>
      </c>
      <c r="J53" s="9">
        <f t="shared" si="19"/>
        <v>1.9513984612032103</v>
      </c>
      <c r="K53" s="11">
        <f t="shared" si="20"/>
        <v>0.23529411764705882</v>
      </c>
      <c r="L53" s="11">
        <f t="shared" si="21"/>
        <v>0.26881720430107525</v>
      </c>
      <c r="M53" s="11">
        <f t="shared" si="22"/>
        <v>0.52356020942408377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-0.26639644204244761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0.22783644787082208</v>
      </c>
      <c r="Q53" s="11">
        <f>2*'OddsRatio_working_3-way'!K53*'OddsRatio_working_3-way'!L53*'OddsRatio_working_3-way'!M53</f>
        <v>6.6231525543843608E-2</v>
      </c>
      <c r="R53" s="11">
        <f t="shared" si="23"/>
        <v>0</v>
      </c>
      <c r="S53" s="11">
        <f t="shared" si="24"/>
        <v>-0.85525334394112751</v>
      </c>
      <c r="T53" s="11">
        <f t="shared" si="25"/>
        <v>-0.24862015812242069</v>
      </c>
      <c r="U53" s="11">
        <f>'OddsRatio_working_3-way'!S53-'OddsRatio_working_3-way'!R53^2/3</f>
        <v>-0.85525334394112751</v>
      </c>
      <c r="V53" s="11">
        <f>'OddsRatio_working_3-way'!S53*'OddsRatio_working_3-way'!R53/3-2*'OddsRatio_working_3-way'!R53^3/27-'OddsRatio_working_3-way'!T53</f>
        <v>0.24862015812242069</v>
      </c>
      <c r="W53" s="11">
        <f>'OddsRatio_working_3-way'!V53^2+4*'OddsRatio_working_3-way'!U53^3/27</f>
        <v>-3.0866852813661763E-2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0.15221599442772041</v>
      </c>
      <c r="Y53" s="11">
        <f>IF('OddsRatio_working_3-way'!W53&gt;=0,IF('OddsRatio_working_3-way'!V53+SQRT('OddsRatio_working_3-way'!W53)&gt;0,0,PI()),ACOS('OddsRatio_working_3-way'!V53/(2*'OddsRatio_working_3-way'!X53)))</f>
        <v>0.61518106267263906</v>
      </c>
      <c r="Z53" s="11">
        <f>'OddsRatio_working_3-way'!X53^(1/3)*COS('OddsRatio_working_3-way'!Y53/3)</f>
        <v>0.52274640725451116</v>
      </c>
      <c r="AA53" s="11">
        <f>'OddsRatio_working_3-way'!X53^(1/3)*COS(('OddsRatio_working_3-way'!Y53+2*PI())/3)</f>
        <v>-0.35552988826598669</v>
      </c>
      <c r="AB53" s="11">
        <f>'OddsRatio_working_3-way'!X53^(1/3)*COS(('OddsRatio_working_3-way'!Y53+4*PI())/3)</f>
        <v>-0.16721651898852466</v>
      </c>
      <c r="AC53" s="11">
        <f>'OddsRatio_working_3-way'!X53^(1/3)*SIN('OddsRatio_working_3-way'!Y53/3)</f>
        <v>0.10872277444434826</v>
      </c>
      <c r="AD53" s="11">
        <f>'OddsRatio_working_3-way'!X53^(1/3)*SIN(('OddsRatio_working_3-way'!Y53+2*PI())/3)</f>
        <v>0.39835028119727861</v>
      </c>
      <c r="AE53" s="11">
        <f>'OddsRatio_working_3-way'!X53^(1/3)*SIN(('OddsRatio_working_3-way'!Y53+4*PI())/3)</f>
        <v>-0.50707305564162675</v>
      </c>
      <c r="AF53" s="11">
        <f>-'OddsRatio_working_3-way'!U53/(3*'OddsRatio_working_3-way'!X53^(1/3))*COS(('OddsRatio_working_3-way'!Y53)/3)</f>
        <v>0.52274640725451105</v>
      </c>
      <c r="AG53" s="11">
        <f>-'OddsRatio_working_3-way'!U53/(3*'OddsRatio_working_3-way'!X53^(1/3))*COS(('OddsRatio_working_3-way'!Y53+2*PI())/3)</f>
        <v>-0.35552988826598658</v>
      </c>
      <c r="AH53" s="11">
        <f>-'OddsRatio_working_3-way'!U53/(3*'OddsRatio_working_3-way'!X53^(1/3))*COS(('OddsRatio_working_3-way'!Y53+4*PI())/3)</f>
        <v>-0.1672165189885246</v>
      </c>
      <c r="AI53" s="11">
        <f>'OddsRatio_working_3-way'!U53/(3*'OddsRatio_working_3-way'!X53^(1/3))*SIN(('OddsRatio_working_3-way'!Y53)/3)</f>
        <v>-0.10872277444434823</v>
      </c>
      <c r="AJ53" s="11">
        <f>'OddsRatio_working_3-way'!U53/(3*'OddsRatio_working_3-way'!X53^(1/3))*SIN(('OddsRatio_working_3-way'!Y53+2*PI())/3)</f>
        <v>-0.3983502811972785</v>
      </c>
      <c r="AK53" s="11">
        <f>'OddsRatio_working_3-way'!U53/(3*'OddsRatio_working_3-way'!X53^(1/3))*SIN(('OddsRatio_working_3-way'!Y53+4*PI())/3)</f>
        <v>0.50707305564162664</v>
      </c>
      <c r="AL53" s="11">
        <f>'OddsRatio_working_3-way'!Z53+'OddsRatio_working_3-way'!AF53</f>
        <v>1.0454928145090223</v>
      </c>
      <c r="AM53" s="11">
        <f>'OddsRatio_working_3-way'!AA53+'OddsRatio_working_3-way'!AG53</f>
        <v>-0.71105977653197328</v>
      </c>
      <c r="AN53" s="11">
        <f>'OddsRatio_working_3-way'!AB53+'OddsRatio_working_3-way'!AH53</f>
        <v>-0.33443303797704926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1.0454928145090223</v>
      </c>
      <c r="AS53" s="11">
        <f>IF(('OddsRatio_working_3-way'!X53=0),IF(Q53&gt;0,-Q53^(1/3),(-Q53)^(1/3)),'OddsRatio_working_3-way'!AM53-'OddsRatio_working_3-way'!R53/3)</f>
        <v>-0.71105977653197328</v>
      </c>
      <c r="AT53" s="11">
        <f>IF(('OddsRatio_working_3-way'!X53=0),IF(Q53&gt;0,-Q53^(1/3),(-Q53)^(1/3)),'OddsRatio_working_3-way'!AN53-'OddsRatio_working_3-way'!R53/3)</f>
        <v>-0.33443303797704926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1.45</v>
      </c>
      <c r="B54" s="4">
        <f>IF('True_Odds_Calculator_3-way'!B55="","",'True_Odds_Calculator_3-way'!B55)</f>
        <v>4.76</v>
      </c>
      <c r="C54" s="4">
        <f>IF('True_Odds_Calculator_3-way'!C55="","",'True_Odds_Calculator_3-way'!C55)</f>
        <v>7.65</v>
      </c>
      <c r="D54" s="9">
        <f t="shared" si="13"/>
        <v>0.67621130845769417</v>
      </c>
      <c r="E54" s="9">
        <f t="shared" si="14"/>
        <v>0.19996515503619725</v>
      </c>
      <c r="F54" s="9">
        <f t="shared" si="15"/>
        <v>0.12382353650610843</v>
      </c>
      <c r="G54" s="9">
        <f t="shared" si="16"/>
        <v>1.0640615095459984</v>
      </c>
      <c r="H54" s="9">
        <f t="shared" si="17"/>
        <v>1.4788276792956991</v>
      </c>
      <c r="I54" s="9">
        <f t="shared" si="18"/>
        <v>5.0008712758929539</v>
      </c>
      <c r="J54" s="9">
        <f t="shared" si="19"/>
        <v>8.0760090384808887</v>
      </c>
      <c r="K54" s="11">
        <f t="shared" si="20"/>
        <v>0.68965517241379315</v>
      </c>
      <c r="L54" s="11">
        <f t="shared" si="21"/>
        <v>0.21008403361344538</v>
      </c>
      <c r="M54" s="11">
        <f t="shared" si="22"/>
        <v>0.13071895424836602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-0.21310106192578437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0.20568064954176399</v>
      </c>
      <c r="Q54" s="11">
        <f>2*'OddsRatio_working_3-way'!K54*'OddsRatio_working_3-way'!L54*'OddsRatio_working_3-way'!M54</f>
        <v>3.7878572659625041E-2</v>
      </c>
      <c r="R54" s="11">
        <f t="shared" si="23"/>
        <v>0</v>
      </c>
      <c r="S54" s="11">
        <f t="shared" si="24"/>
        <v>-0.9651789047085807</v>
      </c>
      <c r="T54" s="11">
        <f t="shared" si="25"/>
        <v>-0.1777493378837165</v>
      </c>
      <c r="U54" s="11">
        <f>'OddsRatio_working_3-way'!S54-'OddsRatio_working_3-way'!R54^2/3</f>
        <v>-0.9651789047085807</v>
      </c>
      <c r="V54" s="11">
        <f>'OddsRatio_working_3-way'!S54*'OddsRatio_working_3-way'!R54/3-2*'OddsRatio_working_3-way'!R54^3/27-'OddsRatio_working_3-way'!T54</f>
        <v>0.1777493378837165</v>
      </c>
      <c r="W54" s="11">
        <f>'OddsRatio_working_3-way'!V54^2+4*'OddsRatio_working_3-way'!U54^3/27</f>
        <v>-0.10160991647855677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0.18248612522371144</v>
      </c>
      <c r="Y54" s="11">
        <f>IF('OddsRatio_working_3-way'!W54&gt;=0,IF('OddsRatio_working_3-way'!V54+SQRT('OddsRatio_working_3-way'!W54)&gt;0,0,PI()),ACOS('OddsRatio_working_3-way'!V54/(2*'OddsRatio_working_3-way'!X54)))</f>
        <v>1.0621200885018149</v>
      </c>
      <c r="Z54" s="11">
        <f>'OddsRatio_working_3-way'!X54^(1/3)*COS('OddsRatio_working_3-way'!Y54/3)</f>
        <v>0.5320307547729991</v>
      </c>
      <c r="AA54" s="11">
        <f>'OddsRatio_working_3-way'!X54^(1/3)*COS(('OddsRatio_working_3-way'!Y54+2*PI())/3)</f>
        <v>-0.43631565090037205</v>
      </c>
      <c r="AB54" s="11">
        <f>'OddsRatio_working_3-way'!X54^(1/3)*COS(('OddsRatio_working_3-way'!Y54+4*PI())/3)</f>
        <v>-9.5715103872627147E-2</v>
      </c>
      <c r="AC54" s="11">
        <f>'OddsRatio_working_3-way'!X54^(1/3)*SIN('OddsRatio_working_3-way'!Y54/3)</f>
        <v>0.19664581751260252</v>
      </c>
      <c r="AD54" s="11">
        <f>'OddsRatio_working_3-way'!X54^(1/3)*SIN(('OddsRatio_working_3-way'!Y54+2*PI())/3)</f>
        <v>0.36242924047172498</v>
      </c>
      <c r="AE54" s="11">
        <f>'OddsRatio_working_3-way'!X54^(1/3)*SIN(('OddsRatio_working_3-way'!Y54+4*PI())/3)</f>
        <v>-0.55907505798432733</v>
      </c>
      <c r="AF54" s="11">
        <f>-'OddsRatio_working_3-way'!U54/(3*'OddsRatio_working_3-way'!X54^(1/3))*COS(('OddsRatio_working_3-way'!Y54)/3)</f>
        <v>0.53203075477299921</v>
      </c>
      <c r="AG54" s="11">
        <f>-'OddsRatio_working_3-way'!U54/(3*'OddsRatio_working_3-way'!X54^(1/3))*COS(('OddsRatio_working_3-way'!Y54+2*PI())/3)</f>
        <v>-0.43631565090037217</v>
      </c>
      <c r="AH54" s="11">
        <f>-'OddsRatio_working_3-way'!U54/(3*'OddsRatio_working_3-way'!X54^(1/3))*COS(('OddsRatio_working_3-way'!Y54+4*PI())/3)</f>
        <v>-9.5715103872627175E-2</v>
      </c>
      <c r="AI54" s="11">
        <f>'OddsRatio_working_3-way'!U54/(3*'OddsRatio_working_3-way'!X54^(1/3))*SIN(('OddsRatio_working_3-way'!Y54)/3)</f>
        <v>-0.19664581751260254</v>
      </c>
      <c r="AJ54" s="11">
        <f>'OddsRatio_working_3-way'!U54/(3*'OddsRatio_working_3-way'!X54^(1/3))*SIN(('OddsRatio_working_3-way'!Y54+2*PI())/3)</f>
        <v>-0.36242924047172503</v>
      </c>
      <c r="AK54" s="11">
        <f>'OddsRatio_working_3-way'!U54/(3*'OddsRatio_working_3-way'!X54^(1/3))*SIN(('OddsRatio_working_3-way'!Y54+4*PI())/3)</f>
        <v>0.55907505798432744</v>
      </c>
      <c r="AL54" s="11">
        <f>'OddsRatio_working_3-way'!Z54+'OddsRatio_working_3-way'!AF54</f>
        <v>1.0640615095459984</v>
      </c>
      <c r="AM54" s="11">
        <f>'OddsRatio_working_3-way'!AA54+'OddsRatio_working_3-way'!AG54</f>
        <v>-0.87263130180074422</v>
      </c>
      <c r="AN54" s="11">
        <f>'OddsRatio_working_3-way'!AB54+'OddsRatio_working_3-way'!AH54</f>
        <v>-0.19143020774525432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1.0640615095459984</v>
      </c>
      <c r="AS54" s="11">
        <f>IF(('OddsRatio_working_3-way'!X54=0),IF(Q54&gt;0,-Q54^(1/3),(-Q54)^(1/3)),'OddsRatio_working_3-way'!AM54-'OddsRatio_working_3-way'!R54/3)</f>
        <v>-0.87263130180074422</v>
      </c>
      <c r="AT54" s="11">
        <f>IF(('OddsRatio_working_3-way'!X54=0),IF(Q54&gt;0,-Q54^(1/3),(-Q54)^(1/3)),'OddsRatio_working_3-way'!AN54-'OddsRatio_working_3-way'!R54/3)</f>
        <v>-0.19143020774525432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3.41</v>
      </c>
      <c r="B55" s="4">
        <f>IF('True_Odds_Calculator_3-way'!B56="","",'True_Odds_Calculator_3-way'!B56)</f>
        <v>3.46</v>
      </c>
      <c r="C55" s="4">
        <f>IF('True_Odds_Calculator_3-way'!C56="","",'True_Odds_Calculator_3-way'!C56)</f>
        <v>2.2400000000000002</v>
      </c>
      <c r="D55" s="9">
        <f t="shared" si="13"/>
        <v>0.28426256638869746</v>
      </c>
      <c r="E55" s="9">
        <f t="shared" si="14"/>
        <v>0.28010322278246158</v>
      </c>
      <c r="F55" s="9">
        <f t="shared" si="15"/>
        <v>0.43563421082884113</v>
      </c>
      <c r="G55" s="9">
        <f t="shared" si="16"/>
        <v>1.0447611542687198</v>
      </c>
      <c r="H55" s="9">
        <f t="shared" si="17"/>
        <v>3.5178743817876152</v>
      </c>
      <c r="I55" s="9">
        <f t="shared" si="18"/>
        <v>3.5701124395010502</v>
      </c>
      <c r="J55" s="9">
        <f t="shared" si="19"/>
        <v>2.2955038312932126</v>
      </c>
      <c r="K55" s="11">
        <f t="shared" si="20"/>
        <v>0.29325513196480935</v>
      </c>
      <c r="L55" s="11">
        <f t="shared" si="21"/>
        <v>0.28901734104046245</v>
      </c>
      <c r="M55" s="11">
        <f t="shared" si="22"/>
        <v>0.4464285714285714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-0.27816042339163727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0.23118662989071337</v>
      </c>
      <c r="Q55" s="11">
        <f>2*'OddsRatio_working_3-way'!K55*'OddsRatio_working_3-way'!L55*'OddsRatio_working_3-way'!M55</f>
        <v>7.5674837934767064E-2</v>
      </c>
      <c r="R55" s="11">
        <f t="shared" si="23"/>
        <v>0</v>
      </c>
      <c r="S55" s="11">
        <f t="shared" si="24"/>
        <v>-0.83112697008378178</v>
      </c>
      <c r="T55" s="11">
        <f t="shared" si="25"/>
        <v>-0.27205465469190893</v>
      </c>
      <c r="U55" s="11">
        <f>'OddsRatio_working_3-way'!S55-'OddsRatio_working_3-way'!R55^2/3</f>
        <v>-0.83112697008378178</v>
      </c>
      <c r="V55" s="11">
        <f>'OddsRatio_working_3-way'!S55*'OddsRatio_working_3-way'!R55/3-2*'OddsRatio_working_3-way'!R55^3/27-'OddsRatio_working_3-way'!T55</f>
        <v>0.27205465469190893</v>
      </c>
      <c r="W55" s="11">
        <f>'OddsRatio_working_3-way'!V55^2+4*'OddsRatio_working_3-way'!U55^3/27</f>
        <v>-1.1040971965174631E-2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0.14582070078070913</v>
      </c>
      <c r="Y55" s="11">
        <f>IF('OddsRatio_working_3-way'!W55&gt;=0,IF('OddsRatio_working_3-way'!V55+SQRT('OddsRatio_working_3-way'!W55)&gt;0,0,PI()),ACOS('OddsRatio_working_3-way'!V55/(2*'OddsRatio_working_3-way'!X55)))</f>
        <v>0.368580770815081</v>
      </c>
      <c r="Z55" s="11">
        <f>'OddsRatio_working_3-way'!X55^(1/3)*COS('OddsRatio_working_3-way'!Y55/3)</f>
        <v>0.52238057713436004</v>
      </c>
      <c r="AA55" s="11">
        <f>'OddsRatio_working_3-way'!X55^(1/3)*COS(('OddsRatio_working_3-way'!Y55+2*PI())/3)</f>
        <v>-0.31705299522846853</v>
      </c>
      <c r="AB55" s="11">
        <f>'OddsRatio_working_3-way'!X55^(1/3)*COS(('OddsRatio_working_3-way'!Y55+4*PI())/3)</f>
        <v>-0.20532758190589162</v>
      </c>
      <c r="AC55" s="11">
        <f>'OddsRatio_working_3-way'!X55^(1/3)*SIN('OddsRatio_working_3-way'!Y55/3)</f>
        <v>6.4504697457112042E-2</v>
      </c>
      <c r="AD55" s="11">
        <f>'OddsRatio_working_3-way'!X55^(1/3)*SIN(('OddsRatio_working_3-way'!Y55+2*PI())/3)</f>
        <v>0.42014250151337623</v>
      </c>
      <c r="AE55" s="11">
        <f>'OddsRatio_working_3-way'!X55^(1/3)*SIN(('OddsRatio_working_3-way'!Y55+4*PI())/3)</f>
        <v>-0.48464719897048819</v>
      </c>
      <c r="AF55" s="11">
        <f>-'OddsRatio_working_3-way'!U55/(3*'OddsRatio_working_3-way'!X55^(1/3))*COS(('OddsRatio_working_3-way'!Y55)/3)</f>
        <v>0.52238057713435992</v>
      </c>
      <c r="AG55" s="11">
        <f>-'OddsRatio_working_3-way'!U55/(3*'OddsRatio_working_3-way'!X55^(1/3))*COS(('OddsRatio_working_3-way'!Y55+2*PI())/3)</f>
        <v>-0.31705299522846847</v>
      </c>
      <c r="AH55" s="11">
        <f>-'OddsRatio_working_3-way'!U55/(3*'OddsRatio_working_3-way'!X55^(1/3))*COS(('OddsRatio_working_3-way'!Y55+4*PI())/3)</f>
        <v>-0.20532758190589157</v>
      </c>
      <c r="AI55" s="11">
        <f>'OddsRatio_working_3-way'!U55/(3*'OddsRatio_working_3-way'!X55^(1/3))*SIN(('OddsRatio_working_3-way'!Y55)/3)</f>
        <v>-6.4504697457112029E-2</v>
      </c>
      <c r="AJ55" s="11">
        <f>'OddsRatio_working_3-way'!U55/(3*'OddsRatio_working_3-way'!X55^(1/3))*SIN(('OddsRatio_working_3-way'!Y55+2*PI())/3)</f>
        <v>-0.42014250151337612</v>
      </c>
      <c r="AK55" s="11">
        <f>'OddsRatio_working_3-way'!U55/(3*'OddsRatio_working_3-way'!X55^(1/3))*SIN(('OddsRatio_working_3-way'!Y55+4*PI())/3)</f>
        <v>0.48464719897048808</v>
      </c>
      <c r="AL55" s="11">
        <f>'OddsRatio_working_3-way'!Z55+'OddsRatio_working_3-way'!AF55</f>
        <v>1.0447611542687198</v>
      </c>
      <c r="AM55" s="11">
        <f>'OddsRatio_working_3-way'!AA55+'OddsRatio_working_3-way'!AG55</f>
        <v>-0.63410599045693705</v>
      </c>
      <c r="AN55" s="11">
        <f>'OddsRatio_working_3-way'!AB55+'OddsRatio_working_3-way'!AH55</f>
        <v>-0.41065516381178319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1.0447611542687198</v>
      </c>
      <c r="AS55" s="11">
        <f>IF(('OddsRatio_working_3-way'!X55=0),IF(Q55&gt;0,-Q55^(1/3),(-Q55)^(1/3)),'OddsRatio_working_3-way'!AM55-'OddsRatio_working_3-way'!R55/3)</f>
        <v>-0.63410599045693705</v>
      </c>
      <c r="AT55" s="11">
        <f>IF(('OddsRatio_working_3-way'!X55=0),IF(Q55&gt;0,-Q55^(1/3),(-Q55)^(1/3)),'OddsRatio_working_3-way'!AN55-'OddsRatio_working_3-way'!R55/3)</f>
        <v>-0.41065516381178319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2.17</v>
      </c>
      <c r="B56" s="4">
        <f>IF('True_Odds_Calculator_3-way'!B57="","",'True_Odds_Calculator_3-way'!B57)</f>
        <v>3.98</v>
      </c>
      <c r="C56" s="4">
        <f>IF('True_Odds_Calculator_3-way'!C57="","",'True_Odds_Calculator_3-way'!C57)</f>
        <v>3.15</v>
      </c>
      <c r="D56" s="9">
        <f t="shared" si="13"/>
        <v>0.44953698457581598</v>
      </c>
      <c r="E56" s="9">
        <f t="shared" si="14"/>
        <v>0.24278679407000861</v>
      </c>
      <c r="F56" s="9">
        <f t="shared" si="15"/>
        <v>0.30767622135417549</v>
      </c>
      <c r="G56" s="9">
        <f t="shared" si="16"/>
        <v>1.0465906608512019</v>
      </c>
      <c r="H56" s="9">
        <f t="shared" si="17"/>
        <v>2.2245110731959064</v>
      </c>
      <c r="I56" s="9">
        <f t="shared" si="18"/>
        <v>4.1188401693365817</v>
      </c>
      <c r="J56" s="9">
        <f t="shared" si="19"/>
        <v>3.2501699208300843</v>
      </c>
      <c r="K56" s="11">
        <f t="shared" si="20"/>
        <v>0.46082949308755761</v>
      </c>
      <c r="L56" s="11">
        <f t="shared" si="21"/>
        <v>0.25125628140703515</v>
      </c>
      <c r="M56" s="11">
        <f t="shared" si="22"/>
        <v>0.31746031746031744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-0.27554163179293445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0.23157260959173753</v>
      </c>
      <c r="Q56" s="11">
        <f>2*'OddsRatio_working_3-way'!K56*'OddsRatio_working_3-way'!L56*'OddsRatio_working_3-way'!M56</f>
        <v>7.3515114156107134E-2</v>
      </c>
      <c r="R56" s="11">
        <f t="shared" si="23"/>
        <v>0</v>
      </c>
      <c r="S56" s="11">
        <f t="shared" si="24"/>
        <v>-0.84042693688393699</v>
      </c>
      <c r="T56" s="11">
        <f t="shared" si="25"/>
        <v>-0.26680220218537676</v>
      </c>
      <c r="U56" s="11">
        <f>'OddsRatio_working_3-way'!S56-'OddsRatio_working_3-way'!R56^2/3</f>
        <v>-0.84042693688393699</v>
      </c>
      <c r="V56" s="11">
        <f>'OddsRatio_working_3-way'!S56*'OddsRatio_working_3-way'!R56/3-2*'OddsRatio_working_3-way'!R56^3/27-'OddsRatio_working_3-way'!T56</f>
        <v>0.26680220218537676</v>
      </c>
      <c r="W56" s="11">
        <f>'OddsRatio_working_3-way'!V56^2+4*'OddsRatio_working_3-way'!U56^3/27</f>
        <v>-1.6758540376736603E-2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0.14827504465325855</v>
      </c>
      <c r="Y56" s="11">
        <f>IF('OddsRatio_working_3-way'!W56&gt;=0,IF('OddsRatio_working_3-way'!V56+SQRT('OddsRatio_working_3-way'!W56)&gt;0,0,PI()),ACOS('OddsRatio_working_3-way'!V56/(2*'OddsRatio_working_3-way'!X56)))</f>
        <v>0.45174479970493264</v>
      </c>
      <c r="Z56" s="11">
        <f>'OddsRatio_working_3-way'!X56^(1/3)*COS('OddsRatio_working_3-way'!Y56/3)</f>
        <v>0.52329533042560106</v>
      </c>
      <c r="AA56" s="11">
        <f>'OddsRatio_working_3-way'!X56^(1/3)*COS(('OddsRatio_working_3-way'!Y56+2*PI())/3)</f>
        <v>-0.33040980659201485</v>
      </c>
      <c r="AB56" s="11">
        <f>'OddsRatio_working_3-way'!X56^(1/3)*COS(('OddsRatio_working_3-way'!Y56+4*PI())/3)</f>
        <v>-0.19288552383358629</v>
      </c>
      <c r="AC56" s="11">
        <f>'OddsRatio_working_3-way'!X56^(1/3)*SIN('OddsRatio_working_3-way'!Y56/3)</f>
        <v>7.9399681670688893E-2</v>
      </c>
      <c r="AD56" s="11">
        <f>'OddsRatio_working_3-way'!X56^(1/3)*SIN(('OddsRatio_working_3-way'!Y56+2*PI())/3)</f>
        <v>0.41348720899499786</v>
      </c>
      <c r="AE56" s="11">
        <f>'OddsRatio_working_3-way'!X56^(1/3)*SIN(('OddsRatio_working_3-way'!Y56+4*PI())/3)</f>
        <v>-0.49288689066568681</v>
      </c>
      <c r="AF56" s="11">
        <f>-'OddsRatio_working_3-way'!U56/(3*'OddsRatio_working_3-way'!X56^(1/3))*COS(('OddsRatio_working_3-way'!Y56)/3)</f>
        <v>0.52329533042560095</v>
      </c>
      <c r="AG56" s="11">
        <f>-'OddsRatio_working_3-way'!U56/(3*'OddsRatio_working_3-way'!X56^(1/3))*COS(('OddsRatio_working_3-way'!Y56+2*PI())/3)</f>
        <v>-0.3304098065920148</v>
      </c>
      <c r="AH56" s="11">
        <f>-'OddsRatio_working_3-way'!U56/(3*'OddsRatio_working_3-way'!X56^(1/3))*COS(('OddsRatio_working_3-way'!Y56+4*PI())/3)</f>
        <v>-0.19288552383358626</v>
      </c>
      <c r="AI56" s="11">
        <f>'OddsRatio_working_3-way'!U56/(3*'OddsRatio_working_3-way'!X56^(1/3))*SIN(('OddsRatio_working_3-way'!Y56)/3)</f>
        <v>-7.9399681670688879E-2</v>
      </c>
      <c r="AJ56" s="11">
        <f>'OddsRatio_working_3-way'!U56/(3*'OddsRatio_working_3-way'!X56^(1/3))*SIN(('OddsRatio_working_3-way'!Y56+2*PI())/3)</f>
        <v>-0.4134872089949978</v>
      </c>
      <c r="AK56" s="11">
        <f>'OddsRatio_working_3-way'!U56/(3*'OddsRatio_working_3-way'!X56^(1/3))*SIN(('OddsRatio_working_3-way'!Y56+4*PI())/3)</f>
        <v>0.49288689066568669</v>
      </c>
      <c r="AL56" s="11">
        <f>'OddsRatio_working_3-way'!Z56+'OddsRatio_working_3-way'!AF56</f>
        <v>1.0465906608512019</v>
      </c>
      <c r="AM56" s="11">
        <f>'OddsRatio_working_3-way'!AA56+'OddsRatio_working_3-way'!AG56</f>
        <v>-0.6608196131840296</v>
      </c>
      <c r="AN56" s="11">
        <f>'OddsRatio_working_3-way'!AB56+'OddsRatio_working_3-way'!AH56</f>
        <v>-0.38577104766717252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1.0465906608512019</v>
      </c>
      <c r="AS56" s="11">
        <f>IF(('OddsRatio_working_3-way'!X56=0),IF(Q56&gt;0,-Q56^(1/3),(-Q56)^(1/3)),'OddsRatio_working_3-way'!AM56-'OddsRatio_working_3-way'!R56/3)</f>
        <v>-0.6608196131840296</v>
      </c>
      <c r="AT56" s="11">
        <f>IF(('OddsRatio_working_3-way'!X56=0),IF(Q56&gt;0,-Q56^(1/3),(-Q56)^(1/3)),'OddsRatio_working_3-way'!AN56-'OddsRatio_working_3-way'!R56/3)</f>
        <v>-0.38577104766717252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2.59</v>
      </c>
      <c r="B57" s="4">
        <f>IF('True_Odds_Calculator_3-way'!B58="","",'True_Odds_Calculator_3-way'!B58)</f>
        <v>3.32</v>
      </c>
      <c r="C57" s="4">
        <f>IF('True_Odds_Calculator_3-way'!C58="","",'True_Odds_Calculator_3-way'!C58)</f>
        <v>2.94</v>
      </c>
      <c r="D57" s="9">
        <f t="shared" si="13"/>
        <v>0.37640404646746428</v>
      </c>
      <c r="E57" s="9">
        <f t="shared" si="14"/>
        <v>0.29262424447163943</v>
      </c>
      <c r="F57" s="9">
        <f t="shared" si="15"/>
        <v>0.3309717090608964</v>
      </c>
      <c r="G57" s="9">
        <f t="shared" si="16"/>
        <v>1.0419619995967428</v>
      </c>
      <c r="H57" s="9">
        <f t="shared" si="17"/>
        <v>2.6567195793588216</v>
      </c>
      <c r="I57" s="9">
        <f t="shared" si="18"/>
        <v>3.4173518390644424</v>
      </c>
      <c r="J57" s="9">
        <f t="shared" si="19"/>
        <v>3.0214062792176817</v>
      </c>
      <c r="K57" s="11">
        <f t="shared" si="20"/>
        <v>0.38610038610038611</v>
      </c>
      <c r="L57" s="11">
        <f t="shared" si="21"/>
        <v>0.30120481927710846</v>
      </c>
      <c r="M57" s="11">
        <f t="shared" si="22"/>
        <v>0.3401360544217687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-0.28307509448399548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0.23140390733210997</v>
      </c>
      <c r="Q57" s="11">
        <f>2*'OddsRatio_working_3-way'!K57*'OddsRatio_working_3-way'!L57*'OddsRatio_working_3-way'!M57</f>
        <v>7.9112446951148704E-2</v>
      </c>
      <c r="R57" s="11">
        <f t="shared" si="23"/>
        <v>0</v>
      </c>
      <c r="S57" s="11">
        <f t="shared" si="24"/>
        <v>-0.81746473582893431</v>
      </c>
      <c r="T57" s="11">
        <f t="shared" si="25"/>
        <v>-0.27947512336031938</v>
      </c>
      <c r="U57" s="11">
        <f>'OddsRatio_working_3-way'!S57-'OddsRatio_working_3-way'!R57^2/3</f>
        <v>-0.81746473582893431</v>
      </c>
      <c r="V57" s="11">
        <f>'OddsRatio_working_3-way'!S57*'OddsRatio_working_3-way'!R57/3-2*'OddsRatio_working_3-way'!R57^3/27-'OddsRatio_working_3-way'!T57</f>
        <v>0.27947512336031938</v>
      </c>
      <c r="W57" s="11">
        <f>'OddsRatio_working_3-way'!V57^2+4*'OddsRatio_working_3-way'!U57^3/27</f>
        <v>-2.8224940341444182E-3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0.14223997206429892</v>
      </c>
      <c r="Y57" s="11">
        <f>IF('OddsRatio_working_3-way'!W57&gt;=0,IF('OddsRatio_working_3-way'!V57+SQRT('OddsRatio_working_3-way'!W57)&gt;0,0,PI()),ACOS('OddsRatio_working_3-way'!V57/(2*'OddsRatio_working_3-way'!X57)))</f>
        <v>0.18785476109297683</v>
      </c>
      <c r="Z57" s="11">
        <f>'OddsRatio_working_3-way'!X57^(1/3)*COS('OddsRatio_working_3-way'!Y57/3)</f>
        <v>0.52098099979837142</v>
      </c>
      <c r="AA57" s="11">
        <f>'OddsRatio_working_3-way'!X57^(1/3)*COS(('OddsRatio_working_3-way'!Y57+2*PI())/3)</f>
        <v>-0.28877976189115911</v>
      </c>
      <c r="AB57" s="11">
        <f>'OddsRatio_working_3-way'!X57^(1/3)*COS(('OddsRatio_working_3-way'!Y57+4*PI())/3)</f>
        <v>-0.23220123790721248</v>
      </c>
      <c r="AC57" s="11">
        <f>'OddsRatio_working_3-way'!X57^(1/3)*SIN('OddsRatio_working_3-way'!Y57/3)</f>
        <v>3.2665626052483472E-2</v>
      </c>
      <c r="AD57" s="11">
        <f>'OddsRatio_working_3-way'!X57^(1/3)*SIN(('OddsRatio_working_3-way'!Y57+2*PI())/3)</f>
        <v>0.43484996768816353</v>
      </c>
      <c r="AE57" s="11">
        <f>'OddsRatio_working_3-way'!X57^(1/3)*SIN(('OddsRatio_working_3-way'!Y57+4*PI())/3)</f>
        <v>-0.46751559374064683</v>
      </c>
      <c r="AF57" s="11">
        <f>-'OddsRatio_working_3-way'!U57/(3*'OddsRatio_working_3-way'!X57^(1/3))*COS(('OddsRatio_working_3-way'!Y57)/3)</f>
        <v>0.52098099979837142</v>
      </c>
      <c r="AG57" s="11">
        <f>-'OddsRatio_working_3-way'!U57/(3*'OddsRatio_working_3-way'!X57^(1/3))*COS(('OddsRatio_working_3-way'!Y57+2*PI())/3)</f>
        <v>-0.28877976189115911</v>
      </c>
      <c r="AH57" s="11">
        <f>-'OddsRatio_working_3-way'!U57/(3*'OddsRatio_working_3-way'!X57^(1/3))*COS(('OddsRatio_working_3-way'!Y57+4*PI())/3)</f>
        <v>-0.23220123790721248</v>
      </c>
      <c r="AI57" s="11">
        <f>'OddsRatio_working_3-way'!U57/(3*'OddsRatio_working_3-way'!X57^(1/3))*SIN(('OddsRatio_working_3-way'!Y57)/3)</f>
        <v>-3.2665626052483472E-2</v>
      </c>
      <c r="AJ57" s="11">
        <f>'OddsRatio_working_3-way'!U57/(3*'OddsRatio_working_3-way'!X57^(1/3))*SIN(('OddsRatio_working_3-way'!Y57+2*PI())/3)</f>
        <v>-0.43484996768816353</v>
      </c>
      <c r="AK57" s="11">
        <f>'OddsRatio_working_3-way'!U57/(3*'OddsRatio_working_3-way'!X57^(1/3))*SIN(('OddsRatio_working_3-way'!Y57+4*PI())/3)</f>
        <v>0.46751559374064683</v>
      </c>
      <c r="AL57" s="11">
        <f>'OddsRatio_working_3-way'!Z57+'OddsRatio_working_3-way'!AF57</f>
        <v>1.0419619995967428</v>
      </c>
      <c r="AM57" s="11">
        <f>'OddsRatio_working_3-way'!AA57+'OddsRatio_working_3-way'!AG57</f>
        <v>-0.57755952378231823</v>
      </c>
      <c r="AN57" s="11">
        <f>'OddsRatio_working_3-way'!AB57+'OddsRatio_working_3-way'!AH57</f>
        <v>-0.46440247581442495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1.0419619995967428</v>
      </c>
      <c r="AS57" s="11">
        <f>IF(('OddsRatio_working_3-way'!X57=0),IF(Q57&gt;0,-Q57^(1/3),(-Q57)^(1/3)),'OddsRatio_working_3-way'!AM57-'OddsRatio_working_3-way'!R57/3)</f>
        <v>-0.57755952378231823</v>
      </c>
      <c r="AT57" s="11">
        <f>IF(('OddsRatio_working_3-way'!X57=0),IF(Q57&gt;0,-Q57^(1/3),(-Q57)^(1/3)),'OddsRatio_working_3-way'!AN57-'OddsRatio_working_3-way'!R57/3)</f>
        <v>-0.46440247581442495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2.71</v>
      </c>
      <c r="B58" s="4">
        <f>IF('True_Odds_Calculator_3-way'!B59="","",'True_Odds_Calculator_3-way'!B59)</f>
        <v>3.31</v>
      </c>
      <c r="C58" s="4">
        <f>IF('True_Odds_Calculator_3-way'!C59="","",'True_Odds_Calculator_3-way'!C59)</f>
        <v>2.8</v>
      </c>
      <c r="D58" s="9">
        <f t="shared" si="13"/>
        <v>0.35921973867080598</v>
      </c>
      <c r="E58" s="9">
        <f t="shared" si="14"/>
        <v>0.29328006307162141</v>
      </c>
      <c r="F58" s="9">
        <f t="shared" si="15"/>
        <v>0.34750019825757256</v>
      </c>
      <c r="G58" s="9">
        <f t="shared" si="16"/>
        <v>1.0431645555154865</v>
      </c>
      <c r="H58" s="9">
        <f t="shared" si="17"/>
        <v>2.7838113899314818</v>
      </c>
      <c r="I58" s="9">
        <f t="shared" si="18"/>
        <v>3.4097101232407732</v>
      </c>
      <c r="J58" s="9">
        <f t="shared" si="19"/>
        <v>2.8776961999278758</v>
      </c>
      <c r="K58" s="11">
        <f t="shared" si="20"/>
        <v>0.36900369003690037</v>
      </c>
      <c r="L58" s="11">
        <f t="shared" si="21"/>
        <v>0.30211480362537763</v>
      </c>
      <c r="M58" s="11">
        <f t="shared" si="22"/>
        <v>0.35714285714285715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-0.28309048951516691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0.23172221363991796</v>
      </c>
      <c r="Q58" s="11">
        <f>2*'OddsRatio_working_3-way'!K58*'OddsRatio_working_3-way'!L58*'OddsRatio_working_3-way'!M58</f>
        <v>7.9629626680384188E-2</v>
      </c>
      <c r="R58" s="11">
        <f t="shared" si="23"/>
        <v>0</v>
      </c>
      <c r="S58" s="11">
        <f t="shared" si="24"/>
        <v>-0.81854467819380128</v>
      </c>
      <c r="T58" s="11">
        <f t="shared" si="25"/>
        <v>-0.28128683099443347</v>
      </c>
      <c r="U58" s="11">
        <f>'OddsRatio_working_3-way'!S58-'OddsRatio_working_3-way'!R58^2/3</f>
        <v>-0.81854467819380128</v>
      </c>
      <c r="V58" s="11">
        <f>'OddsRatio_working_3-way'!S58*'OddsRatio_working_3-way'!R58/3-2*'OddsRatio_working_3-way'!R58^3/27-'OddsRatio_working_3-way'!T58</f>
        <v>0.28128683099443347</v>
      </c>
      <c r="W58" s="11">
        <f>'OddsRatio_working_3-way'!V58^2+4*'OddsRatio_working_3-way'!U58^3/27</f>
        <v>-2.1277234432804104E-3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0.14252193228953516</v>
      </c>
      <c r="Y58" s="11">
        <f>IF('OddsRatio_working_3-way'!W58&gt;=0,IF('OddsRatio_working_3-way'!V58+SQRT('OddsRatio_working_3-way'!W58)&gt;0,0,PI()),ACOS('OddsRatio_working_3-way'!V58/(2*'OddsRatio_working_3-way'!X58)))</f>
        <v>0.16253985368622081</v>
      </c>
      <c r="Z58" s="11">
        <f>'OddsRatio_working_3-way'!X58^(1/3)*COS('OddsRatio_working_3-way'!Y58/3)</f>
        <v>0.52158227775774324</v>
      </c>
      <c r="AA58" s="11">
        <f>'OddsRatio_working_3-way'!X58^(1/3)*COS(('OddsRatio_working_3-way'!Y58+2*PI())/3)</f>
        <v>-0.28528838760671044</v>
      </c>
      <c r="AB58" s="11">
        <f>'OddsRatio_working_3-way'!X58^(1/3)*COS(('OddsRatio_working_3-way'!Y58+4*PI())/3)</f>
        <v>-0.23629389015103286</v>
      </c>
      <c r="AC58" s="11">
        <f>'OddsRatio_working_3-way'!X58^(1/3)*SIN('OddsRatio_working_3-way'!Y58/3)</f>
        <v>2.8286986294845891E-2</v>
      </c>
      <c r="AD58" s="11">
        <f>'OddsRatio_working_3-way'!X58^(1/3)*SIN(('OddsRatio_working_3-way'!Y58+2*PI())/3)</f>
        <v>0.43756000955453384</v>
      </c>
      <c r="AE58" s="11">
        <f>'OddsRatio_working_3-way'!X58^(1/3)*SIN(('OddsRatio_working_3-way'!Y58+4*PI())/3)</f>
        <v>-0.46584699584937966</v>
      </c>
      <c r="AF58" s="11">
        <f>-'OddsRatio_working_3-way'!U58/(3*'OddsRatio_working_3-way'!X58^(1/3))*COS(('OddsRatio_working_3-way'!Y58)/3)</f>
        <v>0.52158227775774335</v>
      </c>
      <c r="AG58" s="11">
        <f>-'OddsRatio_working_3-way'!U58/(3*'OddsRatio_working_3-way'!X58^(1/3))*COS(('OddsRatio_working_3-way'!Y58+2*PI())/3)</f>
        <v>-0.28528838760671049</v>
      </c>
      <c r="AH58" s="11">
        <f>-'OddsRatio_working_3-way'!U58/(3*'OddsRatio_working_3-way'!X58^(1/3))*COS(('OddsRatio_working_3-way'!Y58+4*PI())/3)</f>
        <v>-0.23629389015103291</v>
      </c>
      <c r="AI58" s="11">
        <f>'OddsRatio_working_3-way'!U58/(3*'OddsRatio_working_3-way'!X58^(1/3))*SIN(('OddsRatio_working_3-way'!Y58)/3)</f>
        <v>-2.8286986294845898E-2</v>
      </c>
      <c r="AJ58" s="11">
        <f>'OddsRatio_working_3-way'!U58/(3*'OddsRatio_working_3-way'!X58^(1/3))*SIN(('OddsRatio_working_3-way'!Y58+2*PI())/3)</f>
        <v>-0.43756000955453389</v>
      </c>
      <c r="AK58" s="11">
        <f>'OddsRatio_working_3-way'!U58/(3*'OddsRatio_working_3-way'!X58^(1/3))*SIN(('OddsRatio_working_3-way'!Y58+4*PI())/3)</f>
        <v>0.46584699584937977</v>
      </c>
      <c r="AL58" s="11">
        <f>'OddsRatio_working_3-way'!Z58+'OddsRatio_working_3-way'!AF58</f>
        <v>1.0431645555154865</v>
      </c>
      <c r="AM58" s="11">
        <f>'OddsRatio_working_3-way'!AA58+'OddsRatio_working_3-way'!AG58</f>
        <v>-0.57057677521342098</v>
      </c>
      <c r="AN58" s="11">
        <f>'OddsRatio_working_3-way'!AB58+'OddsRatio_working_3-way'!AH58</f>
        <v>-0.47258778030206577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1.0431645555154865</v>
      </c>
      <c r="AS58" s="11">
        <f>IF(('OddsRatio_working_3-way'!X58=0),IF(Q58&gt;0,-Q58^(1/3),(-Q58)^(1/3)),'OddsRatio_working_3-way'!AM58-'OddsRatio_working_3-way'!R58/3)</f>
        <v>-0.57057677521342098</v>
      </c>
      <c r="AT58" s="11">
        <f>IF(('OddsRatio_working_3-way'!X58=0),IF(Q58&gt;0,-Q58^(1/3),(-Q58)^(1/3)),'OddsRatio_working_3-way'!AN58-'OddsRatio_working_3-way'!R58/3)</f>
        <v>-0.47258778030206577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1.81</v>
      </c>
      <c r="B59" s="4">
        <f>IF('True_Odds_Calculator_3-way'!B60="","",'True_Odds_Calculator_3-way'!B60)</f>
        <v>3.93</v>
      </c>
      <c r="C59" s="4">
        <f>IF('True_Odds_Calculator_3-way'!C60="","",'True_Odds_Calculator_3-way'!C60)</f>
        <v>4.47</v>
      </c>
      <c r="D59" s="9">
        <f t="shared" si="13"/>
        <v>0.53995829248821736</v>
      </c>
      <c r="E59" s="9">
        <f t="shared" si="14"/>
        <v>0.24498350632545679</v>
      </c>
      <c r="F59" s="9">
        <f t="shared" si="15"/>
        <v>0.21505820118632599</v>
      </c>
      <c r="G59" s="9">
        <f t="shared" si="16"/>
        <v>1.0518455466365157</v>
      </c>
      <c r="H59" s="9">
        <f t="shared" si="17"/>
        <v>1.8519948927755774</v>
      </c>
      <c r="I59" s="9">
        <f t="shared" si="18"/>
        <v>4.0819074516449918</v>
      </c>
      <c r="J59" s="9">
        <f t="shared" si="19"/>
        <v>4.6499040468287092</v>
      </c>
      <c r="K59" s="11">
        <f t="shared" si="20"/>
        <v>0.5524861878453039</v>
      </c>
      <c r="L59" s="11">
        <f t="shared" si="21"/>
        <v>0.2544529262086514</v>
      </c>
      <c r="M59" s="11">
        <f t="shared" si="22"/>
        <v>0.2237136465324385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-0.2590022075105175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0.22675486644720194</v>
      </c>
      <c r="Q59" s="11">
        <f>2*'OddsRatio_working_3-way'!K59*'OddsRatio_working_3-way'!L59*'OddsRatio_working_3-way'!M59</f>
        <v>6.2900101649709286E-2</v>
      </c>
      <c r="R59" s="11">
        <f t="shared" si="23"/>
        <v>0</v>
      </c>
      <c r="S59" s="11">
        <f t="shared" si="24"/>
        <v>-0.87549395283819709</v>
      </c>
      <c r="T59" s="11">
        <f t="shared" si="25"/>
        <v>-0.24285546541974956</v>
      </c>
      <c r="U59" s="11">
        <f>'OddsRatio_working_3-way'!S59-'OddsRatio_working_3-way'!R59^2/3</f>
        <v>-0.87549395283819709</v>
      </c>
      <c r="V59" s="11">
        <f>'OddsRatio_working_3-way'!S59*'OddsRatio_working_3-way'!R59/3-2*'OddsRatio_working_3-way'!R59^3/27-'OddsRatio_working_3-way'!T59</f>
        <v>0.24285546541974956</v>
      </c>
      <c r="W59" s="11">
        <f>'OddsRatio_working_3-way'!V59^2+4*'OddsRatio_working_3-way'!U59^3/27</f>
        <v>-4.0437084177674582E-2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0.15765140441962272</v>
      </c>
      <c r="Y59" s="11">
        <f>IF('OddsRatio_working_3-way'!W59&gt;=0,IF('OddsRatio_working_3-way'!V59+SQRT('OddsRatio_working_3-way'!W59)&gt;0,0,PI()),ACOS('OddsRatio_working_3-way'!V59/(2*'OddsRatio_working_3-way'!X59)))</f>
        <v>0.69159569918656161</v>
      </c>
      <c r="Z59" s="11">
        <f>'OddsRatio_working_3-way'!X59^(1/3)*COS('OddsRatio_working_3-way'!Y59/3)</f>
        <v>0.52592277331825799</v>
      </c>
      <c r="AA59" s="11">
        <f>'OddsRatio_working_3-way'!X59^(1/3)*COS(('OddsRatio_working_3-way'!Y59+2*PI())/3)</f>
        <v>-0.36986047734035737</v>
      </c>
      <c r="AB59" s="11">
        <f>'OddsRatio_working_3-way'!X59^(1/3)*COS(('OddsRatio_working_3-way'!Y59+4*PI())/3)</f>
        <v>-0.15606229597790069</v>
      </c>
      <c r="AC59" s="11">
        <f>'OddsRatio_working_3-way'!X59^(1/3)*SIN('OddsRatio_working_3-way'!Y59/3)</f>
        <v>0.12343643756186688</v>
      </c>
      <c r="AD59" s="11">
        <f>'OddsRatio_working_3-way'!X59^(1/3)*SIN(('OddsRatio_working_3-way'!Y59+2*PI())/3)</f>
        <v>0.39374426334144275</v>
      </c>
      <c r="AE59" s="11">
        <f>'OddsRatio_working_3-way'!X59^(1/3)*SIN(('OddsRatio_working_3-way'!Y59+4*PI())/3)</f>
        <v>-0.51718070090330959</v>
      </c>
      <c r="AF59" s="11">
        <f>-'OddsRatio_working_3-way'!U59/(3*'OddsRatio_working_3-way'!X59^(1/3))*COS(('OddsRatio_working_3-way'!Y59)/3)</f>
        <v>0.52592277331825787</v>
      </c>
      <c r="AG59" s="11">
        <f>-'OddsRatio_working_3-way'!U59/(3*'OddsRatio_working_3-way'!X59^(1/3))*COS(('OddsRatio_working_3-way'!Y59+2*PI())/3)</f>
        <v>-0.36986047734035732</v>
      </c>
      <c r="AH59" s="11">
        <f>-'OddsRatio_working_3-way'!U59/(3*'OddsRatio_working_3-way'!X59^(1/3))*COS(('OddsRatio_working_3-way'!Y59+4*PI())/3)</f>
        <v>-0.15606229597790067</v>
      </c>
      <c r="AI59" s="11">
        <f>'OddsRatio_working_3-way'!U59/(3*'OddsRatio_working_3-way'!X59^(1/3))*SIN(('OddsRatio_working_3-way'!Y59)/3)</f>
        <v>-0.12343643756186685</v>
      </c>
      <c r="AJ59" s="11">
        <f>'OddsRatio_working_3-way'!U59/(3*'OddsRatio_working_3-way'!X59^(1/3))*SIN(('OddsRatio_working_3-way'!Y59+2*PI())/3)</f>
        <v>-0.39374426334144264</v>
      </c>
      <c r="AK59" s="11">
        <f>'OddsRatio_working_3-way'!U59/(3*'OddsRatio_working_3-way'!X59^(1/3))*SIN(('OddsRatio_working_3-way'!Y59+4*PI())/3)</f>
        <v>0.51718070090330948</v>
      </c>
      <c r="AL59" s="11">
        <f>'OddsRatio_working_3-way'!Z59+'OddsRatio_working_3-way'!AF59</f>
        <v>1.0518455466365157</v>
      </c>
      <c r="AM59" s="11">
        <f>'OddsRatio_working_3-way'!AA59+'OddsRatio_working_3-way'!AG59</f>
        <v>-0.73972095468071464</v>
      </c>
      <c r="AN59" s="11">
        <f>'OddsRatio_working_3-way'!AB59+'OddsRatio_working_3-way'!AH59</f>
        <v>-0.31212459195580133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1.0518455466365157</v>
      </c>
      <c r="AS59" s="11">
        <f>IF(('OddsRatio_working_3-way'!X59=0),IF(Q59&gt;0,-Q59^(1/3),(-Q59)^(1/3)),'OddsRatio_working_3-way'!AM59-'OddsRatio_working_3-way'!R59/3)</f>
        <v>-0.73972095468071464</v>
      </c>
      <c r="AT59" s="11">
        <f>IF(('OddsRatio_working_3-way'!X59=0),IF(Q59&gt;0,-Q59^(1/3),(-Q59)^(1/3)),'OddsRatio_working_3-way'!AN59-'OddsRatio_working_3-way'!R59/3)</f>
        <v>-0.31212459195580133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3.12</v>
      </c>
      <c r="B60" s="4">
        <f>IF('True_Odds_Calculator_3-way'!B61="","",'True_Odds_Calculator_3-way'!B61)</f>
        <v>3.78</v>
      </c>
      <c r="C60" s="4">
        <f>IF('True_Odds_Calculator_3-way'!C61="","",'True_Odds_Calculator_3-way'!C61)</f>
        <v>2.2599999999999998</v>
      </c>
      <c r="D60" s="9">
        <f t="shared" si="13"/>
        <v>0.31142286032066313</v>
      </c>
      <c r="E60" s="9">
        <f t="shared" si="14"/>
        <v>0.25644843188495092</v>
      </c>
      <c r="F60" s="9">
        <f t="shared" si="15"/>
        <v>0.43212870779438584</v>
      </c>
      <c r="G60" s="9">
        <f t="shared" si="16"/>
        <v>1.0429566321822203</v>
      </c>
      <c r="H60" s="9">
        <f t="shared" si="17"/>
        <v>3.2110680602263071</v>
      </c>
      <c r="I60" s="9">
        <f t="shared" si="18"/>
        <v>3.8994194374665727</v>
      </c>
      <c r="J60" s="9">
        <f t="shared" si="19"/>
        <v>2.3141253565495976</v>
      </c>
      <c r="K60" s="11">
        <f t="shared" si="20"/>
        <v>0.32051282051282048</v>
      </c>
      <c r="L60" s="11">
        <f t="shared" si="21"/>
        <v>0.26455026455026459</v>
      </c>
      <c r="M60" s="11">
        <f t="shared" si="22"/>
        <v>0.44247787610619471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-0.27860978745934484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0.23111380043533436</v>
      </c>
      <c r="Q60" s="11">
        <f>2*'OddsRatio_working_3-way'!K60*'OddsRatio_working_3-way'!L60*'OddsRatio_working_3-way'!M60</f>
        <v>7.503694819329039E-2</v>
      </c>
      <c r="R60" s="11">
        <f t="shared" si="23"/>
        <v>0</v>
      </c>
      <c r="S60" s="11">
        <f t="shared" si="24"/>
        <v>-0.82952505919792507</v>
      </c>
      <c r="T60" s="11">
        <f t="shared" si="25"/>
        <v>-0.26932631792140432</v>
      </c>
      <c r="U60" s="11">
        <f>'OddsRatio_working_3-way'!S60-'OddsRatio_working_3-way'!R60^2/3</f>
        <v>-0.82952505919792507</v>
      </c>
      <c r="V60" s="11">
        <f>'OddsRatio_working_3-way'!S60*'OddsRatio_working_3-way'!R60/3-2*'OddsRatio_working_3-way'!R60^3/27-'OddsRatio_working_3-way'!T60</f>
        <v>0.26932631792140432</v>
      </c>
      <c r="W60" s="11">
        <f>'OddsRatio_working_3-way'!V60^2+4*'OddsRatio_working_3-way'!U60^3/27</f>
        <v>-1.2027186534668416E-2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0.14539932260826541</v>
      </c>
      <c r="Y60" s="11">
        <f>IF('OddsRatio_working_3-way'!W60&gt;=0,IF('OddsRatio_working_3-way'!V60+SQRT('OddsRatio_working_3-way'!W60)&gt;0,0,PI()),ACOS('OddsRatio_working_3-way'!V60/(2*'OddsRatio_working_3-way'!X60)))</f>
        <v>0.38669417142301965</v>
      </c>
      <c r="Z60" s="11">
        <f>'OddsRatio_working_3-way'!X60^(1/3)*COS('OddsRatio_working_3-way'!Y60/3)</f>
        <v>0.52147831609111017</v>
      </c>
      <c r="AA60" s="11">
        <f>'OddsRatio_working_3-way'!X60^(1/3)*COS(('OddsRatio_working_3-way'!Y60+2*PI())/3)</f>
        <v>-0.319275806263286</v>
      </c>
      <c r="AB60" s="11">
        <f>'OddsRatio_working_3-way'!X60^(1/3)*COS(('OddsRatio_working_3-way'!Y60+4*PI())/3)</f>
        <v>-0.20220250982782434</v>
      </c>
      <c r="AC60" s="11">
        <f>'OddsRatio_working_3-way'!X60^(1/3)*SIN('OddsRatio_working_3-way'!Y60/3)</f>
        <v>6.7592299211930593E-2</v>
      </c>
      <c r="AD60" s="11">
        <f>'OddsRatio_working_3-way'!X60^(1/3)*SIN(('OddsRatio_working_3-way'!Y60+2*PI())/3)</f>
        <v>0.41781731965166752</v>
      </c>
      <c r="AE60" s="11">
        <f>'OddsRatio_working_3-way'!X60^(1/3)*SIN(('OddsRatio_working_3-way'!Y60+4*PI())/3)</f>
        <v>-0.48540961886359818</v>
      </c>
      <c r="AF60" s="11">
        <f>-'OddsRatio_working_3-way'!U60/(3*'OddsRatio_working_3-way'!X60^(1/3))*COS(('OddsRatio_working_3-way'!Y60)/3)</f>
        <v>0.52147831609111017</v>
      </c>
      <c r="AG60" s="11">
        <f>-'OddsRatio_working_3-way'!U60/(3*'OddsRatio_working_3-way'!X60^(1/3))*COS(('OddsRatio_working_3-way'!Y60+2*PI())/3)</f>
        <v>-0.319275806263286</v>
      </c>
      <c r="AH60" s="11">
        <f>-'OddsRatio_working_3-way'!U60/(3*'OddsRatio_working_3-way'!X60^(1/3))*COS(('OddsRatio_working_3-way'!Y60+4*PI())/3)</f>
        <v>-0.20220250982782434</v>
      </c>
      <c r="AI60" s="11">
        <f>'OddsRatio_working_3-way'!U60/(3*'OddsRatio_working_3-way'!X60^(1/3))*SIN(('OddsRatio_working_3-way'!Y60)/3)</f>
        <v>-6.7592299211930593E-2</v>
      </c>
      <c r="AJ60" s="11">
        <f>'OddsRatio_working_3-way'!U60/(3*'OddsRatio_working_3-way'!X60^(1/3))*SIN(('OddsRatio_working_3-way'!Y60+2*PI())/3)</f>
        <v>-0.41781731965166752</v>
      </c>
      <c r="AK60" s="11">
        <f>'OddsRatio_working_3-way'!U60/(3*'OddsRatio_working_3-way'!X60^(1/3))*SIN(('OddsRatio_working_3-way'!Y60+4*PI())/3)</f>
        <v>0.48540961886359818</v>
      </c>
      <c r="AL60" s="11">
        <f>'OddsRatio_working_3-way'!Z60+'OddsRatio_working_3-way'!AF60</f>
        <v>1.0429566321822203</v>
      </c>
      <c r="AM60" s="11">
        <f>'OddsRatio_working_3-way'!AA60+'OddsRatio_working_3-way'!AG60</f>
        <v>-0.638551612526572</v>
      </c>
      <c r="AN60" s="11">
        <f>'OddsRatio_working_3-way'!AB60+'OddsRatio_working_3-way'!AH60</f>
        <v>-0.40440501965564868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1.0429566321822203</v>
      </c>
      <c r="AS60" s="11">
        <f>IF(('OddsRatio_working_3-way'!X60=0),IF(Q60&gt;0,-Q60^(1/3),(-Q60)^(1/3)),'OddsRatio_working_3-way'!AM60-'OddsRatio_working_3-way'!R60/3)</f>
        <v>-0.638551612526572</v>
      </c>
      <c r="AT60" s="11">
        <f>IF(('OddsRatio_working_3-way'!X60=0),IF(Q60&gt;0,-Q60^(1/3),(-Q60)^(1/3)),'OddsRatio_working_3-way'!AN60-'OddsRatio_working_3-way'!R60/3)</f>
        <v>-0.40440501965564868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1.44</v>
      </c>
      <c r="B61" s="4">
        <f>IF('True_Odds_Calculator_3-way'!B62="","",'True_Odds_Calculator_3-way'!B62)</f>
        <v>5.25</v>
      </c>
      <c r="C61" s="4">
        <f>IF('True_Odds_Calculator_3-way'!C62="","",'True_Odds_Calculator_3-way'!C62)</f>
        <v>6.83</v>
      </c>
      <c r="D61" s="9">
        <f t="shared" si="13"/>
        <v>0.68065546553336798</v>
      </c>
      <c r="E61" s="9">
        <f t="shared" si="14"/>
        <v>0.18077377981927023</v>
      </c>
      <c r="F61" s="9">
        <f t="shared" si="15"/>
        <v>0.13857075464736157</v>
      </c>
      <c r="G61" s="9">
        <f t="shared" si="16"/>
        <v>1.0663001615802474</v>
      </c>
      <c r="H61" s="9">
        <f t="shared" si="17"/>
        <v>1.4691720710953091</v>
      </c>
      <c r="I61" s="9">
        <f t="shared" si="18"/>
        <v>5.5317756867160526</v>
      </c>
      <c r="J61" s="9">
        <f t="shared" si="19"/>
        <v>7.2165299420128424</v>
      </c>
      <c r="K61" s="11">
        <f t="shared" si="20"/>
        <v>0.69444444444444442</v>
      </c>
      <c r="L61" s="11">
        <f t="shared" si="21"/>
        <v>0.19047619047619047</v>
      </c>
      <c r="M61" s="11">
        <f t="shared" si="22"/>
        <v>0.14641288433382138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-0.21113861194388273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0.20373856391425937</v>
      </c>
      <c r="Q61" s="11">
        <f>2*'OddsRatio_working_3-way'!K61*'OddsRatio_working_3-way'!L61*'OddsRatio_working_3-way'!M61</f>
        <v>3.8733567284079728E-2</v>
      </c>
      <c r="R61" s="11">
        <f t="shared" si="23"/>
        <v>0</v>
      </c>
      <c r="S61" s="11">
        <f t="shared" si="24"/>
        <v>-0.96495170655194906</v>
      </c>
      <c r="T61" s="11">
        <f t="shared" si="25"/>
        <v>-0.18345089478173937</v>
      </c>
      <c r="U61" s="11">
        <f>'OddsRatio_working_3-way'!S61-'OddsRatio_working_3-way'!R61^2/3</f>
        <v>-0.96495170655194906</v>
      </c>
      <c r="V61" s="11">
        <f>'OddsRatio_working_3-way'!S61*'OddsRatio_working_3-way'!R61/3-2*'OddsRatio_working_3-way'!R61^3/27-'OddsRatio_working_3-way'!T61</f>
        <v>0.18345089478173937</v>
      </c>
      <c r="W61" s="11">
        <f>'OddsRatio_working_3-way'!V61^2+4*'OddsRatio_working_3-way'!U61^3/27</f>
        <v>-9.9456467804266313E-2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0.18242169457090837</v>
      </c>
      <c r="Y61" s="11">
        <f>IF('OddsRatio_working_3-way'!W61&gt;=0,IF('OddsRatio_working_3-way'!V61+SQRT('OddsRatio_working_3-way'!W61)&gt;0,0,PI()),ACOS('OddsRatio_working_3-way'!V61/(2*'OddsRatio_working_3-way'!X61)))</f>
        <v>1.0439371392661436</v>
      </c>
      <c r="Z61" s="11">
        <f>'OddsRatio_working_3-way'!X61^(1/3)*COS('OddsRatio_working_3-way'!Y61/3)</f>
        <v>0.53315008079012371</v>
      </c>
      <c r="AA61" s="11">
        <f>'OddsRatio_working_3-way'!X61^(1/3)*COS(('OddsRatio_working_3-way'!Y61+2*PI())/3)</f>
        <v>-0.43405987598652879</v>
      </c>
      <c r="AB61" s="11">
        <f>'OddsRatio_working_3-way'!X61^(1/3)*COS(('OddsRatio_working_3-way'!Y61+4*PI())/3)</f>
        <v>-9.9090204803595108E-2</v>
      </c>
      <c r="AC61" s="11">
        <f>'OddsRatio_working_3-way'!X61^(1/3)*SIN('OddsRatio_working_3-way'!Y61/3)</f>
        <v>0.19339482982782727</v>
      </c>
      <c r="AD61" s="11">
        <f>'OddsRatio_working_3-way'!X61^(1/3)*SIN(('OddsRatio_working_3-way'!Y61+2*PI())/3)</f>
        <v>0.36502409908005934</v>
      </c>
      <c r="AE61" s="11">
        <f>'OddsRatio_working_3-way'!X61^(1/3)*SIN(('OddsRatio_working_3-way'!Y61+4*PI())/3)</f>
        <v>-0.55841892890788658</v>
      </c>
      <c r="AF61" s="11">
        <f>-'OddsRatio_working_3-way'!U61/(3*'OddsRatio_working_3-way'!X61^(1/3))*COS(('OddsRatio_working_3-way'!Y61)/3)</f>
        <v>0.53315008079012371</v>
      </c>
      <c r="AG61" s="11">
        <f>-'OddsRatio_working_3-way'!U61/(3*'OddsRatio_working_3-way'!X61^(1/3))*COS(('OddsRatio_working_3-way'!Y61+2*PI())/3)</f>
        <v>-0.43405987598652879</v>
      </c>
      <c r="AH61" s="11">
        <f>-'OddsRatio_working_3-way'!U61/(3*'OddsRatio_working_3-way'!X61^(1/3))*COS(('OddsRatio_working_3-way'!Y61+4*PI())/3)</f>
        <v>-9.9090204803595108E-2</v>
      </c>
      <c r="AI61" s="11">
        <f>'OddsRatio_working_3-way'!U61/(3*'OddsRatio_working_3-way'!X61^(1/3))*SIN(('OddsRatio_working_3-way'!Y61)/3)</f>
        <v>-0.19339482982782727</v>
      </c>
      <c r="AJ61" s="11">
        <f>'OddsRatio_working_3-way'!U61/(3*'OddsRatio_working_3-way'!X61^(1/3))*SIN(('OddsRatio_working_3-way'!Y61+2*PI())/3)</f>
        <v>-0.36502409908005934</v>
      </c>
      <c r="AK61" s="11">
        <f>'OddsRatio_working_3-way'!U61/(3*'OddsRatio_working_3-way'!X61^(1/3))*SIN(('OddsRatio_working_3-way'!Y61+4*PI())/3)</f>
        <v>0.55841892890788658</v>
      </c>
      <c r="AL61" s="11">
        <f>'OddsRatio_working_3-way'!Z61+'OddsRatio_working_3-way'!AF61</f>
        <v>1.0663001615802474</v>
      </c>
      <c r="AM61" s="11">
        <f>'OddsRatio_working_3-way'!AA61+'OddsRatio_working_3-way'!AG61</f>
        <v>-0.86811975197305757</v>
      </c>
      <c r="AN61" s="11">
        <f>'OddsRatio_working_3-way'!AB61+'OddsRatio_working_3-way'!AH61</f>
        <v>-0.19818040960719022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1.0663001615802474</v>
      </c>
      <c r="AS61" s="11">
        <f>IF(('OddsRatio_working_3-way'!X61=0),IF(Q61&gt;0,-Q61^(1/3),(-Q61)^(1/3)),'OddsRatio_working_3-way'!AM61-'OddsRatio_working_3-way'!R61/3)</f>
        <v>-0.86811975197305757</v>
      </c>
      <c r="AT61" s="11">
        <f>IF(('OddsRatio_working_3-way'!X61=0),IF(Q61&gt;0,-Q61^(1/3),(-Q61)^(1/3)),'OddsRatio_working_3-way'!AN61-'OddsRatio_working_3-way'!R61/3)</f>
        <v>-0.19818040960719022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2.12</v>
      </c>
      <c r="B62" s="4">
        <f>IF('True_Odds_Calculator_3-way'!B63="","",'True_Odds_Calculator_3-way'!B63)</f>
        <v>3.72</v>
      </c>
      <c r="C62" s="4">
        <f>IF('True_Odds_Calculator_3-way'!C63="","",'True_Odds_Calculator_3-way'!C63)</f>
        <v>3.49</v>
      </c>
      <c r="D62" s="9">
        <f t="shared" si="13"/>
        <v>0.46127956563940647</v>
      </c>
      <c r="E62" s="9">
        <f t="shared" si="14"/>
        <v>0.2606687408965348</v>
      </c>
      <c r="F62" s="9">
        <f t="shared" si="15"/>
        <v>0.278051693464059</v>
      </c>
      <c r="G62" s="9">
        <f t="shared" si="16"/>
        <v>1.0427524296577406</v>
      </c>
      <c r="H62" s="9">
        <f t="shared" si="17"/>
        <v>2.16788272121667</v>
      </c>
      <c r="I62" s="9">
        <f t="shared" si="18"/>
        <v>3.8362866086690546</v>
      </c>
      <c r="J62" s="9">
        <f t="shared" si="19"/>
        <v>3.5964535498477734</v>
      </c>
      <c r="K62" s="11">
        <f t="shared" si="20"/>
        <v>0.47169811320754712</v>
      </c>
      <c r="L62" s="11">
        <f t="shared" si="21"/>
        <v>0.26881720430107525</v>
      </c>
      <c r="M62" s="11">
        <f t="shared" si="22"/>
        <v>0.28653295128939826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-0.27560179767599657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0.22998498448745827</v>
      </c>
      <c r="Q62" s="11">
        <f>2*'OddsRatio_working_3-way'!K62*'OddsRatio_working_3-way'!L62*'OddsRatio_working_3-way'!M62</f>
        <v>7.2665081986558688E-2</v>
      </c>
      <c r="R62" s="11">
        <f t="shared" si="23"/>
        <v>0</v>
      </c>
      <c r="S62" s="11">
        <f t="shared" si="24"/>
        <v>-0.83448288954135774</v>
      </c>
      <c r="T62" s="11">
        <f t="shared" si="25"/>
        <v>-0.26365968073976542</v>
      </c>
      <c r="U62" s="11">
        <f>'OddsRatio_working_3-way'!S62-'OddsRatio_working_3-way'!R62^2/3</f>
        <v>-0.83448288954135774</v>
      </c>
      <c r="V62" s="11">
        <f>'OddsRatio_working_3-way'!S62*'OddsRatio_working_3-way'!R62/3-2*'OddsRatio_working_3-way'!R62^3/27-'OddsRatio_working_3-way'!T62</f>
        <v>0.26365968073976542</v>
      </c>
      <c r="W62" s="11">
        <f>'OddsRatio_working_3-way'!V62^2+4*'OddsRatio_working_3-way'!U62^3/27</f>
        <v>-1.6572745743053077E-2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0.14670478263407782</v>
      </c>
      <c r="Y62" s="11">
        <f>IF('OddsRatio_working_3-way'!W62&gt;=0,IF('OddsRatio_working_3-way'!V62+SQRT('OddsRatio_working_3-way'!W62)&gt;0,0,PI()),ACOS('OddsRatio_working_3-way'!V62/(2*'OddsRatio_working_3-way'!X62)))</f>
        <v>0.45421372327114473</v>
      </c>
      <c r="Z62" s="11">
        <f>'OddsRatio_working_3-way'!X62^(1/3)*COS('OddsRatio_working_3-way'!Y62/3)</f>
        <v>0.52137621482887031</v>
      </c>
      <c r="AA62" s="11">
        <f>'OddsRatio_working_3-way'!X62^(1/3)*COS(('OddsRatio_working_3-way'!Y62+2*PI())/3)</f>
        <v>-0.32957826885552338</v>
      </c>
      <c r="AB62" s="11">
        <f>'OddsRatio_working_3-way'!X62^(1/3)*COS(('OddsRatio_working_3-way'!Y62+4*PI())/3)</f>
        <v>-0.19179794597334707</v>
      </c>
      <c r="AC62" s="11">
        <f>'OddsRatio_working_3-way'!X62^(1/3)*SIN('OddsRatio_working_3-way'!Y62/3)</f>
        <v>7.9547506505058124E-2</v>
      </c>
      <c r="AD62" s="11">
        <f>'OddsRatio_working_3-way'!X62^(1/3)*SIN(('OddsRatio_working_3-way'!Y62+2*PI())/3)</f>
        <v>0.41175129371824559</v>
      </c>
      <c r="AE62" s="11">
        <f>'OddsRatio_working_3-way'!X62^(1/3)*SIN(('OddsRatio_working_3-way'!Y62+4*PI())/3)</f>
        <v>-0.49129880022330363</v>
      </c>
      <c r="AF62" s="11">
        <f>-'OddsRatio_working_3-way'!U62/(3*'OddsRatio_working_3-way'!X62^(1/3))*COS(('OddsRatio_working_3-way'!Y62)/3)</f>
        <v>0.52137621482887031</v>
      </c>
      <c r="AG62" s="11">
        <f>-'OddsRatio_working_3-way'!U62/(3*'OddsRatio_working_3-way'!X62^(1/3))*COS(('OddsRatio_working_3-way'!Y62+2*PI())/3)</f>
        <v>-0.32957826885552338</v>
      </c>
      <c r="AH62" s="11">
        <f>-'OddsRatio_working_3-way'!U62/(3*'OddsRatio_working_3-way'!X62^(1/3))*COS(('OddsRatio_working_3-way'!Y62+4*PI())/3)</f>
        <v>-0.19179794597334707</v>
      </c>
      <c r="AI62" s="11">
        <f>'OddsRatio_working_3-way'!U62/(3*'OddsRatio_working_3-way'!X62^(1/3))*SIN(('OddsRatio_working_3-way'!Y62)/3)</f>
        <v>-7.9547506505058124E-2</v>
      </c>
      <c r="AJ62" s="11">
        <f>'OddsRatio_working_3-way'!U62/(3*'OddsRatio_working_3-way'!X62^(1/3))*SIN(('OddsRatio_working_3-way'!Y62+2*PI())/3)</f>
        <v>-0.41175129371824559</v>
      </c>
      <c r="AK62" s="11">
        <f>'OddsRatio_working_3-way'!U62/(3*'OddsRatio_working_3-way'!X62^(1/3))*SIN(('OddsRatio_working_3-way'!Y62+4*PI())/3)</f>
        <v>0.49129880022330363</v>
      </c>
      <c r="AL62" s="11">
        <f>'OddsRatio_working_3-way'!Z62+'OddsRatio_working_3-way'!AF62</f>
        <v>1.0427524296577406</v>
      </c>
      <c r="AM62" s="11">
        <f>'OddsRatio_working_3-way'!AA62+'OddsRatio_working_3-way'!AG62</f>
        <v>-0.65915653771104676</v>
      </c>
      <c r="AN62" s="11">
        <f>'OddsRatio_working_3-way'!AB62+'OddsRatio_working_3-way'!AH62</f>
        <v>-0.38359589194669413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1.0427524296577406</v>
      </c>
      <c r="AS62" s="11">
        <f>IF(('OddsRatio_working_3-way'!X62=0),IF(Q62&gt;0,-Q62^(1/3),(-Q62)^(1/3)),'OddsRatio_working_3-way'!AM62-'OddsRatio_working_3-way'!R62/3)</f>
        <v>-0.65915653771104676</v>
      </c>
      <c r="AT62" s="11">
        <f>IF(('OddsRatio_working_3-way'!X62=0),IF(Q62&gt;0,-Q62^(1/3),(-Q62)^(1/3)),'OddsRatio_working_3-way'!AN62-'OddsRatio_working_3-way'!R62/3)</f>
        <v>-0.38359589194669413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 t="str">
        <f>IF('True_Odds_Calculator_3-way'!A64="","",'True_Odds_Calculator_3-way'!A64)</f>
        <v/>
      </c>
      <c r="B63" s="4" t="str">
        <f>IF('True_Odds_Calculator_3-way'!B64="","",'True_Odds_Calculator_3-way'!B64)</f>
        <v/>
      </c>
      <c r="C63" s="4" t="str">
        <f>IF('True_Odds_Calculator_3-way'!C64="","",'True_Odds_Calculator_3-way'!C64)</f>
        <v/>
      </c>
      <c r="D63" s="9" t="e">
        <f t="shared" si="13"/>
        <v>#VALUE!</v>
      </c>
      <c r="E63" s="9" t="e">
        <f t="shared" si="14"/>
        <v>#VALUE!</v>
      </c>
      <c r="F63" s="9" t="e">
        <f t="shared" si="15"/>
        <v>#VALUE!</v>
      </c>
      <c r="G63" s="9" t="str">
        <f t="shared" si="16"/>
        <v/>
      </c>
      <c r="H63" s="9" t="str">
        <f t="shared" si="17"/>
        <v/>
      </c>
      <c r="I63" s="9" t="str">
        <f t="shared" si="18"/>
        <v/>
      </c>
      <c r="J63" s="9" t="str">
        <f t="shared" si="19"/>
        <v/>
      </c>
      <c r="K63" s="11" t="e">
        <f t="shared" si="20"/>
        <v>#VALUE!</v>
      </c>
      <c r="L63" s="11" t="e">
        <f t="shared" si="21"/>
        <v>#VALUE!</v>
      </c>
      <c r="M63" s="11" t="e">
        <f t="shared" si="22"/>
        <v>#VALUE!</v>
      </c>
      <c r="N63" s="11" t="e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#VALUE!</v>
      </c>
      <c r="O63" s="11">
        <f>0</f>
        <v>0</v>
      </c>
      <c r="P63" s="11" t="e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#VALUE!</v>
      </c>
      <c r="Q63" s="11" t="e">
        <f>2*'OddsRatio_working_3-way'!K63*'OddsRatio_working_3-way'!L63*'OddsRatio_working_3-way'!M63</f>
        <v>#VALUE!</v>
      </c>
      <c r="R63" s="11" t="e">
        <f t="shared" si="23"/>
        <v>#VALUE!</v>
      </c>
      <c r="S63" s="11" t="e">
        <f t="shared" si="24"/>
        <v>#VALUE!</v>
      </c>
      <c r="T63" s="11" t="e">
        <f t="shared" si="25"/>
        <v>#VALUE!</v>
      </c>
      <c r="U63" s="11" t="e">
        <f>'OddsRatio_working_3-way'!S63-'OddsRatio_working_3-way'!R63^2/3</f>
        <v>#VALUE!</v>
      </c>
      <c r="V63" s="11" t="e">
        <f>'OddsRatio_working_3-way'!S63*'OddsRatio_working_3-way'!R63/3-2*'OddsRatio_working_3-way'!R63^3/27-'OddsRatio_working_3-way'!T63</f>
        <v>#VALUE!</v>
      </c>
      <c r="W63" s="11" t="e">
        <f>'OddsRatio_working_3-way'!V63^2+4*'OddsRatio_working_3-way'!U63^3/27</f>
        <v>#VALUE!</v>
      </c>
      <c r="X63" s="11" t="e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#VALUE!</v>
      </c>
      <c r="Y63" s="11" t="e">
        <f>IF('OddsRatio_working_3-way'!W63&gt;=0,IF('OddsRatio_working_3-way'!V63+SQRT('OddsRatio_working_3-way'!W63)&gt;0,0,PI()),ACOS('OddsRatio_working_3-way'!V63/(2*'OddsRatio_working_3-way'!X63)))</f>
        <v>#VALUE!</v>
      </c>
      <c r="Z63" s="11" t="e">
        <f>'OddsRatio_working_3-way'!X63^(1/3)*COS('OddsRatio_working_3-way'!Y63/3)</f>
        <v>#VALUE!</v>
      </c>
      <c r="AA63" s="11" t="e">
        <f>'OddsRatio_working_3-way'!X63^(1/3)*COS(('OddsRatio_working_3-way'!Y63+2*PI())/3)</f>
        <v>#VALUE!</v>
      </c>
      <c r="AB63" s="11" t="e">
        <f>'OddsRatio_working_3-way'!X63^(1/3)*COS(('OddsRatio_working_3-way'!Y63+4*PI())/3)</f>
        <v>#VALUE!</v>
      </c>
      <c r="AC63" s="11" t="e">
        <f>'OddsRatio_working_3-way'!X63^(1/3)*SIN('OddsRatio_working_3-way'!Y63/3)</f>
        <v>#VALUE!</v>
      </c>
      <c r="AD63" s="11" t="e">
        <f>'OddsRatio_working_3-way'!X63^(1/3)*SIN(('OddsRatio_working_3-way'!Y63+2*PI())/3)</f>
        <v>#VALUE!</v>
      </c>
      <c r="AE63" s="11" t="e">
        <f>'OddsRatio_working_3-way'!X63^(1/3)*SIN(('OddsRatio_working_3-way'!Y63+4*PI())/3)</f>
        <v>#VALUE!</v>
      </c>
      <c r="AF63" s="11" t="e">
        <f>-'OddsRatio_working_3-way'!U63/(3*'OddsRatio_working_3-way'!X63^(1/3))*COS(('OddsRatio_working_3-way'!Y63)/3)</f>
        <v>#VALUE!</v>
      </c>
      <c r="AG63" s="11" t="e">
        <f>-'OddsRatio_working_3-way'!U63/(3*'OddsRatio_working_3-way'!X63^(1/3))*COS(('OddsRatio_working_3-way'!Y63+2*PI())/3)</f>
        <v>#VALUE!</v>
      </c>
      <c r="AH63" s="11" t="e">
        <f>-'OddsRatio_working_3-way'!U63/(3*'OddsRatio_working_3-way'!X63^(1/3))*COS(('OddsRatio_working_3-way'!Y63+4*PI())/3)</f>
        <v>#VALUE!</v>
      </c>
      <c r="AI63" s="11" t="e">
        <f>'OddsRatio_working_3-way'!U63/(3*'OddsRatio_working_3-way'!X63^(1/3))*SIN(('OddsRatio_working_3-way'!Y63)/3)</f>
        <v>#VALUE!</v>
      </c>
      <c r="AJ63" s="11" t="e">
        <f>'OddsRatio_working_3-way'!U63/(3*'OddsRatio_working_3-way'!X63^(1/3))*SIN(('OddsRatio_working_3-way'!Y63+2*PI())/3)</f>
        <v>#VALUE!</v>
      </c>
      <c r="AK63" s="11" t="e">
        <f>'OddsRatio_working_3-way'!U63/(3*'OddsRatio_working_3-way'!X63^(1/3))*SIN(('OddsRatio_working_3-way'!Y63+4*PI())/3)</f>
        <v>#VALUE!</v>
      </c>
      <c r="AL63" s="11" t="e">
        <f>'OddsRatio_working_3-way'!Z63+'OddsRatio_working_3-way'!AF63</f>
        <v>#VALUE!</v>
      </c>
      <c r="AM63" s="11" t="e">
        <f>'OddsRatio_working_3-way'!AA63+'OddsRatio_working_3-way'!AG63</f>
        <v>#VALUE!</v>
      </c>
      <c r="AN63" s="11" t="e">
        <f>'OddsRatio_working_3-way'!AB63+'OddsRatio_working_3-way'!AH63</f>
        <v>#VALUE!</v>
      </c>
      <c r="AO63" s="11" t="e">
        <f>'OddsRatio_working_3-way'!AC63+'OddsRatio_working_3-way'!AI63</f>
        <v>#VALUE!</v>
      </c>
      <c r="AP63" s="11" t="e">
        <f>'OddsRatio_working_3-way'!AD63+'OddsRatio_working_3-way'!AJ63</f>
        <v>#VALUE!</v>
      </c>
      <c r="AQ63" s="11" t="e">
        <f>'OddsRatio_working_3-way'!AE63+'OddsRatio_working_3-way'!AK63</f>
        <v>#VALUE!</v>
      </c>
      <c r="AR63" s="10" t="str">
        <f>IF(A63="","",IF(('OddsRatio_working_3-way'!X63=0),IF(Q63&gt;0,-Q63^(1/3),(-Q63)^(1/3)),'OddsRatio_working_3-way'!AL63-'OddsRatio_working_3-way'!R63/3))</f>
        <v/>
      </c>
      <c r="AS63" s="11" t="e">
        <f>IF(('OddsRatio_working_3-way'!X63=0),IF(Q63&gt;0,-Q63^(1/3),(-Q63)^(1/3)),'OddsRatio_working_3-way'!AM63-'OddsRatio_working_3-way'!R63/3)</f>
        <v>#VALUE!</v>
      </c>
      <c r="AT63" s="11" t="e">
        <f>IF(('OddsRatio_working_3-way'!X63=0),IF(Q63&gt;0,-Q63^(1/3),(-Q63)^(1/3)),'OddsRatio_working_3-way'!AN63-'OddsRatio_working_3-way'!R63/3)</f>
        <v>#VALUE!</v>
      </c>
      <c r="AU63" s="11" t="e">
        <f>IF(('OddsRatio_working_3-way'!X63=0),0,'OddsRatio_working_3-way'!AO63)</f>
        <v>#VALUE!</v>
      </c>
      <c r="AV63" s="11" t="e">
        <f>IF(('OddsRatio_working_3-way'!X63=0),0,'OddsRatio_working_3-way'!AP63)</f>
        <v>#VALUE!</v>
      </c>
      <c r="AW63" s="11" t="e">
        <f>IF(('OddsRatio_working_3-way'!X63=0),0,'OddsRatio_working_3-way'!AQ63)</f>
        <v>#VALUE!</v>
      </c>
    </row>
    <row r="64" spans="1:49" x14ac:dyDescent="0.2">
      <c r="A64" s="4" t="str">
        <f>IF('True_Odds_Calculator_3-way'!A65="","",'True_Odds_Calculator_3-way'!A65)</f>
        <v/>
      </c>
      <c r="B64" s="4" t="str">
        <f>IF('True_Odds_Calculator_3-way'!B65="","",'True_Odds_Calculator_3-way'!B65)</f>
        <v/>
      </c>
      <c r="C64" s="4" t="str">
        <f>IF('True_Odds_Calculator_3-way'!C65="","",'True_Odds_Calculator_3-way'!C65)</f>
        <v/>
      </c>
      <c r="D64" s="9" t="e">
        <f t="shared" si="13"/>
        <v>#VALUE!</v>
      </c>
      <c r="E64" s="9" t="e">
        <f t="shared" si="14"/>
        <v>#VALUE!</v>
      </c>
      <c r="F64" s="9" t="e">
        <f t="shared" si="15"/>
        <v>#VALUE!</v>
      </c>
      <c r="G64" s="9" t="str">
        <f t="shared" si="16"/>
        <v/>
      </c>
      <c r="H64" s="9" t="str">
        <f t="shared" si="17"/>
        <v/>
      </c>
      <c r="I64" s="9" t="str">
        <f t="shared" si="18"/>
        <v/>
      </c>
      <c r="J64" s="9" t="str">
        <f t="shared" si="19"/>
        <v/>
      </c>
      <c r="K64" s="11" t="e">
        <f t="shared" si="20"/>
        <v>#VALUE!</v>
      </c>
      <c r="L64" s="11" t="e">
        <f t="shared" si="21"/>
        <v>#VALUE!</v>
      </c>
      <c r="M64" s="11" t="e">
        <f t="shared" si="22"/>
        <v>#VALUE!</v>
      </c>
      <c r="N64" s="11" t="e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#VALUE!</v>
      </c>
      <c r="O64" s="11">
        <f>0</f>
        <v>0</v>
      </c>
      <c r="P64" s="11" t="e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#VALUE!</v>
      </c>
      <c r="Q64" s="11" t="e">
        <f>2*'OddsRatio_working_3-way'!K64*'OddsRatio_working_3-way'!L64*'OddsRatio_working_3-way'!M64</f>
        <v>#VALUE!</v>
      </c>
      <c r="R64" s="11" t="e">
        <f t="shared" si="23"/>
        <v>#VALUE!</v>
      </c>
      <c r="S64" s="11" t="e">
        <f t="shared" si="24"/>
        <v>#VALUE!</v>
      </c>
      <c r="T64" s="11" t="e">
        <f t="shared" si="25"/>
        <v>#VALUE!</v>
      </c>
      <c r="U64" s="11" t="e">
        <f>'OddsRatio_working_3-way'!S64-'OddsRatio_working_3-way'!R64^2/3</f>
        <v>#VALUE!</v>
      </c>
      <c r="V64" s="11" t="e">
        <f>'OddsRatio_working_3-way'!S64*'OddsRatio_working_3-way'!R64/3-2*'OddsRatio_working_3-way'!R64^3/27-'OddsRatio_working_3-way'!T64</f>
        <v>#VALUE!</v>
      </c>
      <c r="W64" s="11" t="e">
        <f>'OddsRatio_working_3-way'!V64^2+4*'OddsRatio_working_3-way'!U64^3/27</f>
        <v>#VALUE!</v>
      </c>
      <c r="X64" s="11" t="e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#VALUE!</v>
      </c>
      <c r="Y64" s="11" t="e">
        <f>IF('OddsRatio_working_3-way'!W64&gt;=0,IF('OddsRatio_working_3-way'!V64+SQRT('OddsRatio_working_3-way'!W64)&gt;0,0,PI()),ACOS('OddsRatio_working_3-way'!V64/(2*'OddsRatio_working_3-way'!X64)))</f>
        <v>#VALUE!</v>
      </c>
      <c r="Z64" s="11" t="e">
        <f>'OddsRatio_working_3-way'!X64^(1/3)*COS('OddsRatio_working_3-way'!Y64/3)</f>
        <v>#VALUE!</v>
      </c>
      <c r="AA64" s="11" t="e">
        <f>'OddsRatio_working_3-way'!X64^(1/3)*COS(('OddsRatio_working_3-way'!Y64+2*PI())/3)</f>
        <v>#VALUE!</v>
      </c>
      <c r="AB64" s="11" t="e">
        <f>'OddsRatio_working_3-way'!X64^(1/3)*COS(('OddsRatio_working_3-way'!Y64+4*PI())/3)</f>
        <v>#VALUE!</v>
      </c>
      <c r="AC64" s="11" t="e">
        <f>'OddsRatio_working_3-way'!X64^(1/3)*SIN('OddsRatio_working_3-way'!Y64/3)</f>
        <v>#VALUE!</v>
      </c>
      <c r="AD64" s="11" t="e">
        <f>'OddsRatio_working_3-way'!X64^(1/3)*SIN(('OddsRatio_working_3-way'!Y64+2*PI())/3)</f>
        <v>#VALUE!</v>
      </c>
      <c r="AE64" s="11" t="e">
        <f>'OddsRatio_working_3-way'!X64^(1/3)*SIN(('OddsRatio_working_3-way'!Y64+4*PI())/3)</f>
        <v>#VALUE!</v>
      </c>
      <c r="AF64" s="11" t="e">
        <f>-'OddsRatio_working_3-way'!U64/(3*'OddsRatio_working_3-way'!X64^(1/3))*COS(('OddsRatio_working_3-way'!Y64)/3)</f>
        <v>#VALUE!</v>
      </c>
      <c r="AG64" s="11" t="e">
        <f>-'OddsRatio_working_3-way'!U64/(3*'OddsRatio_working_3-way'!X64^(1/3))*COS(('OddsRatio_working_3-way'!Y64+2*PI())/3)</f>
        <v>#VALUE!</v>
      </c>
      <c r="AH64" s="11" t="e">
        <f>-'OddsRatio_working_3-way'!U64/(3*'OddsRatio_working_3-way'!X64^(1/3))*COS(('OddsRatio_working_3-way'!Y64+4*PI())/3)</f>
        <v>#VALUE!</v>
      </c>
      <c r="AI64" s="11" t="e">
        <f>'OddsRatio_working_3-way'!U64/(3*'OddsRatio_working_3-way'!X64^(1/3))*SIN(('OddsRatio_working_3-way'!Y64)/3)</f>
        <v>#VALUE!</v>
      </c>
      <c r="AJ64" s="11" t="e">
        <f>'OddsRatio_working_3-way'!U64/(3*'OddsRatio_working_3-way'!X64^(1/3))*SIN(('OddsRatio_working_3-way'!Y64+2*PI())/3)</f>
        <v>#VALUE!</v>
      </c>
      <c r="AK64" s="11" t="e">
        <f>'OddsRatio_working_3-way'!U64/(3*'OddsRatio_working_3-way'!X64^(1/3))*SIN(('OddsRatio_working_3-way'!Y64+4*PI())/3)</f>
        <v>#VALUE!</v>
      </c>
      <c r="AL64" s="11" t="e">
        <f>'OddsRatio_working_3-way'!Z64+'OddsRatio_working_3-way'!AF64</f>
        <v>#VALUE!</v>
      </c>
      <c r="AM64" s="11" t="e">
        <f>'OddsRatio_working_3-way'!AA64+'OddsRatio_working_3-way'!AG64</f>
        <v>#VALUE!</v>
      </c>
      <c r="AN64" s="11" t="e">
        <f>'OddsRatio_working_3-way'!AB64+'OddsRatio_working_3-way'!AH64</f>
        <v>#VALUE!</v>
      </c>
      <c r="AO64" s="11" t="e">
        <f>'OddsRatio_working_3-way'!AC64+'OddsRatio_working_3-way'!AI64</f>
        <v>#VALUE!</v>
      </c>
      <c r="AP64" s="11" t="e">
        <f>'OddsRatio_working_3-way'!AD64+'OddsRatio_working_3-way'!AJ64</f>
        <v>#VALUE!</v>
      </c>
      <c r="AQ64" s="11" t="e">
        <f>'OddsRatio_working_3-way'!AE64+'OddsRatio_working_3-way'!AK64</f>
        <v>#VALUE!</v>
      </c>
      <c r="AR64" s="10" t="str">
        <f>IF(A64="","",IF(('OddsRatio_working_3-way'!X64=0),IF(Q64&gt;0,-Q64^(1/3),(-Q64)^(1/3)),'OddsRatio_working_3-way'!AL64-'OddsRatio_working_3-way'!R64/3))</f>
        <v/>
      </c>
      <c r="AS64" s="11" t="e">
        <f>IF(('OddsRatio_working_3-way'!X64=0),IF(Q64&gt;0,-Q64^(1/3),(-Q64)^(1/3)),'OddsRatio_working_3-way'!AM64-'OddsRatio_working_3-way'!R64/3)</f>
        <v>#VALUE!</v>
      </c>
      <c r="AT64" s="11" t="e">
        <f>IF(('OddsRatio_working_3-way'!X64=0),IF(Q64&gt;0,-Q64^(1/3),(-Q64)^(1/3)),'OddsRatio_working_3-way'!AN64-'OddsRatio_working_3-way'!R64/3)</f>
        <v>#VALUE!</v>
      </c>
      <c r="AU64" s="11" t="e">
        <f>IF(('OddsRatio_working_3-way'!X64=0),0,'OddsRatio_working_3-way'!AO64)</f>
        <v>#VALUE!</v>
      </c>
      <c r="AV64" s="11" t="e">
        <f>IF(('OddsRatio_working_3-way'!X64=0),0,'OddsRatio_working_3-way'!AP64)</f>
        <v>#VALUE!</v>
      </c>
      <c r="AW64" s="11" t="e">
        <f>IF(('OddsRatio_working_3-way'!X64=0),0,'OddsRatio_working_3-way'!AQ64)</f>
        <v>#VALUE!</v>
      </c>
    </row>
    <row r="65" spans="1:49" x14ac:dyDescent="0.2">
      <c r="A65" s="4" t="str">
        <f>IF('True_Odds_Calculator_3-way'!A66="","",'True_Odds_Calculator_3-way'!A66)</f>
        <v/>
      </c>
      <c r="B65" s="4" t="str">
        <f>IF('True_Odds_Calculator_3-way'!B66="","",'True_Odds_Calculator_3-way'!B66)</f>
        <v/>
      </c>
      <c r="C65" s="4" t="str">
        <f>IF('True_Odds_Calculator_3-way'!C66="","",'True_Odds_Calculator_3-way'!C66)</f>
        <v/>
      </c>
      <c r="D65" s="9" t="e">
        <f t="shared" si="13"/>
        <v>#VALUE!</v>
      </c>
      <c r="E65" s="9" t="e">
        <f t="shared" si="14"/>
        <v>#VALUE!</v>
      </c>
      <c r="F65" s="9" t="e">
        <f t="shared" si="15"/>
        <v>#VALUE!</v>
      </c>
      <c r="G65" s="9" t="str">
        <f t="shared" si="16"/>
        <v/>
      </c>
      <c r="H65" s="9" t="str">
        <f t="shared" si="17"/>
        <v/>
      </c>
      <c r="I65" s="9" t="str">
        <f t="shared" si="18"/>
        <v/>
      </c>
      <c r="J65" s="9" t="str">
        <f t="shared" si="19"/>
        <v/>
      </c>
      <c r="K65" s="11" t="e">
        <f t="shared" si="20"/>
        <v>#VALUE!</v>
      </c>
      <c r="L65" s="11" t="e">
        <f t="shared" si="21"/>
        <v>#VALUE!</v>
      </c>
      <c r="M65" s="11" t="e">
        <f t="shared" si="22"/>
        <v>#VALUE!</v>
      </c>
      <c r="N65" s="11" t="e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#VALUE!</v>
      </c>
      <c r="O65" s="11">
        <f>0</f>
        <v>0</v>
      </c>
      <c r="P65" s="11" t="e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#VALUE!</v>
      </c>
      <c r="Q65" s="11" t="e">
        <f>2*'OddsRatio_working_3-way'!K65*'OddsRatio_working_3-way'!L65*'OddsRatio_working_3-way'!M65</f>
        <v>#VALUE!</v>
      </c>
      <c r="R65" s="11" t="e">
        <f t="shared" si="23"/>
        <v>#VALUE!</v>
      </c>
      <c r="S65" s="11" t="e">
        <f t="shared" si="24"/>
        <v>#VALUE!</v>
      </c>
      <c r="T65" s="11" t="e">
        <f t="shared" si="25"/>
        <v>#VALUE!</v>
      </c>
      <c r="U65" s="11" t="e">
        <f>'OddsRatio_working_3-way'!S65-'OddsRatio_working_3-way'!R65^2/3</f>
        <v>#VALUE!</v>
      </c>
      <c r="V65" s="11" t="e">
        <f>'OddsRatio_working_3-way'!S65*'OddsRatio_working_3-way'!R65/3-2*'OddsRatio_working_3-way'!R65^3/27-'OddsRatio_working_3-way'!T65</f>
        <v>#VALUE!</v>
      </c>
      <c r="W65" s="11" t="e">
        <f>'OddsRatio_working_3-way'!V65^2+4*'OddsRatio_working_3-way'!U65^3/27</f>
        <v>#VALUE!</v>
      </c>
      <c r="X65" s="11" t="e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#VALUE!</v>
      </c>
      <c r="Y65" s="11" t="e">
        <f>IF('OddsRatio_working_3-way'!W65&gt;=0,IF('OddsRatio_working_3-way'!V65+SQRT('OddsRatio_working_3-way'!W65)&gt;0,0,PI()),ACOS('OddsRatio_working_3-way'!V65/(2*'OddsRatio_working_3-way'!X65)))</f>
        <v>#VALUE!</v>
      </c>
      <c r="Z65" s="11" t="e">
        <f>'OddsRatio_working_3-way'!X65^(1/3)*COS('OddsRatio_working_3-way'!Y65/3)</f>
        <v>#VALUE!</v>
      </c>
      <c r="AA65" s="11" t="e">
        <f>'OddsRatio_working_3-way'!X65^(1/3)*COS(('OddsRatio_working_3-way'!Y65+2*PI())/3)</f>
        <v>#VALUE!</v>
      </c>
      <c r="AB65" s="11" t="e">
        <f>'OddsRatio_working_3-way'!X65^(1/3)*COS(('OddsRatio_working_3-way'!Y65+4*PI())/3)</f>
        <v>#VALUE!</v>
      </c>
      <c r="AC65" s="11" t="e">
        <f>'OddsRatio_working_3-way'!X65^(1/3)*SIN('OddsRatio_working_3-way'!Y65/3)</f>
        <v>#VALUE!</v>
      </c>
      <c r="AD65" s="11" t="e">
        <f>'OddsRatio_working_3-way'!X65^(1/3)*SIN(('OddsRatio_working_3-way'!Y65+2*PI())/3)</f>
        <v>#VALUE!</v>
      </c>
      <c r="AE65" s="11" t="e">
        <f>'OddsRatio_working_3-way'!X65^(1/3)*SIN(('OddsRatio_working_3-way'!Y65+4*PI())/3)</f>
        <v>#VALUE!</v>
      </c>
      <c r="AF65" s="11" t="e">
        <f>-'OddsRatio_working_3-way'!U65/(3*'OddsRatio_working_3-way'!X65^(1/3))*COS(('OddsRatio_working_3-way'!Y65)/3)</f>
        <v>#VALUE!</v>
      </c>
      <c r="AG65" s="11" t="e">
        <f>-'OddsRatio_working_3-way'!U65/(3*'OddsRatio_working_3-way'!X65^(1/3))*COS(('OddsRatio_working_3-way'!Y65+2*PI())/3)</f>
        <v>#VALUE!</v>
      </c>
      <c r="AH65" s="11" t="e">
        <f>-'OddsRatio_working_3-way'!U65/(3*'OddsRatio_working_3-way'!X65^(1/3))*COS(('OddsRatio_working_3-way'!Y65+4*PI())/3)</f>
        <v>#VALUE!</v>
      </c>
      <c r="AI65" s="11" t="e">
        <f>'OddsRatio_working_3-way'!U65/(3*'OddsRatio_working_3-way'!X65^(1/3))*SIN(('OddsRatio_working_3-way'!Y65)/3)</f>
        <v>#VALUE!</v>
      </c>
      <c r="AJ65" s="11" t="e">
        <f>'OddsRatio_working_3-way'!U65/(3*'OddsRatio_working_3-way'!X65^(1/3))*SIN(('OddsRatio_working_3-way'!Y65+2*PI())/3)</f>
        <v>#VALUE!</v>
      </c>
      <c r="AK65" s="11" t="e">
        <f>'OddsRatio_working_3-way'!U65/(3*'OddsRatio_working_3-way'!X65^(1/3))*SIN(('OddsRatio_working_3-way'!Y65+4*PI())/3)</f>
        <v>#VALUE!</v>
      </c>
      <c r="AL65" s="11" t="e">
        <f>'OddsRatio_working_3-way'!Z65+'OddsRatio_working_3-way'!AF65</f>
        <v>#VALUE!</v>
      </c>
      <c r="AM65" s="11" t="e">
        <f>'OddsRatio_working_3-way'!AA65+'OddsRatio_working_3-way'!AG65</f>
        <v>#VALUE!</v>
      </c>
      <c r="AN65" s="11" t="e">
        <f>'OddsRatio_working_3-way'!AB65+'OddsRatio_working_3-way'!AH65</f>
        <v>#VALUE!</v>
      </c>
      <c r="AO65" s="11" t="e">
        <f>'OddsRatio_working_3-way'!AC65+'OddsRatio_working_3-way'!AI65</f>
        <v>#VALUE!</v>
      </c>
      <c r="AP65" s="11" t="e">
        <f>'OddsRatio_working_3-way'!AD65+'OddsRatio_working_3-way'!AJ65</f>
        <v>#VALUE!</v>
      </c>
      <c r="AQ65" s="11" t="e">
        <f>'OddsRatio_working_3-way'!AE65+'OddsRatio_working_3-way'!AK65</f>
        <v>#VALUE!</v>
      </c>
      <c r="AR65" s="10" t="str">
        <f>IF(A65="","",IF(('OddsRatio_working_3-way'!X65=0),IF(Q65&gt;0,-Q65^(1/3),(-Q65)^(1/3)),'OddsRatio_working_3-way'!AL65-'OddsRatio_working_3-way'!R65/3))</f>
        <v/>
      </c>
      <c r="AS65" s="11" t="e">
        <f>IF(('OddsRatio_working_3-way'!X65=0),IF(Q65&gt;0,-Q65^(1/3),(-Q65)^(1/3)),'OddsRatio_working_3-way'!AM65-'OddsRatio_working_3-way'!R65/3)</f>
        <v>#VALUE!</v>
      </c>
      <c r="AT65" s="11" t="e">
        <f>IF(('OddsRatio_working_3-way'!X65=0),IF(Q65&gt;0,-Q65^(1/3),(-Q65)^(1/3)),'OddsRatio_working_3-way'!AN65-'OddsRatio_working_3-way'!R65/3)</f>
        <v>#VALUE!</v>
      </c>
      <c r="AU65" s="11" t="e">
        <f>IF(('OddsRatio_working_3-way'!X65=0),0,'OddsRatio_working_3-way'!AO65)</f>
        <v>#VALUE!</v>
      </c>
      <c r="AV65" s="11" t="e">
        <f>IF(('OddsRatio_working_3-way'!X65=0),0,'OddsRatio_working_3-way'!AP65)</f>
        <v>#VALUE!</v>
      </c>
      <c r="AW65" s="11" t="e">
        <f>IF(('OddsRatio_working_3-way'!X65=0),0,'OddsRatio_working_3-way'!AQ65)</f>
        <v>#VALUE!</v>
      </c>
    </row>
    <row r="66" spans="1:49" x14ac:dyDescent="0.2">
      <c r="A66" s="4" t="str">
        <f>IF('True_Odds_Calculator_3-way'!A67="","",'True_Odds_Calculator_3-way'!A67)</f>
        <v/>
      </c>
      <c r="B66" s="4" t="str">
        <f>IF('True_Odds_Calculator_3-way'!B67="","",'True_Odds_Calculator_3-way'!B67)</f>
        <v/>
      </c>
      <c r="C66" s="4" t="str">
        <f>IF('True_Odds_Calculator_3-way'!C67="","",'True_Odds_Calculator_3-way'!C67)</f>
        <v/>
      </c>
      <c r="D66" s="9" t="e">
        <f t="shared" si="13"/>
        <v>#VALUE!</v>
      </c>
      <c r="E66" s="9" t="e">
        <f t="shared" si="14"/>
        <v>#VALUE!</v>
      </c>
      <c r="F66" s="9" t="e">
        <f t="shared" si="15"/>
        <v>#VALUE!</v>
      </c>
      <c r="G66" s="9" t="str">
        <f t="shared" si="16"/>
        <v/>
      </c>
      <c r="H66" s="9" t="str">
        <f t="shared" si="17"/>
        <v/>
      </c>
      <c r="I66" s="9" t="str">
        <f t="shared" si="18"/>
        <v/>
      </c>
      <c r="J66" s="9" t="str">
        <f t="shared" si="19"/>
        <v/>
      </c>
      <c r="K66" s="11" t="e">
        <f t="shared" si="20"/>
        <v>#VALUE!</v>
      </c>
      <c r="L66" s="11" t="e">
        <f t="shared" si="21"/>
        <v>#VALUE!</v>
      </c>
      <c r="M66" s="11" t="e">
        <f t="shared" si="22"/>
        <v>#VALUE!</v>
      </c>
      <c r="N66" s="11" t="e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#VALUE!</v>
      </c>
      <c r="O66" s="11">
        <f>0</f>
        <v>0</v>
      </c>
      <c r="P66" s="11" t="e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#VALUE!</v>
      </c>
      <c r="Q66" s="11" t="e">
        <f>2*'OddsRatio_working_3-way'!K66*'OddsRatio_working_3-way'!L66*'OddsRatio_working_3-way'!M66</f>
        <v>#VALUE!</v>
      </c>
      <c r="R66" s="11" t="e">
        <f t="shared" si="23"/>
        <v>#VALUE!</v>
      </c>
      <c r="S66" s="11" t="e">
        <f t="shared" si="24"/>
        <v>#VALUE!</v>
      </c>
      <c r="T66" s="11" t="e">
        <f t="shared" si="25"/>
        <v>#VALUE!</v>
      </c>
      <c r="U66" s="11" t="e">
        <f>'OddsRatio_working_3-way'!S66-'OddsRatio_working_3-way'!R66^2/3</f>
        <v>#VALUE!</v>
      </c>
      <c r="V66" s="11" t="e">
        <f>'OddsRatio_working_3-way'!S66*'OddsRatio_working_3-way'!R66/3-2*'OddsRatio_working_3-way'!R66^3/27-'OddsRatio_working_3-way'!T66</f>
        <v>#VALUE!</v>
      </c>
      <c r="W66" s="11" t="e">
        <f>'OddsRatio_working_3-way'!V66^2+4*'OddsRatio_working_3-way'!U66^3/27</f>
        <v>#VALUE!</v>
      </c>
      <c r="X66" s="11" t="e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#VALUE!</v>
      </c>
      <c r="Y66" s="11" t="e">
        <f>IF('OddsRatio_working_3-way'!W66&gt;=0,IF('OddsRatio_working_3-way'!V66+SQRT('OddsRatio_working_3-way'!W66)&gt;0,0,PI()),ACOS('OddsRatio_working_3-way'!V66/(2*'OddsRatio_working_3-way'!X66)))</f>
        <v>#VALUE!</v>
      </c>
      <c r="Z66" s="11" t="e">
        <f>'OddsRatio_working_3-way'!X66^(1/3)*COS('OddsRatio_working_3-way'!Y66/3)</f>
        <v>#VALUE!</v>
      </c>
      <c r="AA66" s="11" t="e">
        <f>'OddsRatio_working_3-way'!X66^(1/3)*COS(('OddsRatio_working_3-way'!Y66+2*PI())/3)</f>
        <v>#VALUE!</v>
      </c>
      <c r="AB66" s="11" t="e">
        <f>'OddsRatio_working_3-way'!X66^(1/3)*COS(('OddsRatio_working_3-way'!Y66+4*PI())/3)</f>
        <v>#VALUE!</v>
      </c>
      <c r="AC66" s="11" t="e">
        <f>'OddsRatio_working_3-way'!X66^(1/3)*SIN('OddsRatio_working_3-way'!Y66/3)</f>
        <v>#VALUE!</v>
      </c>
      <c r="AD66" s="11" t="e">
        <f>'OddsRatio_working_3-way'!X66^(1/3)*SIN(('OddsRatio_working_3-way'!Y66+2*PI())/3)</f>
        <v>#VALUE!</v>
      </c>
      <c r="AE66" s="11" t="e">
        <f>'OddsRatio_working_3-way'!X66^(1/3)*SIN(('OddsRatio_working_3-way'!Y66+4*PI())/3)</f>
        <v>#VALUE!</v>
      </c>
      <c r="AF66" s="11" t="e">
        <f>-'OddsRatio_working_3-way'!U66/(3*'OddsRatio_working_3-way'!X66^(1/3))*COS(('OddsRatio_working_3-way'!Y66)/3)</f>
        <v>#VALUE!</v>
      </c>
      <c r="AG66" s="11" t="e">
        <f>-'OddsRatio_working_3-way'!U66/(3*'OddsRatio_working_3-way'!X66^(1/3))*COS(('OddsRatio_working_3-way'!Y66+2*PI())/3)</f>
        <v>#VALUE!</v>
      </c>
      <c r="AH66" s="11" t="e">
        <f>-'OddsRatio_working_3-way'!U66/(3*'OddsRatio_working_3-way'!X66^(1/3))*COS(('OddsRatio_working_3-way'!Y66+4*PI())/3)</f>
        <v>#VALUE!</v>
      </c>
      <c r="AI66" s="11" t="e">
        <f>'OddsRatio_working_3-way'!U66/(3*'OddsRatio_working_3-way'!X66^(1/3))*SIN(('OddsRatio_working_3-way'!Y66)/3)</f>
        <v>#VALUE!</v>
      </c>
      <c r="AJ66" s="11" t="e">
        <f>'OddsRatio_working_3-way'!U66/(3*'OddsRatio_working_3-way'!X66^(1/3))*SIN(('OddsRatio_working_3-way'!Y66+2*PI())/3)</f>
        <v>#VALUE!</v>
      </c>
      <c r="AK66" s="11" t="e">
        <f>'OddsRatio_working_3-way'!U66/(3*'OddsRatio_working_3-way'!X66^(1/3))*SIN(('OddsRatio_working_3-way'!Y66+4*PI())/3)</f>
        <v>#VALUE!</v>
      </c>
      <c r="AL66" s="11" t="e">
        <f>'OddsRatio_working_3-way'!Z66+'OddsRatio_working_3-way'!AF66</f>
        <v>#VALUE!</v>
      </c>
      <c r="AM66" s="11" t="e">
        <f>'OddsRatio_working_3-way'!AA66+'OddsRatio_working_3-way'!AG66</f>
        <v>#VALUE!</v>
      </c>
      <c r="AN66" s="11" t="e">
        <f>'OddsRatio_working_3-way'!AB66+'OddsRatio_working_3-way'!AH66</f>
        <v>#VALUE!</v>
      </c>
      <c r="AO66" s="11" t="e">
        <f>'OddsRatio_working_3-way'!AC66+'OddsRatio_working_3-way'!AI66</f>
        <v>#VALUE!</v>
      </c>
      <c r="AP66" s="11" t="e">
        <f>'OddsRatio_working_3-way'!AD66+'OddsRatio_working_3-way'!AJ66</f>
        <v>#VALUE!</v>
      </c>
      <c r="AQ66" s="11" t="e">
        <f>'OddsRatio_working_3-way'!AE66+'OddsRatio_working_3-way'!AK66</f>
        <v>#VALUE!</v>
      </c>
      <c r="AR66" s="10" t="str">
        <f>IF(A66="","",IF(('OddsRatio_working_3-way'!X66=0),IF(Q66&gt;0,-Q66^(1/3),(-Q66)^(1/3)),'OddsRatio_working_3-way'!AL66-'OddsRatio_working_3-way'!R66/3))</f>
        <v/>
      </c>
      <c r="AS66" s="11" t="e">
        <f>IF(('OddsRatio_working_3-way'!X66=0),IF(Q66&gt;0,-Q66^(1/3),(-Q66)^(1/3)),'OddsRatio_working_3-way'!AM66-'OddsRatio_working_3-way'!R66/3)</f>
        <v>#VALUE!</v>
      </c>
      <c r="AT66" s="11" t="e">
        <f>IF(('OddsRatio_working_3-way'!X66=0),IF(Q66&gt;0,-Q66^(1/3),(-Q66)^(1/3)),'OddsRatio_working_3-way'!AN66-'OddsRatio_working_3-way'!R66/3)</f>
        <v>#VALUE!</v>
      </c>
      <c r="AU66" s="11" t="e">
        <f>IF(('OddsRatio_working_3-way'!X66=0),0,'OddsRatio_working_3-way'!AO66)</f>
        <v>#VALUE!</v>
      </c>
      <c r="AV66" s="11" t="e">
        <f>IF(('OddsRatio_working_3-way'!X66=0),0,'OddsRatio_working_3-way'!AP66)</f>
        <v>#VALUE!</v>
      </c>
      <c r="AW66" s="11" t="e">
        <f>IF(('OddsRatio_working_3-way'!X66=0),0,'OddsRatio_working_3-way'!AQ66)</f>
        <v>#VALUE!</v>
      </c>
    </row>
    <row r="67" spans="1:49" x14ac:dyDescent="0.2">
      <c r="A67" s="4" t="str">
        <f>IF('True_Odds_Calculator_3-way'!A68="","",'True_Odds_Calculator_3-way'!A68)</f>
        <v/>
      </c>
      <c r="B67" s="4" t="str">
        <f>IF('True_Odds_Calculator_3-way'!B68="","",'True_Odds_Calculator_3-way'!B68)</f>
        <v/>
      </c>
      <c r="C67" s="4" t="str">
        <f>IF('True_Odds_Calculator_3-way'!C68="","",'True_Odds_Calculator_3-way'!C68)</f>
        <v/>
      </c>
      <c r="D67" s="9" t="e">
        <f t="shared" si="13"/>
        <v>#VALUE!</v>
      </c>
      <c r="E67" s="9" t="e">
        <f t="shared" si="14"/>
        <v>#VALUE!</v>
      </c>
      <c r="F67" s="9" t="e">
        <f t="shared" si="15"/>
        <v>#VALUE!</v>
      </c>
      <c r="G67" s="9" t="str">
        <f t="shared" si="16"/>
        <v/>
      </c>
      <c r="H67" s="9" t="str">
        <f t="shared" si="17"/>
        <v/>
      </c>
      <c r="I67" s="9" t="str">
        <f t="shared" si="18"/>
        <v/>
      </c>
      <c r="J67" s="9" t="str">
        <f t="shared" si="19"/>
        <v/>
      </c>
      <c r="K67" s="11" t="e">
        <f t="shared" si="20"/>
        <v>#VALUE!</v>
      </c>
      <c r="L67" s="11" t="e">
        <f t="shared" si="21"/>
        <v>#VALUE!</v>
      </c>
      <c r="M67" s="11" t="e">
        <f t="shared" si="22"/>
        <v>#VALUE!</v>
      </c>
      <c r="N67" s="11" t="e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#VALUE!</v>
      </c>
      <c r="O67" s="11">
        <f>0</f>
        <v>0</v>
      </c>
      <c r="P67" s="11" t="e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#VALUE!</v>
      </c>
      <c r="Q67" s="11" t="e">
        <f>2*'OddsRatio_working_3-way'!K67*'OddsRatio_working_3-way'!L67*'OddsRatio_working_3-way'!M67</f>
        <v>#VALUE!</v>
      </c>
      <c r="R67" s="11" t="e">
        <f t="shared" si="23"/>
        <v>#VALUE!</v>
      </c>
      <c r="S67" s="11" t="e">
        <f t="shared" si="24"/>
        <v>#VALUE!</v>
      </c>
      <c r="T67" s="11" t="e">
        <f t="shared" si="25"/>
        <v>#VALUE!</v>
      </c>
      <c r="U67" s="11" t="e">
        <f>'OddsRatio_working_3-way'!S67-'OddsRatio_working_3-way'!R67^2/3</f>
        <v>#VALUE!</v>
      </c>
      <c r="V67" s="11" t="e">
        <f>'OddsRatio_working_3-way'!S67*'OddsRatio_working_3-way'!R67/3-2*'OddsRatio_working_3-way'!R67^3/27-'OddsRatio_working_3-way'!T67</f>
        <v>#VALUE!</v>
      </c>
      <c r="W67" s="11" t="e">
        <f>'OddsRatio_working_3-way'!V67^2+4*'OddsRatio_working_3-way'!U67^3/27</f>
        <v>#VALUE!</v>
      </c>
      <c r="X67" s="11" t="e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#VALUE!</v>
      </c>
      <c r="Y67" s="11" t="e">
        <f>IF('OddsRatio_working_3-way'!W67&gt;=0,IF('OddsRatio_working_3-way'!V67+SQRT('OddsRatio_working_3-way'!W67)&gt;0,0,PI()),ACOS('OddsRatio_working_3-way'!V67/(2*'OddsRatio_working_3-way'!X67)))</f>
        <v>#VALUE!</v>
      </c>
      <c r="Z67" s="11" t="e">
        <f>'OddsRatio_working_3-way'!X67^(1/3)*COS('OddsRatio_working_3-way'!Y67/3)</f>
        <v>#VALUE!</v>
      </c>
      <c r="AA67" s="11" t="e">
        <f>'OddsRatio_working_3-way'!X67^(1/3)*COS(('OddsRatio_working_3-way'!Y67+2*PI())/3)</f>
        <v>#VALUE!</v>
      </c>
      <c r="AB67" s="11" t="e">
        <f>'OddsRatio_working_3-way'!X67^(1/3)*COS(('OddsRatio_working_3-way'!Y67+4*PI())/3)</f>
        <v>#VALUE!</v>
      </c>
      <c r="AC67" s="11" t="e">
        <f>'OddsRatio_working_3-way'!X67^(1/3)*SIN('OddsRatio_working_3-way'!Y67/3)</f>
        <v>#VALUE!</v>
      </c>
      <c r="AD67" s="11" t="e">
        <f>'OddsRatio_working_3-way'!X67^(1/3)*SIN(('OddsRatio_working_3-way'!Y67+2*PI())/3)</f>
        <v>#VALUE!</v>
      </c>
      <c r="AE67" s="11" t="e">
        <f>'OddsRatio_working_3-way'!X67^(1/3)*SIN(('OddsRatio_working_3-way'!Y67+4*PI())/3)</f>
        <v>#VALUE!</v>
      </c>
      <c r="AF67" s="11" t="e">
        <f>-'OddsRatio_working_3-way'!U67/(3*'OddsRatio_working_3-way'!X67^(1/3))*COS(('OddsRatio_working_3-way'!Y67)/3)</f>
        <v>#VALUE!</v>
      </c>
      <c r="AG67" s="11" t="e">
        <f>-'OddsRatio_working_3-way'!U67/(3*'OddsRatio_working_3-way'!X67^(1/3))*COS(('OddsRatio_working_3-way'!Y67+2*PI())/3)</f>
        <v>#VALUE!</v>
      </c>
      <c r="AH67" s="11" t="e">
        <f>-'OddsRatio_working_3-way'!U67/(3*'OddsRatio_working_3-way'!X67^(1/3))*COS(('OddsRatio_working_3-way'!Y67+4*PI())/3)</f>
        <v>#VALUE!</v>
      </c>
      <c r="AI67" s="11" t="e">
        <f>'OddsRatio_working_3-way'!U67/(3*'OddsRatio_working_3-way'!X67^(1/3))*SIN(('OddsRatio_working_3-way'!Y67)/3)</f>
        <v>#VALUE!</v>
      </c>
      <c r="AJ67" s="11" t="e">
        <f>'OddsRatio_working_3-way'!U67/(3*'OddsRatio_working_3-way'!X67^(1/3))*SIN(('OddsRatio_working_3-way'!Y67+2*PI())/3)</f>
        <v>#VALUE!</v>
      </c>
      <c r="AK67" s="11" t="e">
        <f>'OddsRatio_working_3-way'!U67/(3*'OddsRatio_working_3-way'!X67^(1/3))*SIN(('OddsRatio_working_3-way'!Y67+4*PI())/3)</f>
        <v>#VALUE!</v>
      </c>
      <c r="AL67" s="11" t="e">
        <f>'OddsRatio_working_3-way'!Z67+'OddsRatio_working_3-way'!AF67</f>
        <v>#VALUE!</v>
      </c>
      <c r="AM67" s="11" t="e">
        <f>'OddsRatio_working_3-way'!AA67+'OddsRatio_working_3-way'!AG67</f>
        <v>#VALUE!</v>
      </c>
      <c r="AN67" s="11" t="e">
        <f>'OddsRatio_working_3-way'!AB67+'OddsRatio_working_3-way'!AH67</f>
        <v>#VALUE!</v>
      </c>
      <c r="AO67" s="11" t="e">
        <f>'OddsRatio_working_3-way'!AC67+'OddsRatio_working_3-way'!AI67</f>
        <v>#VALUE!</v>
      </c>
      <c r="AP67" s="11" t="e">
        <f>'OddsRatio_working_3-way'!AD67+'OddsRatio_working_3-way'!AJ67</f>
        <v>#VALUE!</v>
      </c>
      <c r="AQ67" s="11" t="e">
        <f>'OddsRatio_working_3-way'!AE67+'OddsRatio_working_3-way'!AK67</f>
        <v>#VALUE!</v>
      </c>
      <c r="AR67" s="10" t="str">
        <f>IF(A67="","",IF(('OddsRatio_working_3-way'!X67=0),IF(Q67&gt;0,-Q67^(1/3),(-Q67)^(1/3)),'OddsRatio_working_3-way'!AL67-'OddsRatio_working_3-way'!R67/3))</f>
        <v/>
      </c>
      <c r="AS67" s="11" t="e">
        <f>IF(('OddsRatio_working_3-way'!X67=0),IF(Q67&gt;0,-Q67^(1/3),(-Q67)^(1/3)),'OddsRatio_working_3-way'!AM67-'OddsRatio_working_3-way'!R67/3)</f>
        <v>#VALUE!</v>
      </c>
      <c r="AT67" s="11" t="e">
        <f>IF(('OddsRatio_working_3-way'!X67=0),IF(Q67&gt;0,-Q67^(1/3),(-Q67)^(1/3)),'OddsRatio_working_3-way'!AN67-'OddsRatio_working_3-way'!R67/3)</f>
        <v>#VALUE!</v>
      </c>
      <c r="AU67" s="11" t="e">
        <f>IF(('OddsRatio_working_3-way'!X67=0),0,'OddsRatio_working_3-way'!AO67)</f>
        <v>#VALUE!</v>
      </c>
      <c r="AV67" s="11" t="e">
        <f>IF(('OddsRatio_working_3-way'!X67=0),0,'OddsRatio_working_3-way'!AP67)</f>
        <v>#VALUE!</v>
      </c>
      <c r="AW67" s="11" t="e">
        <f>IF(('OddsRatio_working_3-way'!X67=0),0,'OddsRatio_working_3-way'!AQ67)</f>
        <v>#VALUE!</v>
      </c>
    </row>
    <row r="68" spans="1:49" x14ac:dyDescent="0.2">
      <c r="A68" s="4" t="str">
        <f>IF('True_Odds_Calculator_3-way'!A69="","",'True_Odds_Calculator_3-way'!A69)</f>
        <v/>
      </c>
      <c r="B68" s="4" t="str">
        <f>IF('True_Odds_Calculator_3-way'!B69="","",'True_Odds_Calculator_3-way'!B69)</f>
        <v/>
      </c>
      <c r="C68" s="4" t="str">
        <f>IF('True_Odds_Calculator_3-way'!C69="","",'True_Odds_Calculator_3-way'!C69)</f>
        <v/>
      </c>
      <c r="D68" s="9" t="e">
        <f t="shared" ref="D68:D131" si="26">(K68/(AR68+K68-(AR68*K68)))</f>
        <v>#VALUE!</v>
      </c>
      <c r="E68" s="9" t="e">
        <f t="shared" ref="E68:E131" si="27">(L68/(AR68+L68-(AR68*L68)))</f>
        <v>#VALUE!</v>
      </c>
      <c r="F68" s="9" t="e">
        <f t="shared" ref="F68:F131" si="28">(M68/(AR68+M68-(AR68*M68)))</f>
        <v>#VALUE!</v>
      </c>
      <c r="G68" s="9" t="str">
        <f t="shared" ref="G68:G131" si="29">AR68</f>
        <v/>
      </c>
      <c r="H68" s="9" t="str">
        <f t="shared" ref="H68:H131" si="30">IF(A68="","",1/D68)</f>
        <v/>
      </c>
      <c r="I68" s="9" t="str">
        <f t="shared" ref="I68:I131" si="31">IF(B68="","",1/E68)</f>
        <v/>
      </c>
      <c r="J68" s="9" t="str">
        <f t="shared" ref="J68:J131" si="32">IF(C68="","",1/F68)</f>
        <v/>
      </c>
      <c r="K68" s="11" t="e">
        <f t="shared" ref="K68:K131" si="33">1/A68</f>
        <v>#VALUE!</v>
      </c>
      <c r="L68" s="11" t="e">
        <f t="shared" ref="L68:L131" si="34">1/B68</f>
        <v>#VALUE!</v>
      </c>
      <c r="M68" s="11" t="e">
        <f t="shared" ref="M68:M131" si="35">1/C68</f>
        <v>#VALUE!</v>
      </c>
      <c r="N68" s="11" t="e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#VALUE!</v>
      </c>
      <c r="O68" s="11">
        <f>0</f>
        <v>0</v>
      </c>
      <c r="P68" s="11" t="e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#VALUE!</v>
      </c>
      <c r="Q68" s="11" t="e">
        <f>2*'OddsRatio_working_3-way'!K68*'OddsRatio_working_3-way'!L68*'OddsRatio_working_3-way'!M68</f>
        <v>#VALUE!</v>
      </c>
      <c r="R68" s="11" t="e">
        <f t="shared" ref="R68:R131" si="36">O68/N68</f>
        <v>#VALUE!</v>
      </c>
      <c r="S68" s="11" t="e">
        <f t="shared" ref="S68:S131" si="37">P68/N68</f>
        <v>#VALUE!</v>
      </c>
      <c r="T68" s="11" t="e">
        <f t="shared" ref="T68:T131" si="38">Q68/N68</f>
        <v>#VALUE!</v>
      </c>
      <c r="U68" s="11" t="e">
        <f>'OddsRatio_working_3-way'!S68-'OddsRatio_working_3-way'!R68^2/3</f>
        <v>#VALUE!</v>
      </c>
      <c r="V68" s="11" t="e">
        <f>'OddsRatio_working_3-way'!S68*'OddsRatio_working_3-way'!R68/3-2*'OddsRatio_working_3-way'!R68^3/27-'OddsRatio_working_3-way'!T68</f>
        <v>#VALUE!</v>
      </c>
      <c r="W68" s="11" t="e">
        <f>'OddsRatio_working_3-way'!V68^2+4*'OddsRatio_working_3-way'!U68^3/27</f>
        <v>#VALUE!</v>
      </c>
      <c r="X68" s="11" t="e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#VALUE!</v>
      </c>
      <c r="Y68" s="11" t="e">
        <f>IF('OddsRatio_working_3-way'!W68&gt;=0,IF('OddsRatio_working_3-way'!V68+SQRT('OddsRatio_working_3-way'!W68)&gt;0,0,PI()),ACOS('OddsRatio_working_3-way'!V68/(2*'OddsRatio_working_3-way'!X68)))</f>
        <v>#VALUE!</v>
      </c>
      <c r="Z68" s="11" t="e">
        <f>'OddsRatio_working_3-way'!X68^(1/3)*COS('OddsRatio_working_3-way'!Y68/3)</f>
        <v>#VALUE!</v>
      </c>
      <c r="AA68" s="11" t="e">
        <f>'OddsRatio_working_3-way'!X68^(1/3)*COS(('OddsRatio_working_3-way'!Y68+2*PI())/3)</f>
        <v>#VALUE!</v>
      </c>
      <c r="AB68" s="11" t="e">
        <f>'OddsRatio_working_3-way'!X68^(1/3)*COS(('OddsRatio_working_3-way'!Y68+4*PI())/3)</f>
        <v>#VALUE!</v>
      </c>
      <c r="AC68" s="11" t="e">
        <f>'OddsRatio_working_3-way'!X68^(1/3)*SIN('OddsRatio_working_3-way'!Y68/3)</f>
        <v>#VALUE!</v>
      </c>
      <c r="AD68" s="11" t="e">
        <f>'OddsRatio_working_3-way'!X68^(1/3)*SIN(('OddsRatio_working_3-way'!Y68+2*PI())/3)</f>
        <v>#VALUE!</v>
      </c>
      <c r="AE68" s="11" t="e">
        <f>'OddsRatio_working_3-way'!X68^(1/3)*SIN(('OddsRatio_working_3-way'!Y68+4*PI())/3)</f>
        <v>#VALUE!</v>
      </c>
      <c r="AF68" s="11" t="e">
        <f>-'OddsRatio_working_3-way'!U68/(3*'OddsRatio_working_3-way'!X68^(1/3))*COS(('OddsRatio_working_3-way'!Y68)/3)</f>
        <v>#VALUE!</v>
      </c>
      <c r="AG68" s="11" t="e">
        <f>-'OddsRatio_working_3-way'!U68/(3*'OddsRatio_working_3-way'!X68^(1/3))*COS(('OddsRatio_working_3-way'!Y68+2*PI())/3)</f>
        <v>#VALUE!</v>
      </c>
      <c r="AH68" s="11" t="e">
        <f>-'OddsRatio_working_3-way'!U68/(3*'OddsRatio_working_3-way'!X68^(1/3))*COS(('OddsRatio_working_3-way'!Y68+4*PI())/3)</f>
        <v>#VALUE!</v>
      </c>
      <c r="AI68" s="11" t="e">
        <f>'OddsRatio_working_3-way'!U68/(3*'OddsRatio_working_3-way'!X68^(1/3))*SIN(('OddsRatio_working_3-way'!Y68)/3)</f>
        <v>#VALUE!</v>
      </c>
      <c r="AJ68" s="11" t="e">
        <f>'OddsRatio_working_3-way'!U68/(3*'OddsRatio_working_3-way'!X68^(1/3))*SIN(('OddsRatio_working_3-way'!Y68+2*PI())/3)</f>
        <v>#VALUE!</v>
      </c>
      <c r="AK68" s="11" t="e">
        <f>'OddsRatio_working_3-way'!U68/(3*'OddsRatio_working_3-way'!X68^(1/3))*SIN(('OddsRatio_working_3-way'!Y68+4*PI())/3)</f>
        <v>#VALUE!</v>
      </c>
      <c r="AL68" s="11" t="e">
        <f>'OddsRatio_working_3-way'!Z68+'OddsRatio_working_3-way'!AF68</f>
        <v>#VALUE!</v>
      </c>
      <c r="AM68" s="11" t="e">
        <f>'OddsRatio_working_3-way'!AA68+'OddsRatio_working_3-way'!AG68</f>
        <v>#VALUE!</v>
      </c>
      <c r="AN68" s="11" t="e">
        <f>'OddsRatio_working_3-way'!AB68+'OddsRatio_working_3-way'!AH68</f>
        <v>#VALUE!</v>
      </c>
      <c r="AO68" s="11" t="e">
        <f>'OddsRatio_working_3-way'!AC68+'OddsRatio_working_3-way'!AI68</f>
        <v>#VALUE!</v>
      </c>
      <c r="AP68" s="11" t="e">
        <f>'OddsRatio_working_3-way'!AD68+'OddsRatio_working_3-way'!AJ68</f>
        <v>#VALUE!</v>
      </c>
      <c r="AQ68" s="11" t="e">
        <f>'OddsRatio_working_3-way'!AE68+'OddsRatio_working_3-way'!AK68</f>
        <v>#VALUE!</v>
      </c>
      <c r="AR68" s="10" t="str">
        <f>IF(A68="","",IF(('OddsRatio_working_3-way'!X68=0),IF(Q68&gt;0,-Q68^(1/3),(-Q68)^(1/3)),'OddsRatio_working_3-way'!AL68-'OddsRatio_working_3-way'!R68/3))</f>
        <v/>
      </c>
      <c r="AS68" s="11" t="e">
        <f>IF(('OddsRatio_working_3-way'!X68=0),IF(Q68&gt;0,-Q68^(1/3),(-Q68)^(1/3)),'OddsRatio_working_3-way'!AM68-'OddsRatio_working_3-way'!R68/3)</f>
        <v>#VALUE!</v>
      </c>
      <c r="AT68" s="11" t="e">
        <f>IF(('OddsRatio_working_3-way'!X68=0),IF(Q68&gt;0,-Q68^(1/3),(-Q68)^(1/3)),'OddsRatio_working_3-way'!AN68-'OddsRatio_working_3-way'!R68/3)</f>
        <v>#VALUE!</v>
      </c>
      <c r="AU68" s="11" t="e">
        <f>IF(('OddsRatio_working_3-way'!X68=0),0,'OddsRatio_working_3-way'!AO68)</f>
        <v>#VALUE!</v>
      </c>
      <c r="AV68" s="11" t="e">
        <f>IF(('OddsRatio_working_3-way'!X68=0),0,'OddsRatio_working_3-way'!AP68)</f>
        <v>#VALUE!</v>
      </c>
      <c r="AW68" s="11" t="e">
        <f>IF(('OddsRatio_working_3-way'!X68=0),0,'OddsRatio_working_3-way'!AQ68)</f>
        <v>#VALUE!</v>
      </c>
    </row>
    <row r="69" spans="1:49" x14ac:dyDescent="0.2">
      <c r="A69" s="4" t="str">
        <f>IF('True_Odds_Calculator_3-way'!A70="","",'True_Odds_Calculator_3-way'!A70)</f>
        <v/>
      </c>
      <c r="B69" s="4" t="str">
        <f>IF('True_Odds_Calculator_3-way'!B70="","",'True_Odds_Calculator_3-way'!B70)</f>
        <v/>
      </c>
      <c r="C69" s="4" t="str">
        <f>IF('True_Odds_Calculator_3-way'!C70="","",'True_Odds_Calculator_3-way'!C70)</f>
        <v/>
      </c>
      <c r="D69" s="9" t="e">
        <f t="shared" si="26"/>
        <v>#VALUE!</v>
      </c>
      <c r="E69" s="9" t="e">
        <f t="shared" si="27"/>
        <v>#VALUE!</v>
      </c>
      <c r="F69" s="9" t="e">
        <f t="shared" si="28"/>
        <v>#VALUE!</v>
      </c>
      <c r="G69" s="9" t="str">
        <f t="shared" si="29"/>
        <v/>
      </c>
      <c r="H69" s="9" t="str">
        <f t="shared" si="30"/>
        <v/>
      </c>
      <c r="I69" s="9" t="str">
        <f t="shared" si="31"/>
        <v/>
      </c>
      <c r="J69" s="9" t="str">
        <f t="shared" si="32"/>
        <v/>
      </c>
      <c r="K69" s="11" t="e">
        <f t="shared" si="33"/>
        <v>#VALUE!</v>
      </c>
      <c r="L69" s="11" t="e">
        <f t="shared" si="34"/>
        <v>#VALUE!</v>
      </c>
      <c r="M69" s="11" t="e">
        <f t="shared" si="35"/>
        <v>#VALUE!</v>
      </c>
      <c r="N69" s="11" t="e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#VALUE!</v>
      </c>
      <c r="O69" s="11">
        <f>0</f>
        <v>0</v>
      </c>
      <c r="P69" s="11" t="e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#VALUE!</v>
      </c>
      <c r="Q69" s="11" t="e">
        <f>2*'OddsRatio_working_3-way'!K69*'OddsRatio_working_3-way'!L69*'OddsRatio_working_3-way'!M69</f>
        <v>#VALUE!</v>
      </c>
      <c r="R69" s="11" t="e">
        <f t="shared" si="36"/>
        <v>#VALUE!</v>
      </c>
      <c r="S69" s="11" t="e">
        <f t="shared" si="37"/>
        <v>#VALUE!</v>
      </c>
      <c r="T69" s="11" t="e">
        <f t="shared" si="38"/>
        <v>#VALUE!</v>
      </c>
      <c r="U69" s="11" t="e">
        <f>'OddsRatio_working_3-way'!S69-'OddsRatio_working_3-way'!R69^2/3</f>
        <v>#VALUE!</v>
      </c>
      <c r="V69" s="11" t="e">
        <f>'OddsRatio_working_3-way'!S69*'OddsRatio_working_3-way'!R69/3-2*'OddsRatio_working_3-way'!R69^3/27-'OddsRatio_working_3-way'!T69</f>
        <v>#VALUE!</v>
      </c>
      <c r="W69" s="11" t="e">
        <f>'OddsRatio_working_3-way'!V69^2+4*'OddsRatio_working_3-way'!U69^3/27</f>
        <v>#VALUE!</v>
      </c>
      <c r="X69" s="11" t="e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#VALUE!</v>
      </c>
      <c r="Y69" s="11" t="e">
        <f>IF('OddsRatio_working_3-way'!W69&gt;=0,IF('OddsRatio_working_3-way'!V69+SQRT('OddsRatio_working_3-way'!W69)&gt;0,0,PI()),ACOS('OddsRatio_working_3-way'!V69/(2*'OddsRatio_working_3-way'!X69)))</f>
        <v>#VALUE!</v>
      </c>
      <c r="Z69" s="11" t="e">
        <f>'OddsRatio_working_3-way'!X69^(1/3)*COS('OddsRatio_working_3-way'!Y69/3)</f>
        <v>#VALUE!</v>
      </c>
      <c r="AA69" s="11" t="e">
        <f>'OddsRatio_working_3-way'!X69^(1/3)*COS(('OddsRatio_working_3-way'!Y69+2*PI())/3)</f>
        <v>#VALUE!</v>
      </c>
      <c r="AB69" s="11" t="e">
        <f>'OddsRatio_working_3-way'!X69^(1/3)*COS(('OddsRatio_working_3-way'!Y69+4*PI())/3)</f>
        <v>#VALUE!</v>
      </c>
      <c r="AC69" s="11" t="e">
        <f>'OddsRatio_working_3-way'!X69^(1/3)*SIN('OddsRatio_working_3-way'!Y69/3)</f>
        <v>#VALUE!</v>
      </c>
      <c r="AD69" s="11" t="e">
        <f>'OddsRatio_working_3-way'!X69^(1/3)*SIN(('OddsRatio_working_3-way'!Y69+2*PI())/3)</f>
        <v>#VALUE!</v>
      </c>
      <c r="AE69" s="11" t="e">
        <f>'OddsRatio_working_3-way'!X69^(1/3)*SIN(('OddsRatio_working_3-way'!Y69+4*PI())/3)</f>
        <v>#VALUE!</v>
      </c>
      <c r="AF69" s="11" t="e">
        <f>-'OddsRatio_working_3-way'!U69/(3*'OddsRatio_working_3-way'!X69^(1/3))*COS(('OddsRatio_working_3-way'!Y69)/3)</f>
        <v>#VALUE!</v>
      </c>
      <c r="AG69" s="11" t="e">
        <f>-'OddsRatio_working_3-way'!U69/(3*'OddsRatio_working_3-way'!X69^(1/3))*COS(('OddsRatio_working_3-way'!Y69+2*PI())/3)</f>
        <v>#VALUE!</v>
      </c>
      <c r="AH69" s="11" t="e">
        <f>-'OddsRatio_working_3-way'!U69/(3*'OddsRatio_working_3-way'!X69^(1/3))*COS(('OddsRatio_working_3-way'!Y69+4*PI())/3)</f>
        <v>#VALUE!</v>
      </c>
      <c r="AI69" s="11" t="e">
        <f>'OddsRatio_working_3-way'!U69/(3*'OddsRatio_working_3-way'!X69^(1/3))*SIN(('OddsRatio_working_3-way'!Y69)/3)</f>
        <v>#VALUE!</v>
      </c>
      <c r="AJ69" s="11" t="e">
        <f>'OddsRatio_working_3-way'!U69/(3*'OddsRatio_working_3-way'!X69^(1/3))*SIN(('OddsRatio_working_3-way'!Y69+2*PI())/3)</f>
        <v>#VALUE!</v>
      </c>
      <c r="AK69" s="11" t="e">
        <f>'OddsRatio_working_3-way'!U69/(3*'OddsRatio_working_3-way'!X69^(1/3))*SIN(('OddsRatio_working_3-way'!Y69+4*PI())/3)</f>
        <v>#VALUE!</v>
      </c>
      <c r="AL69" s="11" t="e">
        <f>'OddsRatio_working_3-way'!Z69+'OddsRatio_working_3-way'!AF69</f>
        <v>#VALUE!</v>
      </c>
      <c r="AM69" s="11" t="e">
        <f>'OddsRatio_working_3-way'!AA69+'OddsRatio_working_3-way'!AG69</f>
        <v>#VALUE!</v>
      </c>
      <c r="AN69" s="11" t="e">
        <f>'OddsRatio_working_3-way'!AB69+'OddsRatio_working_3-way'!AH69</f>
        <v>#VALUE!</v>
      </c>
      <c r="AO69" s="11" t="e">
        <f>'OddsRatio_working_3-way'!AC69+'OddsRatio_working_3-way'!AI69</f>
        <v>#VALUE!</v>
      </c>
      <c r="AP69" s="11" t="e">
        <f>'OddsRatio_working_3-way'!AD69+'OddsRatio_working_3-way'!AJ69</f>
        <v>#VALUE!</v>
      </c>
      <c r="AQ69" s="11" t="e">
        <f>'OddsRatio_working_3-way'!AE69+'OddsRatio_working_3-way'!AK69</f>
        <v>#VALUE!</v>
      </c>
      <c r="AR69" s="10" t="str">
        <f>IF(A69="","",IF(('OddsRatio_working_3-way'!X69=0),IF(Q69&gt;0,-Q69^(1/3),(-Q69)^(1/3)),'OddsRatio_working_3-way'!AL69-'OddsRatio_working_3-way'!R69/3))</f>
        <v/>
      </c>
      <c r="AS69" s="11" t="e">
        <f>IF(('OddsRatio_working_3-way'!X69=0),IF(Q69&gt;0,-Q69^(1/3),(-Q69)^(1/3)),'OddsRatio_working_3-way'!AM69-'OddsRatio_working_3-way'!R69/3)</f>
        <v>#VALUE!</v>
      </c>
      <c r="AT69" s="11" t="e">
        <f>IF(('OddsRatio_working_3-way'!X69=0),IF(Q69&gt;0,-Q69^(1/3),(-Q69)^(1/3)),'OddsRatio_working_3-way'!AN69-'OddsRatio_working_3-way'!R69/3)</f>
        <v>#VALUE!</v>
      </c>
      <c r="AU69" s="11" t="e">
        <f>IF(('OddsRatio_working_3-way'!X69=0),0,'OddsRatio_working_3-way'!AO69)</f>
        <v>#VALUE!</v>
      </c>
      <c r="AV69" s="11" t="e">
        <f>IF(('OddsRatio_working_3-way'!X69=0),0,'OddsRatio_working_3-way'!AP69)</f>
        <v>#VALUE!</v>
      </c>
      <c r="AW69" s="11" t="e">
        <f>IF(('OddsRatio_working_3-way'!X69=0),0,'OddsRatio_working_3-way'!AQ69)</f>
        <v>#VALUE!</v>
      </c>
    </row>
    <row r="70" spans="1:49" x14ac:dyDescent="0.2">
      <c r="A70" s="4" t="str">
        <f>IF('True_Odds_Calculator_3-way'!A71="","",'True_Odds_Calculator_3-way'!A71)</f>
        <v/>
      </c>
      <c r="B70" s="4" t="str">
        <f>IF('True_Odds_Calculator_3-way'!B71="","",'True_Odds_Calculator_3-way'!B71)</f>
        <v/>
      </c>
      <c r="C70" s="4" t="str">
        <f>IF('True_Odds_Calculator_3-way'!C71="","",'True_Odds_Calculator_3-way'!C71)</f>
        <v/>
      </c>
      <c r="D70" s="9" t="e">
        <f t="shared" si="26"/>
        <v>#VALUE!</v>
      </c>
      <c r="E70" s="9" t="e">
        <f t="shared" si="27"/>
        <v>#VALUE!</v>
      </c>
      <c r="F70" s="9" t="e">
        <f t="shared" si="28"/>
        <v>#VALUE!</v>
      </c>
      <c r="G70" s="9" t="str">
        <f t="shared" si="29"/>
        <v/>
      </c>
      <c r="H70" s="9" t="str">
        <f t="shared" si="30"/>
        <v/>
      </c>
      <c r="I70" s="9" t="str">
        <f t="shared" si="31"/>
        <v/>
      </c>
      <c r="J70" s="9" t="str">
        <f t="shared" si="32"/>
        <v/>
      </c>
      <c r="K70" s="11" t="e">
        <f t="shared" si="33"/>
        <v>#VALUE!</v>
      </c>
      <c r="L70" s="11" t="e">
        <f t="shared" si="34"/>
        <v>#VALUE!</v>
      </c>
      <c r="M70" s="11" t="e">
        <f t="shared" si="35"/>
        <v>#VALUE!</v>
      </c>
      <c r="N70" s="11" t="e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#VALUE!</v>
      </c>
      <c r="O70" s="11">
        <f>0</f>
        <v>0</v>
      </c>
      <c r="P70" s="11" t="e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#VALUE!</v>
      </c>
      <c r="Q70" s="11" t="e">
        <f>2*'OddsRatio_working_3-way'!K70*'OddsRatio_working_3-way'!L70*'OddsRatio_working_3-way'!M70</f>
        <v>#VALUE!</v>
      </c>
      <c r="R70" s="11" t="e">
        <f t="shared" si="36"/>
        <v>#VALUE!</v>
      </c>
      <c r="S70" s="11" t="e">
        <f t="shared" si="37"/>
        <v>#VALUE!</v>
      </c>
      <c r="T70" s="11" t="e">
        <f t="shared" si="38"/>
        <v>#VALUE!</v>
      </c>
      <c r="U70" s="11" t="e">
        <f>'OddsRatio_working_3-way'!S70-'OddsRatio_working_3-way'!R70^2/3</f>
        <v>#VALUE!</v>
      </c>
      <c r="V70" s="11" t="e">
        <f>'OddsRatio_working_3-way'!S70*'OddsRatio_working_3-way'!R70/3-2*'OddsRatio_working_3-way'!R70^3/27-'OddsRatio_working_3-way'!T70</f>
        <v>#VALUE!</v>
      </c>
      <c r="W70" s="11" t="e">
        <f>'OddsRatio_working_3-way'!V70^2+4*'OddsRatio_working_3-way'!U70^3/27</f>
        <v>#VALUE!</v>
      </c>
      <c r="X70" s="11" t="e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#VALUE!</v>
      </c>
      <c r="Y70" s="11" t="e">
        <f>IF('OddsRatio_working_3-way'!W70&gt;=0,IF('OddsRatio_working_3-way'!V70+SQRT('OddsRatio_working_3-way'!W70)&gt;0,0,PI()),ACOS('OddsRatio_working_3-way'!V70/(2*'OddsRatio_working_3-way'!X70)))</f>
        <v>#VALUE!</v>
      </c>
      <c r="Z70" s="11" t="e">
        <f>'OddsRatio_working_3-way'!X70^(1/3)*COS('OddsRatio_working_3-way'!Y70/3)</f>
        <v>#VALUE!</v>
      </c>
      <c r="AA70" s="11" t="e">
        <f>'OddsRatio_working_3-way'!X70^(1/3)*COS(('OddsRatio_working_3-way'!Y70+2*PI())/3)</f>
        <v>#VALUE!</v>
      </c>
      <c r="AB70" s="11" t="e">
        <f>'OddsRatio_working_3-way'!X70^(1/3)*COS(('OddsRatio_working_3-way'!Y70+4*PI())/3)</f>
        <v>#VALUE!</v>
      </c>
      <c r="AC70" s="11" t="e">
        <f>'OddsRatio_working_3-way'!X70^(1/3)*SIN('OddsRatio_working_3-way'!Y70/3)</f>
        <v>#VALUE!</v>
      </c>
      <c r="AD70" s="11" t="e">
        <f>'OddsRatio_working_3-way'!X70^(1/3)*SIN(('OddsRatio_working_3-way'!Y70+2*PI())/3)</f>
        <v>#VALUE!</v>
      </c>
      <c r="AE70" s="11" t="e">
        <f>'OddsRatio_working_3-way'!X70^(1/3)*SIN(('OddsRatio_working_3-way'!Y70+4*PI())/3)</f>
        <v>#VALUE!</v>
      </c>
      <c r="AF70" s="11" t="e">
        <f>-'OddsRatio_working_3-way'!U70/(3*'OddsRatio_working_3-way'!X70^(1/3))*COS(('OddsRatio_working_3-way'!Y70)/3)</f>
        <v>#VALUE!</v>
      </c>
      <c r="AG70" s="11" t="e">
        <f>-'OddsRatio_working_3-way'!U70/(3*'OddsRatio_working_3-way'!X70^(1/3))*COS(('OddsRatio_working_3-way'!Y70+2*PI())/3)</f>
        <v>#VALUE!</v>
      </c>
      <c r="AH70" s="11" t="e">
        <f>-'OddsRatio_working_3-way'!U70/(3*'OddsRatio_working_3-way'!X70^(1/3))*COS(('OddsRatio_working_3-way'!Y70+4*PI())/3)</f>
        <v>#VALUE!</v>
      </c>
      <c r="AI70" s="11" t="e">
        <f>'OddsRatio_working_3-way'!U70/(3*'OddsRatio_working_3-way'!X70^(1/3))*SIN(('OddsRatio_working_3-way'!Y70)/3)</f>
        <v>#VALUE!</v>
      </c>
      <c r="AJ70" s="11" t="e">
        <f>'OddsRatio_working_3-way'!U70/(3*'OddsRatio_working_3-way'!X70^(1/3))*SIN(('OddsRatio_working_3-way'!Y70+2*PI())/3)</f>
        <v>#VALUE!</v>
      </c>
      <c r="AK70" s="11" t="e">
        <f>'OddsRatio_working_3-way'!U70/(3*'OddsRatio_working_3-way'!X70^(1/3))*SIN(('OddsRatio_working_3-way'!Y70+4*PI())/3)</f>
        <v>#VALUE!</v>
      </c>
      <c r="AL70" s="11" t="e">
        <f>'OddsRatio_working_3-way'!Z70+'OddsRatio_working_3-way'!AF70</f>
        <v>#VALUE!</v>
      </c>
      <c r="AM70" s="11" t="e">
        <f>'OddsRatio_working_3-way'!AA70+'OddsRatio_working_3-way'!AG70</f>
        <v>#VALUE!</v>
      </c>
      <c r="AN70" s="11" t="e">
        <f>'OddsRatio_working_3-way'!AB70+'OddsRatio_working_3-way'!AH70</f>
        <v>#VALUE!</v>
      </c>
      <c r="AO70" s="11" t="e">
        <f>'OddsRatio_working_3-way'!AC70+'OddsRatio_working_3-way'!AI70</f>
        <v>#VALUE!</v>
      </c>
      <c r="AP70" s="11" t="e">
        <f>'OddsRatio_working_3-way'!AD70+'OddsRatio_working_3-way'!AJ70</f>
        <v>#VALUE!</v>
      </c>
      <c r="AQ70" s="11" t="e">
        <f>'OddsRatio_working_3-way'!AE70+'OddsRatio_working_3-way'!AK70</f>
        <v>#VALUE!</v>
      </c>
      <c r="AR70" s="10" t="str">
        <f>IF(A70="","",IF(('OddsRatio_working_3-way'!X70=0),IF(Q70&gt;0,-Q70^(1/3),(-Q70)^(1/3)),'OddsRatio_working_3-way'!AL70-'OddsRatio_working_3-way'!R70/3))</f>
        <v/>
      </c>
      <c r="AS70" s="11" t="e">
        <f>IF(('OddsRatio_working_3-way'!X70=0),IF(Q70&gt;0,-Q70^(1/3),(-Q70)^(1/3)),'OddsRatio_working_3-way'!AM70-'OddsRatio_working_3-way'!R70/3)</f>
        <v>#VALUE!</v>
      </c>
      <c r="AT70" s="11" t="e">
        <f>IF(('OddsRatio_working_3-way'!X70=0),IF(Q70&gt;0,-Q70^(1/3),(-Q70)^(1/3)),'OddsRatio_working_3-way'!AN70-'OddsRatio_working_3-way'!R70/3)</f>
        <v>#VALUE!</v>
      </c>
      <c r="AU70" s="11" t="e">
        <f>IF(('OddsRatio_working_3-way'!X70=0),0,'OddsRatio_working_3-way'!AO70)</f>
        <v>#VALUE!</v>
      </c>
      <c r="AV70" s="11" t="e">
        <f>IF(('OddsRatio_working_3-way'!X70=0),0,'OddsRatio_working_3-way'!AP70)</f>
        <v>#VALUE!</v>
      </c>
      <c r="AW70" s="11" t="e">
        <f>IF(('OddsRatio_working_3-way'!X70=0),0,'OddsRatio_working_3-way'!AQ70)</f>
        <v>#VALUE!</v>
      </c>
    </row>
    <row r="71" spans="1:49" x14ac:dyDescent="0.2">
      <c r="A71" s="4" t="str">
        <f>IF('True_Odds_Calculator_3-way'!A72="","",'True_Odds_Calculator_3-way'!A72)</f>
        <v/>
      </c>
      <c r="B71" s="4" t="str">
        <f>IF('True_Odds_Calculator_3-way'!B72="","",'True_Odds_Calculator_3-way'!B72)</f>
        <v/>
      </c>
      <c r="C71" s="4" t="str">
        <f>IF('True_Odds_Calculator_3-way'!C72="","",'True_Odds_Calculator_3-way'!C72)</f>
        <v/>
      </c>
      <c r="D71" s="9" t="e">
        <f t="shared" si="26"/>
        <v>#VALUE!</v>
      </c>
      <c r="E71" s="9" t="e">
        <f t="shared" si="27"/>
        <v>#VALUE!</v>
      </c>
      <c r="F71" s="9" t="e">
        <f t="shared" si="28"/>
        <v>#VALUE!</v>
      </c>
      <c r="G71" s="9" t="str">
        <f t="shared" si="29"/>
        <v/>
      </c>
      <c r="H71" s="9" t="str">
        <f t="shared" si="30"/>
        <v/>
      </c>
      <c r="I71" s="9" t="str">
        <f t="shared" si="31"/>
        <v/>
      </c>
      <c r="J71" s="9" t="str">
        <f t="shared" si="32"/>
        <v/>
      </c>
      <c r="K71" s="11" t="e">
        <f t="shared" si="33"/>
        <v>#VALUE!</v>
      </c>
      <c r="L71" s="11" t="e">
        <f t="shared" si="34"/>
        <v>#VALUE!</v>
      </c>
      <c r="M71" s="11" t="e">
        <f t="shared" si="35"/>
        <v>#VALUE!</v>
      </c>
      <c r="N71" s="11" t="e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#VALUE!</v>
      </c>
      <c r="O71" s="11">
        <f>0</f>
        <v>0</v>
      </c>
      <c r="P71" s="11" t="e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#VALUE!</v>
      </c>
      <c r="Q71" s="11" t="e">
        <f>2*'OddsRatio_working_3-way'!K71*'OddsRatio_working_3-way'!L71*'OddsRatio_working_3-way'!M71</f>
        <v>#VALUE!</v>
      </c>
      <c r="R71" s="11" t="e">
        <f t="shared" si="36"/>
        <v>#VALUE!</v>
      </c>
      <c r="S71" s="11" t="e">
        <f t="shared" si="37"/>
        <v>#VALUE!</v>
      </c>
      <c r="T71" s="11" t="e">
        <f t="shared" si="38"/>
        <v>#VALUE!</v>
      </c>
      <c r="U71" s="11" t="e">
        <f>'OddsRatio_working_3-way'!S71-'OddsRatio_working_3-way'!R71^2/3</f>
        <v>#VALUE!</v>
      </c>
      <c r="V71" s="11" t="e">
        <f>'OddsRatio_working_3-way'!S71*'OddsRatio_working_3-way'!R71/3-2*'OddsRatio_working_3-way'!R71^3/27-'OddsRatio_working_3-way'!T71</f>
        <v>#VALUE!</v>
      </c>
      <c r="W71" s="11" t="e">
        <f>'OddsRatio_working_3-way'!V71^2+4*'OddsRatio_working_3-way'!U71^3/27</f>
        <v>#VALUE!</v>
      </c>
      <c r="X71" s="11" t="e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#VALUE!</v>
      </c>
      <c r="Y71" s="11" t="e">
        <f>IF('OddsRatio_working_3-way'!W71&gt;=0,IF('OddsRatio_working_3-way'!V71+SQRT('OddsRatio_working_3-way'!W71)&gt;0,0,PI()),ACOS('OddsRatio_working_3-way'!V71/(2*'OddsRatio_working_3-way'!X71)))</f>
        <v>#VALUE!</v>
      </c>
      <c r="Z71" s="11" t="e">
        <f>'OddsRatio_working_3-way'!X71^(1/3)*COS('OddsRatio_working_3-way'!Y71/3)</f>
        <v>#VALUE!</v>
      </c>
      <c r="AA71" s="11" t="e">
        <f>'OddsRatio_working_3-way'!X71^(1/3)*COS(('OddsRatio_working_3-way'!Y71+2*PI())/3)</f>
        <v>#VALUE!</v>
      </c>
      <c r="AB71" s="11" t="e">
        <f>'OddsRatio_working_3-way'!X71^(1/3)*COS(('OddsRatio_working_3-way'!Y71+4*PI())/3)</f>
        <v>#VALUE!</v>
      </c>
      <c r="AC71" s="11" t="e">
        <f>'OddsRatio_working_3-way'!X71^(1/3)*SIN('OddsRatio_working_3-way'!Y71/3)</f>
        <v>#VALUE!</v>
      </c>
      <c r="AD71" s="11" t="e">
        <f>'OddsRatio_working_3-way'!X71^(1/3)*SIN(('OddsRatio_working_3-way'!Y71+2*PI())/3)</f>
        <v>#VALUE!</v>
      </c>
      <c r="AE71" s="11" t="e">
        <f>'OddsRatio_working_3-way'!X71^(1/3)*SIN(('OddsRatio_working_3-way'!Y71+4*PI())/3)</f>
        <v>#VALUE!</v>
      </c>
      <c r="AF71" s="11" t="e">
        <f>-'OddsRatio_working_3-way'!U71/(3*'OddsRatio_working_3-way'!X71^(1/3))*COS(('OddsRatio_working_3-way'!Y71)/3)</f>
        <v>#VALUE!</v>
      </c>
      <c r="AG71" s="11" t="e">
        <f>-'OddsRatio_working_3-way'!U71/(3*'OddsRatio_working_3-way'!X71^(1/3))*COS(('OddsRatio_working_3-way'!Y71+2*PI())/3)</f>
        <v>#VALUE!</v>
      </c>
      <c r="AH71" s="11" t="e">
        <f>-'OddsRatio_working_3-way'!U71/(3*'OddsRatio_working_3-way'!X71^(1/3))*COS(('OddsRatio_working_3-way'!Y71+4*PI())/3)</f>
        <v>#VALUE!</v>
      </c>
      <c r="AI71" s="11" t="e">
        <f>'OddsRatio_working_3-way'!U71/(3*'OddsRatio_working_3-way'!X71^(1/3))*SIN(('OddsRatio_working_3-way'!Y71)/3)</f>
        <v>#VALUE!</v>
      </c>
      <c r="AJ71" s="11" t="e">
        <f>'OddsRatio_working_3-way'!U71/(3*'OddsRatio_working_3-way'!X71^(1/3))*SIN(('OddsRatio_working_3-way'!Y71+2*PI())/3)</f>
        <v>#VALUE!</v>
      </c>
      <c r="AK71" s="11" t="e">
        <f>'OddsRatio_working_3-way'!U71/(3*'OddsRatio_working_3-way'!X71^(1/3))*SIN(('OddsRatio_working_3-way'!Y71+4*PI())/3)</f>
        <v>#VALUE!</v>
      </c>
      <c r="AL71" s="11" t="e">
        <f>'OddsRatio_working_3-way'!Z71+'OddsRatio_working_3-way'!AF71</f>
        <v>#VALUE!</v>
      </c>
      <c r="AM71" s="11" t="e">
        <f>'OddsRatio_working_3-way'!AA71+'OddsRatio_working_3-way'!AG71</f>
        <v>#VALUE!</v>
      </c>
      <c r="AN71" s="11" t="e">
        <f>'OddsRatio_working_3-way'!AB71+'OddsRatio_working_3-way'!AH71</f>
        <v>#VALUE!</v>
      </c>
      <c r="AO71" s="11" t="e">
        <f>'OddsRatio_working_3-way'!AC71+'OddsRatio_working_3-way'!AI71</f>
        <v>#VALUE!</v>
      </c>
      <c r="AP71" s="11" t="e">
        <f>'OddsRatio_working_3-way'!AD71+'OddsRatio_working_3-way'!AJ71</f>
        <v>#VALUE!</v>
      </c>
      <c r="AQ71" s="11" t="e">
        <f>'OddsRatio_working_3-way'!AE71+'OddsRatio_working_3-way'!AK71</f>
        <v>#VALUE!</v>
      </c>
      <c r="AR71" s="10" t="str">
        <f>IF(A71="","",IF(('OddsRatio_working_3-way'!X71=0),IF(Q71&gt;0,-Q71^(1/3),(-Q71)^(1/3)),'OddsRatio_working_3-way'!AL71-'OddsRatio_working_3-way'!R71/3))</f>
        <v/>
      </c>
      <c r="AS71" s="11" t="e">
        <f>IF(('OddsRatio_working_3-way'!X71=0),IF(Q71&gt;0,-Q71^(1/3),(-Q71)^(1/3)),'OddsRatio_working_3-way'!AM71-'OddsRatio_working_3-way'!R71/3)</f>
        <v>#VALUE!</v>
      </c>
      <c r="AT71" s="11" t="e">
        <f>IF(('OddsRatio_working_3-way'!X71=0),IF(Q71&gt;0,-Q71^(1/3),(-Q71)^(1/3)),'OddsRatio_working_3-way'!AN71-'OddsRatio_working_3-way'!R71/3)</f>
        <v>#VALUE!</v>
      </c>
      <c r="AU71" s="11" t="e">
        <f>IF(('OddsRatio_working_3-way'!X71=0),0,'OddsRatio_working_3-way'!AO71)</f>
        <v>#VALUE!</v>
      </c>
      <c r="AV71" s="11" t="e">
        <f>IF(('OddsRatio_working_3-way'!X71=0),0,'OddsRatio_working_3-way'!AP71)</f>
        <v>#VALUE!</v>
      </c>
      <c r="AW71" s="11" t="e">
        <f>IF(('OddsRatio_working_3-way'!X71=0),0,'OddsRatio_working_3-way'!AQ71)</f>
        <v>#VALUE!</v>
      </c>
    </row>
    <row r="72" spans="1:49" x14ac:dyDescent="0.2">
      <c r="A72" s="4" t="str">
        <f>IF('True_Odds_Calculator_3-way'!A73="","",'True_Odds_Calculator_3-way'!A73)</f>
        <v/>
      </c>
      <c r="B72" s="4" t="str">
        <f>IF('True_Odds_Calculator_3-way'!B73="","",'True_Odds_Calculator_3-way'!B73)</f>
        <v/>
      </c>
      <c r="C72" s="4" t="str">
        <f>IF('True_Odds_Calculator_3-way'!C73="","",'True_Odds_Calculator_3-way'!C73)</f>
        <v/>
      </c>
      <c r="D72" s="9" t="e">
        <f t="shared" si="26"/>
        <v>#VALUE!</v>
      </c>
      <c r="E72" s="9" t="e">
        <f t="shared" si="27"/>
        <v>#VALUE!</v>
      </c>
      <c r="F72" s="9" t="e">
        <f t="shared" si="28"/>
        <v>#VALUE!</v>
      </c>
      <c r="G72" s="9" t="str">
        <f t="shared" si="29"/>
        <v/>
      </c>
      <c r="H72" s="9" t="str">
        <f t="shared" si="30"/>
        <v/>
      </c>
      <c r="I72" s="9" t="str">
        <f t="shared" si="31"/>
        <v/>
      </c>
      <c r="J72" s="9" t="str">
        <f t="shared" si="32"/>
        <v/>
      </c>
      <c r="K72" s="11" t="e">
        <f t="shared" si="33"/>
        <v>#VALUE!</v>
      </c>
      <c r="L72" s="11" t="e">
        <f t="shared" si="34"/>
        <v>#VALUE!</v>
      </c>
      <c r="M72" s="11" t="e">
        <f t="shared" si="35"/>
        <v>#VALUE!</v>
      </c>
      <c r="N72" s="11" t="e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#VALUE!</v>
      </c>
      <c r="O72" s="11">
        <f>0</f>
        <v>0</v>
      </c>
      <c r="P72" s="11" t="e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#VALUE!</v>
      </c>
      <c r="Q72" s="11" t="e">
        <f>2*'OddsRatio_working_3-way'!K72*'OddsRatio_working_3-way'!L72*'OddsRatio_working_3-way'!M72</f>
        <v>#VALUE!</v>
      </c>
      <c r="R72" s="11" t="e">
        <f t="shared" si="36"/>
        <v>#VALUE!</v>
      </c>
      <c r="S72" s="11" t="e">
        <f t="shared" si="37"/>
        <v>#VALUE!</v>
      </c>
      <c r="T72" s="11" t="e">
        <f t="shared" si="38"/>
        <v>#VALUE!</v>
      </c>
      <c r="U72" s="11" t="e">
        <f>'OddsRatio_working_3-way'!S72-'OddsRatio_working_3-way'!R72^2/3</f>
        <v>#VALUE!</v>
      </c>
      <c r="V72" s="11" t="e">
        <f>'OddsRatio_working_3-way'!S72*'OddsRatio_working_3-way'!R72/3-2*'OddsRatio_working_3-way'!R72^3/27-'OddsRatio_working_3-way'!T72</f>
        <v>#VALUE!</v>
      </c>
      <c r="W72" s="11" t="e">
        <f>'OddsRatio_working_3-way'!V72^2+4*'OddsRatio_working_3-way'!U72^3/27</f>
        <v>#VALUE!</v>
      </c>
      <c r="X72" s="11" t="e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#VALUE!</v>
      </c>
      <c r="Y72" s="11" t="e">
        <f>IF('OddsRatio_working_3-way'!W72&gt;=0,IF('OddsRatio_working_3-way'!V72+SQRT('OddsRatio_working_3-way'!W72)&gt;0,0,PI()),ACOS('OddsRatio_working_3-way'!V72/(2*'OddsRatio_working_3-way'!X72)))</f>
        <v>#VALUE!</v>
      </c>
      <c r="Z72" s="11" t="e">
        <f>'OddsRatio_working_3-way'!X72^(1/3)*COS('OddsRatio_working_3-way'!Y72/3)</f>
        <v>#VALUE!</v>
      </c>
      <c r="AA72" s="11" t="e">
        <f>'OddsRatio_working_3-way'!X72^(1/3)*COS(('OddsRatio_working_3-way'!Y72+2*PI())/3)</f>
        <v>#VALUE!</v>
      </c>
      <c r="AB72" s="11" t="e">
        <f>'OddsRatio_working_3-way'!X72^(1/3)*COS(('OddsRatio_working_3-way'!Y72+4*PI())/3)</f>
        <v>#VALUE!</v>
      </c>
      <c r="AC72" s="11" t="e">
        <f>'OddsRatio_working_3-way'!X72^(1/3)*SIN('OddsRatio_working_3-way'!Y72/3)</f>
        <v>#VALUE!</v>
      </c>
      <c r="AD72" s="11" t="e">
        <f>'OddsRatio_working_3-way'!X72^(1/3)*SIN(('OddsRatio_working_3-way'!Y72+2*PI())/3)</f>
        <v>#VALUE!</v>
      </c>
      <c r="AE72" s="11" t="e">
        <f>'OddsRatio_working_3-way'!X72^(1/3)*SIN(('OddsRatio_working_3-way'!Y72+4*PI())/3)</f>
        <v>#VALUE!</v>
      </c>
      <c r="AF72" s="11" t="e">
        <f>-'OddsRatio_working_3-way'!U72/(3*'OddsRatio_working_3-way'!X72^(1/3))*COS(('OddsRatio_working_3-way'!Y72)/3)</f>
        <v>#VALUE!</v>
      </c>
      <c r="AG72" s="11" t="e">
        <f>-'OddsRatio_working_3-way'!U72/(3*'OddsRatio_working_3-way'!X72^(1/3))*COS(('OddsRatio_working_3-way'!Y72+2*PI())/3)</f>
        <v>#VALUE!</v>
      </c>
      <c r="AH72" s="11" t="e">
        <f>-'OddsRatio_working_3-way'!U72/(3*'OddsRatio_working_3-way'!X72^(1/3))*COS(('OddsRatio_working_3-way'!Y72+4*PI())/3)</f>
        <v>#VALUE!</v>
      </c>
      <c r="AI72" s="11" t="e">
        <f>'OddsRatio_working_3-way'!U72/(3*'OddsRatio_working_3-way'!X72^(1/3))*SIN(('OddsRatio_working_3-way'!Y72)/3)</f>
        <v>#VALUE!</v>
      </c>
      <c r="AJ72" s="11" t="e">
        <f>'OddsRatio_working_3-way'!U72/(3*'OddsRatio_working_3-way'!X72^(1/3))*SIN(('OddsRatio_working_3-way'!Y72+2*PI())/3)</f>
        <v>#VALUE!</v>
      </c>
      <c r="AK72" s="11" t="e">
        <f>'OddsRatio_working_3-way'!U72/(3*'OddsRatio_working_3-way'!X72^(1/3))*SIN(('OddsRatio_working_3-way'!Y72+4*PI())/3)</f>
        <v>#VALUE!</v>
      </c>
      <c r="AL72" s="11" t="e">
        <f>'OddsRatio_working_3-way'!Z72+'OddsRatio_working_3-way'!AF72</f>
        <v>#VALUE!</v>
      </c>
      <c r="AM72" s="11" t="e">
        <f>'OddsRatio_working_3-way'!AA72+'OddsRatio_working_3-way'!AG72</f>
        <v>#VALUE!</v>
      </c>
      <c r="AN72" s="11" t="e">
        <f>'OddsRatio_working_3-way'!AB72+'OddsRatio_working_3-way'!AH72</f>
        <v>#VALUE!</v>
      </c>
      <c r="AO72" s="11" t="e">
        <f>'OddsRatio_working_3-way'!AC72+'OddsRatio_working_3-way'!AI72</f>
        <v>#VALUE!</v>
      </c>
      <c r="AP72" s="11" t="e">
        <f>'OddsRatio_working_3-way'!AD72+'OddsRatio_working_3-way'!AJ72</f>
        <v>#VALUE!</v>
      </c>
      <c r="AQ72" s="11" t="e">
        <f>'OddsRatio_working_3-way'!AE72+'OddsRatio_working_3-way'!AK72</f>
        <v>#VALUE!</v>
      </c>
      <c r="AR72" s="10" t="str">
        <f>IF(A72="","",IF(('OddsRatio_working_3-way'!X72=0),IF(Q72&gt;0,-Q72^(1/3),(-Q72)^(1/3)),'OddsRatio_working_3-way'!AL72-'OddsRatio_working_3-way'!R72/3))</f>
        <v/>
      </c>
      <c r="AS72" s="11" t="e">
        <f>IF(('OddsRatio_working_3-way'!X72=0),IF(Q72&gt;0,-Q72^(1/3),(-Q72)^(1/3)),'OddsRatio_working_3-way'!AM72-'OddsRatio_working_3-way'!R72/3)</f>
        <v>#VALUE!</v>
      </c>
      <c r="AT72" s="11" t="e">
        <f>IF(('OddsRatio_working_3-way'!X72=0),IF(Q72&gt;0,-Q72^(1/3),(-Q72)^(1/3)),'OddsRatio_working_3-way'!AN72-'OddsRatio_working_3-way'!R72/3)</f>
        <v>#VALUE!</v>
      </c>
      <c r="AU72" s="11" t="e">
        <f>IF(('OddsRatio_working_3-way'!X72=0),0,'OddsRatio_working_3-way'!AO72)</f>
        <v>#VALUE!</v>
      </c>
      <c r="AV72" s="11" t="e">
        <f>IF(('OddsRatio_working_3-way'!X72=0),0,'OddsRatio_working_3-way'!AP72)</f>
        <v>#VALUE!</v>
      </c>
      <c r="AW72" s="11" t="e">
        <f>IF(('OddsRatio_working_3-way'!X72=0),0,'OddsRatio_working_3-way'!AQ72)</f>
        <v>#VALUE!</v>
      </c>
    </row>
    <row r="73" spans="1:49" x14ac:dyDescent="0.2">
      <c r="A73" s="4" t="str">
        <f>IF('True_Odds_Calculator_3-way'!A74="","",'True_Odds_Calculator_3-way'!A74)</f>
        <v/>
      </c>
      <c r="B73" s="4" t="str">
        <f>IF('True_Odds_Calculator_3-way'!B74="","",'True_Odds_Calculator_3-way'!B74)</f>
        <v/>
      </c>
      <c r="C73" s="4" t="str">
        <f>IF('True_Odds_Calculator_3-way'!C74="","",'True_Odds_Calculator_3-way'!C74)</f>
        <v/>
      </c>
      <c r="D73" s="9" t="e">
        <f t="shared" si="26"/>
        <v>#VALUE!</v>
      </c>
      <c r="E73" s="9" t="e">
        <f t="shared" si="27"/>
        <v>#VALUE!</v>
      </c>
      <c r="F73" s="9" t="e">
        <f t="shared" si="28"/>
        <v>#VALUE!</v>
      </c>
      <c r="G73" s="9" t="str">
        <f t="shared" si="29"/>
        <v/>
      </c>
      <c r="H73" s="9" t="str">
        <f t="shared" si="30"/>
        <v/>
      </c>
      <c r="I73" s="9" t="str">
        <f t="shared" si="31"/>
        <v/>
      </c>
      <c r="J73" s="9" t="str">
        <f t="shared" si="32"/>
        <v/>
      </c>
      <c r="K73" s="11" t="e">
        <f t="shared" si="33"/>
        <v>#VALUE!</v>
      </c>
      <c r="L73" s="11" t="e">
        <f t="shared" si="34"/>
        <v>#VALUE!</v>
      </c>
      <c r="M73" s="11" t="e">
        <f t="shared" si="35"/>
        <v>#VALUE!</v>
      </c>
      <c r="N73" s="11" t="e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#VALUE!</v>
      </c>
      <c r="O73" s="11">
        <f>0</f>
        <v>0</v>
      </c>
      <c r="P73" s="11" t="e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#VALUE!</v>
      </c>
      <c r="Q73" s="11" t="e">
        <f>2*'OddsRatio_working_3-way'!K73*'OddsRatio_working_3-way'!L73*'OddsRatio_working_3-way'!M73</f>
        <v>#VALUE!</v>
      </c>
      <c r="R73" s="11" t="e">
        <f t="shared" si="36"/>
        <v>#VALUE!</v>
      </c>
      <c r="S73" s="11" t="e">
        <f t="shared" si="37"/>
        <v>#VALUE!</v>
      </c>
      <c r="T73" s="11" t="e">
        <f t="shared" si="38"/>
        <v>#VALUE!</v>
      </c>
      <c r="U73" s="11" t="e">
        <f>'OddsRatio_working_3-way'!S73-'OddsRatio_working_3-way'!R73^2/3</f>
        <v>#VALUE!</v>
      </c>
      <c r="V73" s="11" t="e">
        <f>'OddsRatio_working_3-way'!S73*'OddsRatio_working_3-way'!R73/3-2*'OddsRatio_working_3-way'!R73^3/27-'OddsRatio_working_3-way'!T73</f>
        <v>#VALUE!</v>
      </c>
      <c r="W73" s="11" t="e">
        <f>'OddsRatio_working_3-way'!V73^2+4*'OddsRatio_working_3-way'!U73^3/27</f>
        <v>#VALUE!</v>
      </c>
      <c r="X73" s="11" t="e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#VALUE!</v>
      </c>
      <c r="Y73" s="11" t="e">
        <f>IF('OddsRatio_working_3-way'!W73&gt;=0,IF('OddsRatio_working_3-way'!V73+SQRT('OddsRatio_working_3-way'!W73)&gt;0,0,PI()),ACOS('OddsRatio_working_3-way'!V73/(2*'OddsRatio_working_3-way'!X73)))</f>
        <v>#VALUE!</v>
      </c>
      <c r="Z73" s="11" t="e">
        <f>'OddsRatio_working_3-way'!X73^(1/3)*COS('OddsRatio_working_3-way'!Y73/3)</f>
        <v>#VALUE!</v>
      </c>
      <c r="AA73" s="11" t="e">
        <f>'OddsRatio_working_3-way'!X73^(1/3)*COS(('OddsRatio_working_3-way'!Y73+2*PI())/3)</f>
        <v>#VALUE!</v>
      </c>
      <c r="AB73" s="11" t="e">
        <f>'OddsRatio_working_3-way'!X73^(1/3)*COS(('OddsRatio_working_3-way'!Y73+4*PI())/3)</f>
        <v>#VALUE!</v>
      </c>
      <c r="AC73" s="11" t="e">
        <f>'OddsRatio_working_3-way'!X73^(1/3)*SIN('OddsRatio_working_3-way'!Y73/3)</f>
        <v>#VALUE!</v>
      </c>
      <c r="AD73" s="11" t="e">
        <f>'OddsRatio_working_3-way'!X73^(1/3)*SIN(('OddsRatio_working_3-way'!Y73+2*PI())/3)</f>
        <v>#VALUE!</v>
      </c>
      <c r="AE73" s="11" t="e">
        <f>'OddsRatio_working_3-way'!X73^(1/3)*SIN(('OddsRatio_working_3-way'!Y73+4*PI())/3)</f>
        <v>#VALUE!</v>
      </c>
      <c r="AF73" s="11" t="e">
        <f>-'OddsRatio_working_3-way'!U73/(3*'OddsRatio_working_3-way'!X73^(1/3))*COS(('OddsRatio_working_3-way'!Y73)/3)</f>
        <v>#VALUE!</v>
      </c>
      <c r="AG73" s="11" t="e">
        <f>-'OddsRatio_working_3-way'!U73/(3*'OddsRatio_working_3-way'!X73^(1/3))*COS(('OddsRatio_working_3-way'!Y73+2*PI())/3)</f>
        <v>#VALUE!</v>
      </c>
      <c r="AH73" s="11" t="e">
        <f>-'OddsRatio_working_3-way'!U73/(3*'OddsRatio_working_3-way'!X73^(1/3))*COS(('OddsRatio_working_3-way'!Y73+4*PI())/3)</f>
        <v>#VALUE!</v>
      </c>
      <c r="AI73" s="11" t="e">
        <f>'OddsRatio_working_3-way'!U73/(3*'OddsRatio_working_3-way'!X73^(1/3))*SIN(('OddsRatio_working_3-way'!Y73)/3)</f>
        <v>#VALUE!</v>
      </c>
      <c r="AJ73" s="11" t="e">
        <f>'OddsRatio_working_3-way'!U73/(3*'OddsRatio_working_3-way'!X73^(1/3))*SIN(('OddsRatio_working_3-way'!Y73+2*PI())/3)</f>
        <v>#VALUE!</v>
      </c>
      <c r="AK73" s="11" t="e">
        <f>'OddsRatio_working_3-way'!U73/(3*'OddsRatio_working_3-way'!X73^(1/3))*SIN(('OddsRatio_working_3-way'!Y73+4*PI())/3)</f>
        <v>#VALUE!</v>
      </c>
      <c r="AL73" s="11" t="e">
        <f>'OddsRatio_working_3-way'!Z73+'OddsRatio_working_3-way'!AF73</f>
        <v>#VALUE!</v>
      </c>
      <c r="AM73" s="11" t="e">
        <f>'OddsRatio_working_3-way'!AA73+'OddsRatio_working_3-way'!AG73</f>
        <v>#VALUE!</v>
      </c>
      <c r="AN73" s="11" t="e">
        <f>'OddsRatio_working_3-way'!AB73+'OddsRatio_working_3-way'!AH73</f>
        <v>#VALUE!</v>
      </c>
      <c r="AO73" s="11" t="e">
        <f>'OddsRatio_working_3-way'!AC73+'OddsRatio_working_3-way'!AI73</f>
        <v>#VALUE!</v>
      </c>
      <c r="AP73" s="11" t="e">
        <f>'OddsRatio_working_3-way'!AD73+'OddsRatio_working_3-way'!AJ73</f>
        <v>#VALUE!</v>
      </c>
      <c r="AQ73" s="11" t="e">
        <f>'OddsRatio_working_3-way'!AE73+'OddsRatio_working_3-way'!AK73</f>
        <v>#VALUE!</v>
      </c>
      <c r="AR73" s="10" t="str">
        <f>IF(A73="","",IF(('OddsRatio_working_3-way'!X73=0),IF(Q73&gt;0,-Q73^(1/3),(-Q73)^(1/3)),'OddsRatio_working_3-way'!AL73-'OddsRatio_working_3-way'!R73/3))</f>
        <v/>
      </c>
      <c r="AS73" s="11" t="e">
        <f>IF(('OddsRatio_working_3-way'!X73=0),IF(Q73&gt;0,-Q73^(1/3),(-Q73)^(1/3)),'OddsRatio_working_3-way'!AM73-'OddsRatio_working_3-way'!R73/3)</f>
        <v>#VALUE!</v>
      </c>
      <c r="AT73" s="11" t="e">
        <f>IF(('OddsRatio_working_3-way'!X73=0),IF(Q73&gt;0,-Q73^(1/3),(-Q73)^(1/3)),'OddsRatio_working_3-way'!AN73-'OddsRatio_working_3-way'!R73/3)</f>
        <v>#VALUE!</v>
      </c>
      <c r="AU73" s="11" t="e">
        <f>IF(('OddsRatio_working_3-way'!X73=0),0,'OddsRatio_working_3-way'!AO73)</f>
        <v>#VALUE!</v>
      </c>
      <c r="AV73" s="11" t="e">
        <f>IF(('OddsRatio_working_3-way'!X73=0),0,'OddsRatio_working_3-way'!AP73)</f>
        <v>#VALUE!</v>
      </c>
      <c r="AW73" s="11" t="e">
        <f>IF(('OddsRatio_working_3-way'!X73=0),0,'OddsRatio_working_3-way'!AQ73)</f>
        <v>#VALUE!</v>
      </c>
    </row>
    <row r="74" spans="1:49" x14ac:dyDescent="0.2">
      <c r="A74" s="4" t="str">
        <f>IF('True_Odds_Calculator_3-way'!A75="","",'True_Odds_Calculator_3-way'!A75)</f>
        <v/>
      </c>
      <c r="B74" s="4" t="str">
        <f>IF('True_Odds_Calculator_3-way'!B75="","",'True_Odds_Calculator_3-way'!B75)</f>
        <v/>
      </c>
      <c r="C74" s="4" t="str">
        <f>IF('True_Odds_Calculator_3-way'!C75="","",'True_Odds_Calculator_3-way'!C75)</f>
        <v/>
      </c>
      <c r="D74" s="9" t="e">
        <f t="shared" si="26"/>
        <v>#VALUE!</v>
      </c>
      <c r="E74" s="9" t="e">
        <f t="shared" si="27"/>
        <v>#VALUE!</v>
      </c>
      <c r="F74" s="9" t="e">
        <f t="shared" si="28"/>
        <v>#VALUE!</v>
      </c>
      <c r="G74" s="9" t="str">
        <f t="shared" si="29"/>
        <v/>
      </c>
      <c r="H74" s="9" t="str">
        <f t="shared" si="30"/>
        <v/>
      </c>
      <c r="I74" s="9" t="str">
        <f t="shared" si="31"/>
        <v/>
      </c>
      <c r="J74" s="9" t="str">
        <f t="shared" si="32"/>
        <v/>
      </c>
      <c r="K74" s="11" t="e">
        <f t="shared" si="33"/>
        <v>#VALUE!</v>
      </c>
      <c r="L74" s="11" t="e">
        <f t="shared" si="34"/>
        <v>#VALUE!</v>
      </c>
      <c r="M74" s="11" t="e">
        <f t="shared" si="35"/>
        <v>#VALUE!</v>
      </c>
      <c r="N74" s="11" t="e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#VALUE!</v>
      </c>
      <c r="O74" s="11">
        <f>0</f>
        <v>0</v>
      </c>
      <c r="P74" s="11" t="e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#VALUE!</v>
      </c>
      <c r="Q74" s="11" t="e">
        <f>2*'OddsRatio_working_3-way'!K74*'OddsRatio_working_3-way'!L74*'OddsRatio_working_3-way'!M74</f>
        <v>#VALUE!</v>
      </c>
      <c r="R74" s="11" t="e">
        <f t="shared" si="36"/>
        <v>#VALUE!</v>
      </c>
      <c r="S74" s="11" t="e">
        <f t="shared" si="37"/>
        <v>#VALUE!</v>
      </c>
      <c r="T74" s="11" t="e">
        <f t="shared" si="38"/>
        <v>#VALUE!</v>
      </c>
      <c r="U74" s="11" t="e">
        <f>'OddsRatio_working_3-way'!S74-'OddsRatio_working_3-way'!R74^2/3</f>
        <v>#VALUE!</v>
      </c>
      <c r="V74" s="11" t="e">
        <f>'OddsRatio_working_3-way'!S74*'OddsRatio_working_3-way'!R74/3-2*'OddsRatio_working_3-way'!R74^3/27-'OddsRatio_working_3-way'!T74</f>
        <v>#VALUE!</v>
      </c>
      <c r="W74" s="11" t="e">
        <f>'OddsRatio_working_3-way'!V74^2+4*'OddsRatio_working_3-way'!U74^3/27</f>
        <v>#VALUE!</v>
      </c>
      <c r="X74" s="11" t="e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#VALUE!</v>
      </c>
      <c r="Y74" s="11" t="e">
        <f>IF('OddsRatio_working_3-way'!W74&gt;=0,IF('OddsRatio_working_3-way'!V74+SQRT('OddsRatio_working_3-way'!W74)&gt;0,0,PI()),ACOS('OddsRatio_working_3-way'!V74/(2*'OddsRatio_working_3-way'!X74)))</f>
        <v>#VALUE!</v>
      </c>
      <c r="Z74" s="11" t="e">
        <f>'OddsRatio_working_3-way'!X74^(1/3)*COS('OddsRatio_working_3-way'!Y74/3)</f>
        <v>#VALUE!</v>
      </c>
      <c r="AA74" s="11" t="e">
        <f>'OddsRatio_working_3-way'!X74^(1/3)*COS(('OddsRatio_working_3-way'!Y74+2*PI())/3)</f>
        <v>#VALUE!</v>
      </c>
      <c r="AB74" s="11" t="e">
        <f>'OddsRatio_working_3-way'!X74^(1/3)*COS(('OddsRatio_working_3-way'!Y74+4*PI())/3)</f>
        <v>#VALUE!</v>
      </c>
      <c r="AC74" s="11" t="e">
        <f>'OddsRatio_working_3-way'!X74^(1/3)*SIN('OddsRatio_working_3-way'!Y74/3)</f>
        <v>#VALUE!</v>
      </c>
      <c r="AD74" s="11" t="e">
        <f>'OddsRatio_working_3-way'!X74^(1/3)*SIN(('OddsRatio_working_3-way'!Y74+2*PI())/3)</f>
        <v>#VALUE!</v>
      </c>
      <c r="AE74" s="11" t="e">
        <f>'OddsRatio_working_3-way'!X74^(1/3)*SIN(('OddsRatio_working_3-way'!Y74+4*PI())/3)</f>
        <v>#VALUE!</v>
      </c>
      <c r="AF74" s="11" t="e">
        <f>-'OddsRatio_working_3-way'!U74/(3*'OddsRatio_working_3-way'!X74^(1/3))*COS(('OddsRatio_working_3-way'!Y74)/3)</f>
        <v>#VALUE!</v>
      </c>
      <c r="AG74" s="11" t="e">
        <f>-'OddsRatio_working_3-way'!U74/(3*'OddsRatio_working_3-way'!X74^(1/3))*COS(('OddsRatio_working_3-way'!Y74+2*PI())/3)</f>
        <v>#VALUE!</v>
      </c>
      <c r="AH74" s="11" t="e">
        <f>-'OddsRatio_working_3-way'!U74/(3*'OddsRatio_working_3-way'!X74^(1/3))*COS(('OddsRatio_working_3-way'!Y74+4*PI())/3)</f>
        <v>#VALUE!</v>
      </c>
      <c r="AI74" s="11" t="e">
        <f>'OddsRatio_working_3-way'!U74/(3*'OddsRatio_working_3-way'!X74^(1/3))*SIN(('OddsRatio_working_3-way'!Y74)/3)</f>
        <v>#VALUE!</v>
      </c>
      <c r="AJ74" s="11" t="e">
        <f>'OddsRatio_working_3-way'!U74/(3*'OddsRatio_working_3-way'!X74^(1/3))*SIN(('OddsRatio_working_3-way'!Y74+2*PI())/3)</f>
        <v>#VALUE!</v>
      </c>
      <c r="AK74" s="11" t="e">
        <f>'OddsRatio_working_3-way'!U74/(3*'OddsRatio_working_3-way'!X74^(1/3))*SIN(('OddsRatio_working_3-way'!Y74+4*PI())/3)</f>
        <v>#VALUE!</v>
      </c>
      <c r="AL74" s="11" t="e">
        <f>'OddsRatio_working_3-way'!Z74+'OddsRatio_working_3-way'!AF74</f>
        <v>#VALUE!</v>
      </c>
      <c r="AM74" s="11" t="e">
        <f>'OddsRatio_working_3-way'!AA74+'OddsRatio_working_3-way'!AG74</f>
        <v>#VALUE!</v>
      </c>
      <c r="AN74" s="11" t="e">
        <f>'OddsRatio_working_3-way'!AB74+'OddsRatio_working_3-way'!AH74</f>
        <v>#VALUE!</v>
      </c>
      <c r="AO74" s="11" t="e">
        <f>'OddsRatio_working_3-way'!AC74+'OddsRatio_working_3-way'!AI74</f>
        <v>#VALUE!</v>
      </c>
      <c r="AP74" s="11" t="e">
        <f>'OddsRatio_working_3-way'!AD74+'OddsRatio_working_3-way'!AJ74</f>
        <v>#VALUE!</v>
      </c>
      <c r="AQ74" s="11" t="e">
        <f>'OddsRatio_working_3-way'!AE74+'OddsRatio_working_3-way'!AK74</f>
        <v>#VALUE!</v>
      </c>
      <c r="AR74" s="10" t="str">
        <f>IF(A74="","",IF(('OddsRatio_working_3-way'!X74=0),IF(Q74&gt;0,-Q74^(1/3),(-Q74)^(1/3)),'OddsRatio_working_3-way'!AL74-'OddsRatio_working_3-way'!R74/3))</f>
        <v/>
      </c>
      <c r="AS74" s="11" t="e">
        <f>IF(('OddsRatio_working_3-way'!X74=0),IF(Q74&gt;0,-Q74^(1/3),(-Q74)^(1/3)),'OddsRatio_working_3-way'!AM74-'OddsRatio_working_3-way'!R74/3)</f>
        <v>#VALUE!</v>
      </c>
      <c r="AT74" s="11" t="e">
        <f>IF(('OddsRatio_working_3-way'!X74=0),IF(Q74&gt;0,-Q74^(1/3),(-Q74)^(1/3)),'OddsRatio_working_3-way'!AN74-'OddsRatio_working_3-way'!R74/3)</f>
        <v>#VALUE!</v>
      </c>
      <c r="AU74" s="11" t="e">
        <f>IF(('OddsRatio_working_3-way'!X74=0),0,'OddsRatio_working_3-way'!AO74)</f>
        <v>#VALUE!</v>
      </c>
      <c r="AV74" s="11" t="e">
        <f>IF(('OddsRatio_working_3-way'!X74=0),0,'OddsRatio_working_3-way'!AP74)</f>
        <v>#VALUE!</v>
      </c>
      <c r="AW74" s="11" t="e">
        <f>IF(('OddsRatio_working_3-way'!X74=0),0,'OddsRatio_working_3-way'!AQ74)</f>
        <v>#VALUE!</v>
      </c>
    </row>
    <row r="75" spans="1:49" x14ac:dyDescent="0.2">
      <c r="A75" s="4" t="str">
        <f>IF('True_Odds_Calculator_3-way'!A76="","",'True_Odds_Calculator_3-way'!A76)</f>
        <v/>
      </c>
      <c r="B75" s="4" t="str">
        <f>IF('True_Odds_Calculator_3-way'!B76="","",'True_Odds_Calculator_3-way'!B76)</f>
        <v/>
      </c>
      <c r="C75" s="4" t="str">
        <f>IF('True_Odds_Calculator_3-way'!C76="","",'True_Odds_Calculator_3-way'!C76)</f>
        <v/>
      </c>
      <c r="D75" s="9" t="e">
        <f t="shared" si="26"/>
        <v>#VALUE!</v>
      </c>
      <c r="E75" s="9" t="e">
        <f t="shared" si="27"/>
        <v>#VALUE!</v>
      </c>
      <c r="F75" s="9" t="e">
        <f t="shared" si="28"/>
        <v>#VALUE!</v>
      </c>
      <c r="G75" s="9" t="str">
        <f t="shared" si="29"/>
        <v/>
      </c>
      <c r="H75" s="9" t="str">
        <f t="shared" si="30"/>
        <v/>
      </c>
      <c r="I75" s="9" t="str">
        <f t="shared" si="31"/>
        <v/>
      </c>
      <c r="J75" s="9" t="str">
        <f t="shared" si="32"/>
        <v/>
      </c>
      <c r="K75" s="11" t="e">
        <f t="shared" si="33"/>
        <v>#VALUE!</v>
      </c>
      <c r="L75" s="11" t="e">
        <f t="shared" si="34"/>
        <v>#VALUE!</v>
      </c>
      <c r="M75" s="11" t="e">
        <f t="shared" si="35"/>
        <v>#VALUE!</v>
      </c>
      <c r="N75" s="11" t="e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#VALUE!</v>
      </c>
      <c r="O75" s="11">
        <f>0</f>
        <v>0</v>
      </c>
      <c r="P75" s="11" t="e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#VALUE!</v>
      </c>
      <c r="Q75" s="11" t="e">
        <f>2*'OddsRatio_working_3-way'!K75*'OddsRatio_working_3-way'!L75*'OddsRatio_working_3-way'!M75</f>
        <v>#VALUE!</v>
      </c>
      <c r="R75" s="11" t="e">
        <f t="shared" si="36"/>
        <v>#VALUE!</v>
      </c>
      <c r="S75" s="11" t="e">
        <f t="shared" si="37"/>
        <v>#VALUE!</v>
      </c>
      <c r="T75" s="11" t="e">
        <f t="shared" si="38"/>
        <v>#VALUE!</v>
      </c>
      <c r="U75" s="11" t="e">
        <f>'OddsRatio_working_3-way'!S75-'OddsRatio_working_3-way'!R75^2/3</f>
        <v>#VALUE!</v>
      </c>
      <c r="V75" s="11" t="e">
        <f>'OddsRatio_working_3-way'!S75*'OddsRatio_working_3-way'!R75/3-2*'OddsRatio_working_3-way'!R75^3/27-'OddsRatio_working_3-way'!T75</f>
        <v>#VALUE!</v>
      </c>
      <c r="W75" s="11" t="e">
        <f>'OddsRatio_working_3-way'!V75^2+4*'OddsRatio_working_3-way'!U75^3/27</f>
        <v>#VALUE!</v>
      </c>
      <c r="X75" s="11" t="e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#VALUE!</v>
      </c>
      <c r="Y75" s="11" t="e">
        <f>IF('OddsRatio_working_3-way'!W75&gt;=0,IF('OddsRatio_working_3-way'!V75+SQRT('OddsRatio_working_3-way'!W75)&gt;0,0,PI()),ACOS('OddsRatio_working_3-way'!V75/(2*'OddsRatio_working_3-way'!X75)))</f>
        <v>#VALUE!</v>
      </c>
      <c r="Z75" s="11" t="e">
        <f>'OddsRatio_working_3-way'!X75^(1/3)*COS('OddsRatio_working_3-way'!Y75/3)</f>
        <v>#VALUE!</v>
      </c>
      <c r="AA75" s="11" t="e">
        <f>'OddsRatio_working_3-way'!X75^(1/3)*COS(('OddsRatio_working_3-way'!Y75+2*PI())/3)</f>
        <v>#VALUE!</v>
      </c>
      <c r="AB75" s="11" t="e">
        <f>'OddsRatio_working_3-way'!X75^(1/3)*COS(('OddsRatio_working_3-way'!Y75+4*PI())/3)</f>
        <v>#VALUE!</v>
      </c>
      <c r="AC75" s="11" t="e">
        <f>'OddsRatio_working_3-way'!X75^(1/3)*SIN('OddsRatio_working_3-way'!Y75/3)</f>
        <v>#VALUE!</v>
      </c>
      <c r="AD75" s="11" t="e">
        <f>'OddsRatio_working_3-way'!X75^(1/3)*SIN(('OddsRatio_working_3-way'!Y75+2*PI())/3)</f>
        <v>#VALUE!</v>
      </c>
      <c r="AE75" s="11" t="e">
        <f>'OddsRatio_working_3-way'!X75^(1/3)*SIN(('OddsRatio_working_3-way'!Y75+4*PI())/3)</f>
        <v>#VALUE!</v>
      </c>
      <c r="AF75" s="11" t="e">
        <f>-'OddsRatio_working_3-way'!U75/(3*'OddsRatio_working_3-way'!X75^(1/3))*COS(('OddsRatio_working_3-way'!Y75)/3)</f>
        <v>#VALUE!</v>
      </c>
      <c r="AG75" s="11" t="e">
        <f>-'OddsRatio_working_3-way'!U75/(3*'OddsRatio_working_3-way'!X75^(1/3))*COS(('OddsRatio_working_3-way'!Y75+2*PI())/3)</f>
        <v>#VALUE!</v>
      </c>
      <c r="AH75" s="11" t="e">
        <f>-'OddsRatio_working_3-way'!U75/(3*'OddsRatio_working_3-way'!X75^(1/3))*COS(('OddsRatio_working_3-way'!Y75+4*PI())/3)</f>
        <v>#VALUE!</v>
      </c>
      <c r="AI75" s="11" t="e">
        <f>'OddsRatio_working_3-way'!U75/(3*'OddsRatio_working_3-way'!X75^(1/3))*SIN(('OddsRatio_working_3-way'!Y75)/3)</f>
        <v>#VALUE!</v>
      </c>
      <c r="AJ75" s="11" t="e">
        <f>'OddsRatio_working_3-way'!U75/(3*'OddsRatio_working_3-way'!X75^(1/3))*SIN(('OddsRatio_working_3-way'!Y75+2*PI())/3)</f>
        <v>#VALUE!</v>
      </c>
      <c r="AK75" s="11" t="e">
        <f>'OddsRatio_working_3-way'!U75/(3*'OddsRatio_working_3-way'!X75^(1/3))*SIN(('OddsRatio_working_3-way'!Y75+4*PI())/3)</f>
        <v>#VALUE!</v>
      </c>
      <c r="AL75" s="11" t="e">
        <f>'OddsRatio_working_3-way'!Z75+'OddsRatio_working_3-way'!AF75</f>
        <v>#VALUE!</v>
      </c>
      <c r="AM75" s="11" t="e">
        <f>'OddsRatio_working_3-way'!AA75+'OddsRatio_working_3-way'!AG75</f>
        <v>#VALUE!</v>
      </c>
      <c r="AN75" s="11" t="e">
        <f>'OddsRatio_working_3-way'!AB75+'OddsRatio_working_3-way'!AH75</f>
        <v>#VALUE!</v>
      </c>
      <c r="AO75" s="11" t="e">
        <f>'OddsRatio_working_3-way'!AC75+'OddsRatio_working_3-way'!AI75</f>
        <v>#VALUE!</v>
      </c>
      <c r="AP75" s="11" t="e">
        <f>'OddsRatio_working_3-way'!AD75+'OddsRatio_working_3-way'!AJ75</f>
        <v>#VALUE!</v>
      </c>
      <c r="AQ75" s="11" t="e">
        <f>'OddsRatio_working_3-way'!AE75+'OddsRatio_working_3-way'!AK75</f>
        <v>#VALUE!</v>
      </c>
      <c r="AR75" s="10" t="str">
        <f>IF(A75="","",IF(('OddsRatio_working_3-way'!X75=0),IF(Q75&gt;0,-Q75^(1/3),(-Q75)^(1/3)),'OddsRatio_working_3-way'!AL75-'OddsRatio_working_3-way'!R75/3))</f>
        <v/>
      </c>
      <c r="AS75" s="11" t="e">
        <f>IF(('OddsRatio_working_3-way'!X75=0),IF(Q75&gt;0,-Q75^(1/3),(-Q75)^(1/3)),'OddsRatio_working_3-way'!AM75-'OddsRatio_working_3-way'!R75/3)</f>
        <v>#VALUE!</v>
      </c>
      <c r="AT75" s="11" t="e">
        <f>IF(('OddsRatio_working_3-way'!X75=0),IF(Q75&gt;0,-Q75^(1/3),(-Q75)^(1/3)),'OddsRatio_working_3-way'!AN75-'OddsRatio_working_3-way'!R75/3)</f>
        <v>#VALUE!</v>
      </c>
      <c r="AU75" s="11" t="e">
        <f>IF(('OddsRatio_working_3-way'!X75=0),0,'OddsRatio_working_3-way'!AO75)</f>
        <v>#VALUE!</v>
      </c>
      <c r="AV75" s="11" t="e">
        <f>IF(('OddsRatio_working_3-way'!X75=0),0,'OddsRatio_working_3-way'!AP75)</f>
        <v>#VALUE!</v>
      </c>
      <c r="AW75" s="11" t="e">
        <f>IF(('OddsRatio_working_3-way'!X75=0),0,'OddsRatio_working_3-way'!AQ75)</f>
        <v>#VALUE!</v>
      </c>
    </row>
    <row r="76" spans="1:49" x14ac:dyDescent="0.2">
      <c r="A76" s="4" t="str">
        <f>IF('True_Odds_Calculator_3-way'!A77="","",'True_Odds_Calculator_3-way'!A77)</f>
        <v/>
      </c>
      <c r="B76" s="4" t="str">
        <f>IF('True_Odds_Calculator_3-way'!B77="","",'True_Odds_Calculator_3-way'!B77)</f>
        <v/>
      </c>
      <c r="C76" s="4" t="str">
        <f>IF('True_Odds_Calculator_3-way'!C77="","",'True_Odds_Calculator_3-way'!C77)</f>
        <v/>
      </c>
      <c r="D76" s="9" t="e">
        <f t="shared" si="26"/>
        <v>#VALUE!</v>
      </c>
      <c r="E76" s="9" t="e">
        <f t="shared" si="27"/>
        <v>#VALUE!</v>
      </c>
      <c r="F76" s="9" t="e">
        <f t="shared" si="28"/>
        <v>#VALUE!</v>
      </c>
      <c r="G76" s="9" t="str">
        <f t="shared" si="29"/>
        <v/>
      </c>
      <c r="H76" s="9" t="str">
        <f t="shared" si="30"/>
        <v/>
      </c>
      <c r="I76" s="9" t="str">
        <f t="shared" si="31"/>
        <v/>
      </c>
      <c r="J76" s="9" t="str">
        <f t="shared" si="32"/>
        <v/>
      </c>
      <c r="K76" s="11" t="e">
        <f t="shared" si="33"/>
        <v>#VALUE!</v>
      </c>
      <c r="L76" s="11" t="e">
        <f t="shared" si="34"/>
        <v>#VALUE!</v>
      </c>
      <c r="M76" s="11" t="e">
        <f t="shared" si="35"/>
        <v>#VALUE!</v>
      </c>
      <c r="N76" s="11" t="e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#VALUE!</v>
      </c>
      <c r="O76" s="11">
        <f>0</f>
        <v>0</v>
      </c>
      <c r="P76" s="11" t="e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#VALUE!</v>
      </c>
      <c r="Q76" s="11" t="e">
        <f>2*'OddsRatio_working_3-way'!K76*'OddsRatio_working_3-way'!L76*'OddsRatio_working_3-way'!M76</f>
        <v>#VALUE!</v>
      </c>
      <c r="R76" s="11" t="e">
        <f t="shared" si="36"/>
        <v>#VALUE!</v>
      </c>
      <c r="S76" s="11" t="e">
        <f t="shared" si="37"/>
        <v>#VALUE!</v>
      </c>
      <c r="T76" s="11" t="e">
        <f t="shared" si="38"/>
        <v>#VALUE!</v>
      </c>
      <c r="U76" s="11" t="e">
        <f>'OddsRatio_working_3-way'!S76-'OddsRatio_working_3-way'!R76^2/3</f>
        <v>#VALUE!</v>
      </c>
      <c r="V76" s="11" t="e">
        <f>'OddsRatio_working_3-way'!S76*'OddsRatio_working_3-way'!R76/3-2*'OddsRatio_working_3-way'!R76^3/27-'OddsRatio_working_3-way'!T76</f>
        <v>#VALUE!</v>
      </c>
      <c r="W76" s="11" t="e">
        <f>'OddsRatio_working_3-way'!V76^2+4*'OddsRatio_working_3-way'!U76^3/27</f>
        <v>#VALUE!</v>
      </c>
      <c r="X76" s="11" t="e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#VALUE!</v>
      </c>
      <c r="Y76" s="11" t="e">
        <f>IF('OddsRatio_working_3-way'!W76&gt;=0,IF('OddsRatio_working_3-way'!V76+SQRT('OddsRatio_working_3-way'!W76)&gt;0,0,PI()),ACOS('OddsRatio_working_3-way'!V76/(2*'OddsRatio_working_3-way'!X76)))</f>
        <v>#VALUE!</v>
      </c>
      <c r="Z76" s="11" t="e">
        <f>'OddsRatio_working_3-way'!X76^(1/3)*COS('OddsRatio_working_3-way'!Y76/3)</f>
        <v>#VALUE!</v>
      </c>
      <c r="AA76" s="11" t="e">
        <f>'OddsRatio_working_3-way'!X76^(1/3)*COS(('OddsRatio_working_3-way'!Y76+2*PI())/3)</f>
        <v>#VALUE!</v>
      </c>
      <c r="AB76" s="11" t="e">
        <f>'OddsRatio_working_3-way'!X76^(1/3)*COS(('OddsRatio_working_3-way'!Y76+4*PI())/3)</f>
        <v>#VALUE!</v>
      </c>
      <c r="AC76" s="11" t="e">
        <f>'OddsRatio_working_3-way'!X76^(1/3)*SIN('OddsRatio_working_3-way'!Y76/3)</f>
        <v>#VALUE!</v>
      </c>
      <c r="AD76" s="11" t="e">
        <f>'OddsRatio_working_3-way'!X76^(1/3)*SIN(('OddsRatio_working_3-way'!Y76+2*PI())/3)</f>
        <v>#VALUE!</v>
      </c>
      <c r="AE76" s="11" t="e">
        <f>'OddsRatio_working_3-way'!X76^(1/3)*SIN(('OddsRatio_working_3-way'!Y76+4*PI())/3)</f>
        <v>#VALUE!</v>
      </c>
      <c r="AF76" s="11" t="e">
        <f>-'OddsRatio_working_3-way'!U76/(3*'OddsRatio_working_3-way'!X76^(1/3))*COS(('OddsRatio_working_3-way'!Y76)/3)</f>
        <v>#VALUE!</v>
      </c>
      <c r="AG76" s="11" t="e">
        <f>-'OddsRatio_working_3-way'!U76/(3*'OddsRatio_working_3-way'!X76^(1/3))*COS(('OddsRatio_working_3-way'!Y76+2*PI())/3)</f>
        <v>#VALUE!</v>
      </c>
      <c r="AH76" s="11" t="e">
        <f>-'OddsRatio_working_3-way'!U76/(3*'OddsRatio_working_3-way'!X76^(1/3))*COS(('OddsRatio_working_3-way'!Y76+4*PI())/3)</f>
        <v>#VALUE!</v>
      </c>
      <c r="AI76" s="11" t="e">
        <f>'OddsRatio_working_3-way'!U76/(3*'OddsRatio_working_3-way'!X76^(1/3))*SIN(('OddsRatio_working_3-way'!Y76)/3)</f>
        <v>#VALUE!</v>
      </c>
      <c r="AJ76" s="11" t="e">
        <f>'OddsRatio_working_3-way'!U76/(3*'OddsRatio_working_3-way'!X76^(1/3))*SIN(('OddsRatio_working_3-way'!Y76+2*PI())/3)</f>
        <v>#VALUE!</v>
      </c>
      <c r="AK76" s="11" t="e">
        <f>'OddsRatio_working_3-way'!U76/(3*'OddsRatio_working_3-way'!X76^(1/3))*SIN(('OddsRatio_working_3-way'!Y76+4*PI())/3)</f>
        <v>#VALUE!</v>
      </c>
      <c r="AL76" s="11" t="e">
        <f>'OddsRatio_working_3-way'!Z76+'OddsRatio_working_3-way'!AF76</f>
        <v>#VALUE!</v>
      </c>
      <c r="AM76" s="11" t="e">
        <f>'OddsRatio_working_3-way'!AA76+'OddsRatio_working_3-way'!AG76</f>
        <v>#VALUE!</v>
      </c>
      <c r="AN76" s="11" t="e">
        <f>'OddsRatio_working_3-way'!AB76+'OddsRatio_working_3-way'!AH76</f>
        <v>#VALUE!</v>
      </c>
      <c r="AO76" s="11" t="e">
        <f>'OddsRatio_working_3-way'!AC76+'OddsRatio_working_3-way'!AI76</f>
        <v>#VALUE!</v>
      </c>
      <c r="AP76" s="11" t="e">
        <f>'OddsRatio_working_3-way'!AD76+'OddsRatio_working_3-way'!AJ76</f>
        <v>#VALUE!</v>
      </c>
      <c r="AQ76" s="11" t="e">
        <f>'OddsRatio_working_3-way'!AE76+'OddsRatio_working_3-way'!AK76</f>
        <v>#VALUE!</v>
      </c>
      <c r="AR76" s="10" t="str">
        <f>IF(A76="","",IF(('OddsRatio_working_3-way'!X76=0),IF(Q76&gt;0,-Q76^(1/3),(-Q76)^(1/3)),'OddsRatio_working_3-way'!AL76-'OddsRatio_working_3-way'!R76/3))</f>
        <v/>
      </c>
      <c r="AS76" s="11" t="e">
        <f>IF(('OddsRatio_working_3-way'!X76=0),IF(Q76&gt;0,-Q76^(1/3),(-Q76)^(1/3)),'OddsRatio_working_3-way'!AM76-'OddsRatio_working_3-way'!R76/3)</f>
        <v>#VALUE!</v>
      </c>
      <c r="AT76" s="11" t="e">
        <f>IF(('OddsRatio_working_3-way'!X76=0),IF(Q76&gt;0,-Q76^(1/3),(-Q76)^(1/3)),'OddsRatio_working_3-way'!AN76-'OddsRatio_working_3-way'!R76/3)</f>
        <v>#VALUE!</v>
      </c>
      <c r="AU76" s="11" t="e">
        <f>IF(('OddsRatio_working_3-way'!X76=0),0,'OddsRatio_working_3-way'!AO76)</f>
        <v>#VALUE!</v>
      </c>
      <c r="AV76" s="11" t="e">
        <f>IF(('OddsRatio_working_3-way'!X76=0),0,'OddsRatio_working_3-way'!AP76)</f>
        <v>#VALUE!</v>
      </c>
      <c r="AW76" s="11" t="e">
        <f>IF(('OddsRatio_working_3-way'!X76=0),0,'OddsRatio_working_3-way'!AQ76)</f>
        <v>#VALUE!</v>
      </c>
    </row>
    <row r="77" spans="1:49" x14ac:dyDescent="0.2">
      <c r="A77" s="4" t="str">
        <f>IF('True_Odds_Calculator_3-way'!A78="","",'True_Odds_Calculator_3-way'!A78)</f>
        <v/>
      </c>
      <c r="B77" s="4" t="str">
        <f>IF('True_Odds_Calculator_3-way'!B78="","",'True_Odds_Calculator_3-way'!B78)</f>
        <v/>
      </c>
      <c r="C77" s="4" t="str">
        <f>IF('True_Odds_Calculator_3-way'!C78="","",'True_Odds_Calculator_3-way'!C78)</f>
        <v/>
      </c>
      <c r="D77" s="9" t="e">
        <f t="shared" si="26"/>
        <v>#VALUE!</v>
      </c>
      <c r="E77" s="9" t="e">
        <f t="shared" si="27"/>
        <v>#VALUE!</v>
      </c>
      <c r="F77" s="9" t="e">
        <f t="shared" si="28"/>
        <v>#VALUE!</v>
      </c>
      <c r="G77" s="9" t="str">
        <f t="shared" si="29"/>
        <v/>
      </c>
      <c r="H77" s="9" t="str">
        <f t="shared" si="30"/>
        <v/>
      </c>
      <c r="I77" s="9" t="str">
        <f t="shared" si="31"/>
        <v/>
      </c>
      <c r="J77" s="9" t="str">
        <f t="shared" si="32"/>
        <v/>
      </c>
      <c r="K77" s="11" t="e">
        <f t="shared" si="33"/>
        <v>#VALUE!</v>
      </c>
      <c r="L77" s="11" t="e">
        <f t="shared" si="34"/>
        <v>#VALUE!</v>
      </c>
      <c r="M77" s="11" t="e">
        <f t="shared" si="35"/>
        <v>#VALUE!</v>
      </c>
      <c r="N77" s="11" t="e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#VALUE!</v>
      </c>
      <c r="O77" s="11">
        <f>0</f>
        <v>0</v>
      </c>
      <c r="P77" s="11" t="e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#VALUE!</v>
      </c>
      <c r="Q77" s="11" t="e">
        <f>2*'OddsRatio_working_3-way'!K77*'OddsRatio_working_3-way'!L77*'OddsRatio_working_3-way'!M77</f>
        <v>#VALUE!</v>
      </c>
      <c r="R77" s="11" t="e">
        <f t="shared" si="36"/>
        <v>#VALUE!</v>
      </c>
      <c r="S77" s="11" t="e">
        <f t="shared" si="37"/>
        <v>#VALUE!</v>
      </c>
      <c r="T77" s="11" t="e">
        <f t="shared" si="38"/>
        <v>#VALUE!</v>
      </c>
      <c r="U77" s="11" t="e">
        <f>'OddsRatio_working_3-way'!S77-'OddsRatio_working_3-way'!R77^2/3</f>
        <v>#VALUE!</v>
      </c>
      <c r="V77" s="11" t="e">
        <f>'OddsRatio_working_3-way'!S77*'OddsRatio_working_3-way'!R77/3-2*'OddsRatio_working_3-way'!R77^3/27-'OddsRatio_working_3-way'!T77</f>
        <v>#VALUE!</v>
      </c>
      <c r="W77" s="11" t="e">
        <f>'OddsRatio_working_3-way'!V77^2+4*'OddsRatio_working_3-way'!U77^3/27</f>
        <v>#VALUE!</v>
      </c>
      <c r="X77" s="11" t="e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#VALUE!</v>
      </c>
      <c r="Y77" s="11" t="e">
        <f>IF('OddsRatio_working_3-way'!W77&gt;=0,IF('OddsRatio_working_3-way'!V77+SQRT('OddsRatio_working_3-way'!W77)&gt;0,0,PI()),ACOS('OddsRatio_working_3-way'!V77/(2*'OddsRatio_working_3-way'!X77)))</f>
        <v>#VALUE!</v>
      </c>
      <c r="Z77" s="11" t="e">
        <f>'OddsRatio_working_3-way'!X77^(1/3)*COS('OddsRatio_working_3-way'!Y77/3)</f>
        <v>#VALUE!</v>
      </c>
      <c r="AA77" s="11" t="e">
        <f>'OddsRatio_working_3-way'!X77^(1/3)*COS(('OddsRatio_working_3-way'!Y77+2*PI())/3)</f>
        <v>#VALUE!</v>
      </c>
      <c r="AB77" s="11" t="e">
        <f>'OddsRatio_working_3-way'!X77^(1/3)*COS(('OddsRatio_working_3-way'!Y77+4*PI())/3)</f>
        <v>#VALUE!</v>
      </c>
      <c r="AC77" s="11" t="e">
        <f>'OddsRatio_working_3-way'!X77^(1/3)*SIN('OddsRatio_working_3-way'!Y77/3)</f>
        <v>#VALUE!</v>
      </c>
      <c r="AD77" s="11" t="e">
        <f>'OddsRatio_working_3-way'!X77^(1/3)*SIN(('OddsRatio_working_3-way'!Y77+2*PI())/3)</f>
        <v>#VALUE!</v>
      </c>
      <c r="AE77" s="11" t="e">
        <f>'OddsRatio_working_3-way'!X77^(1/3)*SIN(('OddsRatio_working_3-way'!Y77+4*PI())/3)</f>
        <v>#VALUE!</v>
      </c>
      <c r="AF77" s="11" t="e">
        <f>-'OddsRatio_working_3-way'!U77/(3*'OddsRatio_working_3-way'!X77^(1/3))*COS(('OddsRatio_working_3-way'!Y77)/3)</f>
        <v>#VALUE!</v>
      </c>
      <c r="AG77" s="11" t="e">
        <f>-'OddsRatio_working_3-way'!U77/(3*'OddsRatio_working_3-way'!X77^(1/3))*COS(('OddsRatio_working_3-way'!Y77+2*PI())/3)</f>
        <v>#VALUE!</v>
      </c>
      <c r="AH77" s="11" t="e">
        <f>-'OddsRatio_working_3-way'!U77/(3*'OddsRatio_working_3-way'!X77^(1/3))*COS(('OddsRatio_working_3-way'!Y77+4*PI())/3)</f>
        <v>#VALUE!</v>
      </c>
      <c r="AI77" s="11" t="e">
        <f>'OddsRatio_working_3-way'!U77/(3*'OddsRatio_working_3-way'!X77^(1/3))*SIN(('OddsRatio_working_3-way'!Y77)/3)</f>
        <v>#VALUE!</v>
      </c>
      <c r="AJ77" s="11" t="e">
        <f>'OddsRatio_working_3-way'!U77/(3*'OddsRatio_working_3-way'!X77^(1/3))*SIN(('OddsRatio_working_3-way'!Y77+2*PI())/3)</f>
        <v>#VALUE!</v>
      </c>
      <c r="AK77" s="11" t="e">
        <f>'OddsRatio_working_3-way'!U77/(3*'OddsRatio_working_3-way'!X77^(1/3))*SIN(('OddsRatio_working_3-way'!Y77+4*PI())/3)</f>
        <v>#VALUE!</v>
      </c>
      <c r="AL77" s="11" t="e">
        <f>'OddsRatio_working_3-way'!Z77+'OddsRatio_working_3-way'!AF77</f>
        <v>#VALUE!</v>
      </c>
      <c r="AM77" s="11" t="e">
        <f>'OddsRatio_working_3-way'!AA77+'OddsRatio_working_3-way'!AG77</f>
        <v>#VALUE!</v>
      </c>
      <c r="AN77" s="11" t="e">
        <f>'OddsRatio_working_3-way'!AB77+'OddsRatio_working_3-way'!AH77</f>
        <v>#VALUE!</v>
      </c>
      <c r="AO77" s="11" t="e">
        <f>'OddsRatio_working_3-way'!AC77+'OddsRatio_working_3-way'!AI77</f>
        <v>#VALUE!</v>
      </c>
      <c r="AP77" s="11" t="e">
        <f>'OddsRatio_working_3-way'!AD77+'OddsRatio_working_3-way'!AJ77</f>
        <v>#VALUE!</v>
      </c>
      <c r="AQ77" s="11" t="e">
        <f>'OddsRatio_working_3-way'!AE77+'OddsRatio_working_3-way'!AK77</f>
        <v>#VALUE!</v>
      </c>
      <c r="AR77" s="10" t="str">
        <f>IF(A77="","",IF(('OddsRatio_working_3-way'!X77=0),IF(Q77&gt;0,-Q77^(1/3),(-Q77)^(1/3)),'OddsRatio_working_3-way'!AL77-'OddsRatio_working_3-way'!R77/3))</f>
        <v/>
      </c>
      <c r="AS77" s="11" t="e">
        <f>IF(('OddsRatio_working_3-way'!X77=0),IF(Q77&gt;0,-Q77^(1/3),(-Q77)^(1/3)),'OddsRatio_working_3-way'!AM77-'OddsRatio_working_3-way'!R77/3)</f>
        <v>#VALUE!</v>
      </c>
      <c r="AT77" s="11" t="e">
        <f>IF(('OddsRatio_working_3-way'!X77=0),IF(Q77&gt;0,-Q77^(1/3),(-Q77)^(1/3)),'OddsRatio_working_3-way'!AN77-'OddsRatio_working_3-way'!R77/3)</f>
        <v>#VALUE!</v>
      </c>
      <c r="AU77" s="11" t="e">
        <f>IF(('OddsRatio_working_3-way'!X77=0),0,'OddsRatio_working_3-way'!AO77)</f>
        <v>#VALUE!</v>
      </c>
      <c r="AV77" s="11" t="e">
        <f>IF(('OddsRatio_working_3-way'!X77=0),0,'OddsRatio_working_3-way'!AP77)</f>
        <v>#VALUE!</v>
      </c>
      <c r="AW77" s="11" t="e">
        <f>IF(('OddsRatio_working_3-way'!X77=0),0,'OddsRatio_working_3-way'!AQ77)</f>
        <v>#VALUE!</v>
      </c>
    </row>
    <row r="78" spans="1:49" x14ac:dyDescent="0.2">
      <c r="A78" s="4" t="str">
        <f>IF('True_Odds_Calculator_3-way'!A79="","",'True_Odds_Calculator_3-way'!A79)</f>
        <v/>
      </c>
      <c r="B78" s="4" t="str">
        <f>IF('True_Odds_Calculator_3-way'!B79="","",'True_Odds_Calculator_3-way'!B79)</f>
        <v/>
      </c>
      <c r="C78" s="4" t="str">
        <f>IF('True_Odds_Calculator_3-way'!C79="","",'True_Odds_Calculator_3-way'!C79)</f>
        <v/>
      </c>
      <c r="D78" s="9" t="e">
        <f t="shared" si="26"/>
        <v>#VALUE!</v>
      </c>
      <c r="E78" s="9" t="e">
        <f t="shared" si="27"/>
        <v>#VALUE!</v>
      </c>
      <c r="F78" s="9" t="e">
        <f t="shared" si="28"/>
        <v>#VALUE!</v>
      </c>
      <c r="G78" s="9" t="str">
        <f t="shared" si="29"/>
        <v/>
      </c>
      <c r="H78" s="9" t="str">
        <f t="shared" si="30"/>
        <v/>
      </c>
      <c r="I78" s="9" t="str">
        <f t="shared" si="31"/>
        <v/>
      </c>
      <c r="J78" s="9" t="str">
        <f t="shared" si="32"/>
        <v/>
      </c>
      <c r="K78" s="11" t="e">
        <f t="shared" si="33"/>
        <v>#VALUE!</v>
      </c>
      <c r="L78" s="11" t="e">
        <f t="shared" si="34"/>
        <v>#VALUE!</v>
      </c>
      <c r="M78" s="11" t="e">
        <f t="shared" si="35"/>
        <v>#VALUE!</v>
      </c>
      <c r="N78" s="11" t="e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#VALUE!</v>
      </c>
      <c r="O78" s="11">
        <f>0</f>
        <v>0</v>
      </c>
      <c r="P78" s="11" t="e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#VALUE!</v>
      </c>
      <c r="Q78" s="11" t="e">
        <f>2*'OddsRatio_working_3-way'!K78*'OddsRatio_working_3-way'!L78*'OddsRatio_working_3-way'!M78</f>
        <v>#VALUE!</v>
      </c>
      <c r="R78" s="11" t="e">
        <f t="shared" si="36"/>
        <v>#VALUE!</v>
      </c>
      <c r="S78" s="11" t="e">
        <f t="shared" si="37"/>
        <v>#VALUE!</v>
      </c>
      <c r="T78" s="11" t="e">
        <f t="shared" si="38"/>
        <v>#VALUE!</v>
      </c>
      <c r="U78" s="11" t="e">
        <f>'OddsRatio_working_3-way'!S78-'OddsRatio_working_3-way'!R78^2/3</f>
        <v>#VALUE!</v>
      </c>
      <c r="V78" s="11" t="e">
        <f>'OddsRatio_working_3-way'!S78*'OddsRatio_working_3-way'!R78/3-2*'OddsRatio_working_3-way'!R78^3/27-'OddsRatio_working_3-way'!T78</f>
        <v>#VALUE!</v>
      </c>
      <c r="W78" s="11" t="e">
        <f>'OddsRatio_working_3-way'!V78^2+4*'OddsRatio_working_3-way'!U78^3/27</f>
        <v>#VALUE!</v>
      </c>
      <c r="X78" s="11" t="e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#VALUE!</v>
      </c>
      <c r="Y78" s="11" t="e">
        <f>IF('OddsRatio_working_3-way'!W78&gt;=0,IF('OddsRatio_working_3-way'!V78+SQRT('OddsRatio_working_3-way'!W78)&gt;0,0,PI()),ACOS('OddsRatio_working_3-way'!V78/(2*'OddsRatio_working_3-way'!X78)))</f>
        <v>#VALUE!</v>
      </c>
      <c r="Z78" s="11" t="e">
        <f>'OddsRatio_working_3-way'!X78^(1/3)*COS('OddsRatio_working_3-way'!Y78/3)</f>
        <v>#VALUE!</v>
      </c>
      <c r="AA78" s="11" t="e">
        <f>'OddsRatio_working_3-way'!X78^(1/3)*COS(('OddsRatio_working_3-way'!Y78+2*PI())/3)</f>
        <v>#VALUE!</v>
      </c>
      <c r="AB78" s="11" t="e">
        <f>'OddsRatio_working_3-way'!X78^(1/3)*COS(('OddsRatio_working_3-way'!Y78+4*PI())/3)</f>
        <v>#VALUE!</v>
      </c>
      <c r="AC78" s="11" t="e">
        <f>'OddsRatio_working_3-way'!X78^(1/3)*SIN('OddsRatio_working_3-way'!Y78/3)</f>
        <v>#VALUE!</v>
      </c>
      <c r="AD78" s="11" t="e">
        <f>'OddsRatio_working_3-way'!X78^(1/3)*SIN(('OddsRatio_working_3-way'!Y78+2*PI())/3)</f>
        <v>#VALUE!</v>
      </c>
      <c r="AE78" s="11" t="e">
        <f>'OddsRatio_working_3-way'!X78^(1/3)*SIN(('OddsRatio_working_3-way'!Y78+4*PI())/3)</f>
        <v>#VALUE!</v>
      </c>
      <c r="AF78" s="11" t="e">
        <f>-'OddsRatio_working_3-way'!U78/(3*'OddsRatio_working_3-way'!X78^(1/3))*COS(('OddsRatio_working_3-way'!Y78)/3)</f>
        <v>#VALUE!</v>
      </c>
      <c r="AG78" s="11" t="e">
        <f>-'OddsRatio_working_3-way'!U78/(3*'OddsRatio_working_3-way'!X78^(1/3))*COS(('OddsRatio_working_3-way'!Y78+2*PI())/3)</f>
        <v>#VALUE!</v>
      </c>
      <c r="AH78" s="11" t="e">
        <f>-'OddsRatio_working_3-way'!U78/(3*'OddsRatio_working_3-way'!X78^(1/3))*COS(('OddsRatio_working_3-way'!Y78+4*PI())/3)</f>
        <v>#VALUE!</v>
      </c>
      <c r="AI78" s="11" t="e">
        <f>'OddsRatio_working_3-way'!U78/(3*'OddsRatio_working_3-way'!X78^(1/3))*SIN(('OddsRatio_working_3-way'!Y78)/3)</f>
        <v>#VALUE!</v>
      </c>
      <c r="AJ78" s="11" t="e">
        <f>'OddsRatio_working_3-way'!U78/(3*'OddsRatio_working_3-way'!X78^(1/3))*SIN(('OddsRatio_working_3-way'!Y78+2*PI())/3)</f>
        <v>#VALUE!</v>
      </c>
      <c r="AK78" s="11" t="e">
        <f>'OddsRatio_working_3-way'!U78/(3*'OddsRatio_working_3-way'!X78^(1/3))*SIN(('OddsRatio_working_3-way'!Y78+4*PI())/3)</f>
        <v>#VALUE!</v>
      </c>
      <c r="AL78" s="11" t="e">
        <f>'OddsRatio_working_3-way'!Z78+'OddsRatio_working_3-way'!AF78</f>
        <v>#VALUE!</v>
      </c>
      <c r="AM78" s="11" t="e">
        <f>'OddsRatio_working_3-way'!AA78+'OddsRatio_working_3-way'!AG78</f>
        <v>#VALUE!</v>
      </c>
      <c r="AN78" s="11" t="e">
        <f>'OddsRatio_working_3-way'!AB78+'OddsRatio_working_3-way'!AH78</f>
        <v>#VALUE!</v>
      </c>
      <c r="AO78" s="11" t="e">
        <f>'OddsRatio_working_3-way'!AC78+'OddsRatio_working_3-way'!AI78</f>
        <v>#VALUE!</v>
      </c>
      <c r="AP78" s="11" t="e">
        <f>'OddsRatio_working_3-way'!AD78+'OddsRatio_working_3-way'!AJ78</f>
        <v>#VALUE!</v>
      </c>
      <c r="AQ78" s="11" t="e">
        <f>'OddsRatio_working_3-way'!AE78+'OddsRatio_working_3-way'!AK78</f>
        <v>#VALUE!</v>
      </c>
      <c r="AR78" s="10" t="str">
        <f>IF(A78="","",IF(('OddsRatio_working_3-way'!X78=0),IF(Q78&gt;0,-Q78^(1/3),(-Q78)^(1/3)),'OddsRatio_working_3-way'!AL78-'OddsRatio_working_3-way'!R78/3))</f>
        <v/>
      </c>
      <c r="AS78" s="11" t="e">
        <f>IF(('OddsRatio_working_3-way'!X78=0),IF(Q78&gt;0,-Q78^(1/3),(-Q78)^(1/3)),'OddsRatio_working_3-way'!AM78-'OddsRatio_working_3-way'!R78/3)</f>
        <v>#VALUE!</v>
      </c>
      <c r="AT78" s="11" t="e">
        <f>IF(('OddsRatio_working_3-way'!X78=0),IF(Q78&gt;0,-Q78^(1/3),(-Q78)^(1/3)),'OddsRatio_working_3-way'!AN78-'OddsRatio_working_3-way'!R78/3)</f>
        <v>#VALUE!</v>
      </c>
      <c r="AU78" s="11" t="e">
        <f>IF(('OddsRatio_working_3-way'!X78=0),0,'OddsRatio_working_3-way'!AO78)</f>
        <v>#VALUE!</v>
      </c>
      <c r="AV78" s="11" t="e">
        <f>IF(('OddsRatio_working_3-way'!X78=0),0,'OddsRatio_working_3-way'!AP78)</f>
        <v>#VALUE!</v>
      </c>
      <c r="AW78" s="11" t="e">
        <f>IF(('OddsRatio_working_3-way'!X78=0),0,'OddsRatio_working_3-way'!AQ78)</f>
        <v>#VALUE!</v>
      </c>
    </row>
    <row r="79" spans="1:49" x14ac:dyDescent="0.2">
      <c r="A79" s="4" t="str">
        <f>IF('True_Odds_Calculator_3-way'!A80="","",'True_Odds_Calculator_3-way'!A80)</f>
        <v/>
      </c>
      <c r="B79" s="4" t="str">
        <f>IF('True_Odds_Calculator_3-way'!B80="","",'True_Odds_Calculator_3-way'!B80)</f>
        <v/>
      </c>
      <c r="C79" s="4" t="str">
        <f>IF('True_Odds_Calculator_3-way'!C80="","",'True_Odds_Calculator_3-way'!C80)</f>
        <v/>
      </c>
      <c r="D79" s="9" t="e">
        <f t="shared" si="26"/>
        <v>#VALUE!</v>
      </c>
      <c r="E79" s="9" t="e">
        <f t="shared" si="27"/>
        <v>#VALUE!</v>
      </c>
      <c r="F79" s="9" t="e">
        <f t="shared" si="28"/>
        <v>#VALUE!</v>
      </c>
      <c r="G79" s="9" t="str">
        <f t="shared" si="29"/>
        <v/>
      </c>
      <c r="H79" s="9" t="str">
        <f t="shared" si="30"/>
        <v/>
      </c>
      <c r="I79" s="9" t="str">
        <f t="shared" si="31"/>
        <v/>
      </c>
      <c r="J79" s="9" t="str">
        <f t="shared" si="32"/>
        <v/>
      </c>
      <c r="K79" s="11" t="e">
        <f t="shared" si="33"/>
        <v>#VALUE!</v>
      </c>
      <c r="L79" s="11" t="e">
        <f t="shared" si="34"/>
        <v>#VALUE!</v>
      </c>
      <c r="M79" s="11" t="e">
        <f t="shared" si="35"/>
        <v>#VALUE!</v>
      </c>
      <c r="N79" s="11" t="e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#VALUE!</v>
      </c>
      <c r="O79" s="11">
        <f>0</f>
        <v>0</v>
      </c>
      <c r="P79" s="11" t="e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#VALUE!</v>
      </c>
      <c r="Q79" s="11" t="e">
        <f>2*'OddsRatio_working_3-way'!K79*'OddsRatio_working_3-way'!L79*'OddsRatio_working_3-way'!M79</f>
        <v>#VALUE!</v>
      </c>
      <c r="R79" s="11" t="e">
        <f t="shared" si="36"/>
        <v>#VALUE!</v>
      </c>
      <c r="S79" s="11" t="e">
        <f t="shared" si="37"/>
        <v>#VALUE!</v>
      </c>
      <c r="T79" s="11" t="e">
        <f t="shared" si="38"/>
        <v>#VALUE!</v>
      </c>
      <c r="U79" s="11" t="e">
        <f>'OddsRatio_working_3-way'!S79-'OddsRatio_working_3-way'!R79^2/3</f>
        <v>#VALUE!</v>
      </c>
      <c r="V79" s="11" t="e">
        <f>'OddsRatio_working_3-way'!S79*'OddsRatio_working_3-way'!R79/3-2*'OddsRatio_working_3-way'!R79^3/27-'OddsRatio_working_3-way'!T79</f>
        <v>#VALUE!</v>
      </c>
      <c r="W79" s="11" t="e">
        <f>'OddsRatio_working_3-way'!V79^2+4*'OddsRatio_working_3-way'!U79^3/27</f>
        <v>#VALUE!</v>
      </c>
      <c r="X79" s="11" t="e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#VALUE!</v>
      </c>
      <c r="Y79" s="11" t="e">
        <f>IF('OddsRatio_working_3-way'!W79&gt;=0,IF('OddsRatio_working_3-way'!V79+SQRT('OddsRatio_working_3-way'!W79)&gt;0,0,PI()),ACOS('OddsRatio_working_3-way'!V79/(2*'OddsRatio_working_3-way'!X79)))</f>
        <v>#VALUE!</v>
      </c>
      <c r="Z79" s="11" t="e">
        <f>'OddsRatio_working_3-way'!X79^(1/3)*COS('OddsRatio_working_3-way'!Y79/3)</f>
        <v>#VALUE!</v>
      </c>
      <c r="AA79" s="11" t="e">
        <f>'OddsRatio_working_3-way'!X79^(1/3)*COS(('OddsRatio_working_3-way'!Y79+2*PI())/3)</f>
        <v>#VALUE!</v>
      </c>
      <c r="AB79" s="11" t="e">
        <f>'OddsRatio_working_3-way'!X79^(1/3)*COS(('OddsRatio_working_3-way'!Y79+4*PI())/3)</f>
        <v>#VALUE!</v>
      </c>
      <c r="AC79" s="11" t="e">
        <f>'OddsRatio_working_3-way'!X79^(1/3)*SIN('OddsRatio_working_3-way'!Y79/3)</f>
        <v>#VALUE!</v>
      </c>
      <c r="AD79" s="11" t="e">
        <f>'OddsRatio_working_3-way'!X79^(1/3)*SIN(('OddsRatio_working_3-way'!Y79+2*PI())/3)</f>
        <v>#VALUE!</v>
      </c>
      <c r="AE79" s="11" t="e">
        <f>'OddsRatio_working_3-way'!X79^(1/3)*SIN(('OddsRatio_working_3-way'!Y79+4*PI())/3)</f>
        <v>#VALUE!</v>
      </c>
      <c r="AF79" s="11" t="e">
        <f>-'OddsRatio_working_3-way'!U79/(3*'OddsRatio_working_3-way'!X79^(1/3))*COS(('OddsRatio_working_3-way'!Y79)/3)</f>
        <v>#VALUE!</v>
      </c>
      <c r="AG79" s="11" t="e">
        <f>-'OddsRatio_working_3-way'!U79/(3*'OddsRatio_working_3-way'!X79^(1/3))*COS(('OddsRatio_working_3-way'!Y79+2*PI())/3)</f>
        <v>#VALUE!</v>
      </c>
      <c r="AH79" s="11" t="e">
        <f>-'OddsRatio_working_3-way'!U79/(3*'OddsRatio_working_3-way'!X79^(1/3))*COS(('OddsRatio_working_3-way'!Y79+4*PI())/3)</f>
        <v>#VALUE!</v>
      </c>
      <c r="AI79" s="11" t="e">
        <f>'OddsRatio_working_3-way'!U79/(3*'OddsRatio_working_3-way'!X79^(1/3))*SIN(('OddsRatio_working_3-way'!Y79)/3)</f>
        <v>#VALUE!</v>
      </c>
      <c r="AJ79" s="11" t="e">
        <f>'OddsRatio_working_3-way'!U79/(3*'OddsRatio_working_3-way'!X79^(1/3))*SIN(('OddsRatio_working_3-way'!Y79+2*PI())/3)</f>
        <v>#VALUE!</v>
      </c>
      <c r="AK79" s="11" t="e">
        <f>'OddsRatio_working_3-way'!U79/(3*'OddsRatio_working_3-way'!X79^(1/3))*SIN(('OddsRatio_working_3-way'!Y79+4*PI())/3)</f>
        <v>#VALUE!</v>
      </c>
      <c r="AL79" s="11" t="e">
        <f>'OddsRatio_working_3-way'!Z79+'OddsRatio_working_3-way'!AF79</f>
        <v>#VALUE!</v>
      </c>
      <c r="AM79" s="11" t="e">
        <f>'OddsRatio_working_3-way'!AA79+'OddsRatio_working_3-way'!AG79</f>
        <v>#VALUE!</v>
      </c>
      <c r="AN79" s="11" t="e">
        <f>'OddsRatio_working_3-way'!AB79+'OddsRatio_working_3-way'!AH79</f>
        <v>#VALUE!</v>
      </c>
      <c r="AO79" s="11" t="e">
        <f>'OddsRatio_working_3-way'!AC79+'OddsRatio_working_3-way'!AI79</f>
        <v>#VALUE!</v>
      </c>
      <c r="AP79" s="11" t="e">
        <f>'OddsRatio_working_3-way'!AD79+'OddsRatio_working_3-way'!AJ79</f>
        <v>#VALUE!</v>
      </c>
      <c r="AQ79" s="11" t="e">
        <f>'OddsRatio_working_3-way'!AE79+'OddsRatio_working_3-way'!AK79</f>
        <v>#VALUE!</v>
      </c>
      <c r="AR79" s="10" t="str">
        <f>IF(A79="","",IF(('OddsRatio_working_3-way'!X79=0),IF(Q79&gt;0,-Q79^(1/3),(-Q79)^(1/3)),'OddsRatio_working_3-way'!AL79-'OddsRatio_working_3-way'!R79/3))</f>
        <v/>
      </c>
      <c r="AS79" s="11" t="e">
        <f>IF(('OddsRatio_working_3-way'!X79=0),IF(Q79&gt;0,-Q79^(1/3),(-Q79)^(1/3)),'OddsRatio_working_3-way'!AM79-'OddsRatio_working_3-way'!R79/3)</f>
        <v>#VALUE!</v>
      </c>
      <c r="AT79" s="11" t="e">
        <f>IF(('OddsRatio_working_3-way'!X79=0),IF(Q79&gt;0,-Q79^(1/3),(-Q79)^(1/3)),'OddsRatio_working_3-way'!AN79-'OddsRatio_working_3-way'!R79/3)</f>
        <v>#VALUE!</v>
      </c>
      <c r="AU79" s="11" t="e">
        <f>IF(('OddsRatio_working_3-way'!X79=0),0,'OddsRatio_working_3-way'!AO79)</f>
        <v>#VALUE!</v>
      </c>
      <c r="AV79" s="11" t="e">
        <f>IF(('OddsRatio_working_3-way'!X79=0),0,'OddsRatio_working_3-way'!AP79)</f>
        <v>#VALUE!</v>
      </c>
      <c r="AW79" s="11" t="e">
        <f>IF(('OddsRatio_working_3-way'!X79=0),0,'OddsRatio_working_3-way'!AQ79)</f>
        <v>#VALUE!</v>
      </c>
    </row>
    <row r="80" spans="1:49" x14ac:dyDescent="0.2">
      <c r="A80" s="4" t="str">
        <f>IF('True_Odds_Calculator_3-way'!A81="","",'True_Odds_Calculator_3-way'!A81)</f>
        <v/>
      </c>
      <c r="B80" s="4" t="str">
        <f>IF('True_Odds_Calculator_3-way'!B81="","",'True_Odds_Calculator_3-way'!B81)</f>
        <v/>
      </c>
      <c r="C80" s="4" t="str">
        <f>IF('True_Odds_Calculator_3-way'!C81="","",'True_Odds_Calculator_3-way'!C81)</f>
        <v/>
      </c>
      <c r="D80" s="9" t="e">
        <f t="shared" si="26"/>
        <v>#VALUE!</v>
      </c>
      <c r="E80" s="9" t="e">
        <f t="shared" si="27"/>
        <v>#VALUE!</v>
      </c>
      <c r="F80" s="9" t="e">
        <f t="shared" si="28"/>
        <v>#VALUE!</v>
      </c>
      <c r="G80" s="9" t="str">
        <f t="shared" si="29"/>
        <v/>
      </c>
      <c r="H80" s="9" t="str">
        <f t="shared" si="30"/>
        <v/>
      </c>
      <c r="I80" s="9" t="str">
        <f t="shared" si="31"/>
        <v/>
      </c>
      <c r="J80" s="9" t="str">
        <f t="shared" si="32"/>
        <v/>
      </c>
      <c r="K80" s="11" t="e">
        <f t="shared" si="33"/>
        <v>#VALUE!</v>
      </c>
      <c r="L80" s="11" t="e">
        <f t="shared" si="34"/>
        <v>#VALUE!</v>
      </c>
      <c r="M80" s="11" t="e">
        <f t="shared" si="35"/>
        <v>#VALUE!</v>
      </c>
      <c r="N80" s="11" t="e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#VALUE!</v>
      </c>
      <c r="O80" s="11">
        <f>0</f>
        <v>0</v>
      </c>
      <c r="P80" s="11" t="e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#VALUE!</v>
      </c>
      <c r="Q80" s="11" t="e">
        <f>2*'OddsRatio_working_3-way'!K80*'OddsRatio_working_3-way'!L80*'OddsRatio_working_3-way'!M80</f>
        <v>#VALUE!</v>
      </c>
      <c r="R80" s="11" t="e">
        <f t="shared" si="36"/>
        <v>#VALUE!</v>
      </c>
      <c r="S80" s="11" t="e">
        <f t="shared" si="37"/>
        <v>#VALUE!</v>
      </c>
      <c r="T80" s="11" t="e">
        <f t="shared" si="38"/>
        <v>#VALUE!</v>
      </c>
      <c r="U80" s="11" t="e">
        <f>'OddsRatio_working_3-way'!S80-'OddsRatio_working_3-way'!R80^2/3</f>
        <v>#VALUE!</v>
      </c>
      <c r="V80" s="11" t="e">
        <f>'OddsRatio_working_3-way'!S80*'OddsRatio_working_3-way'!R80/3-2*'OddsRatio_working_3-way'!R80^3/27-'OddsRatio_working_3-way'!T80</f>
        <v>#VALUE!</v>
      </c>
      <c r="W80" s="11" t="e">
        <f>'OddsRatio_working_3-way'!V80^2+4*'OddsRatio_working_3-way'!U80^3/27</f>
        <v>#VALUE!</v>
      </c>
      <c r="X80" s="11" t="e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#VALUE!</v>
      </c>
      <c r="Y80" s="11" t="e">
        <f>IF('OddsRatio_working_3-way'!W80&gt;=0,IF('OddsRatio_working_3-way'!V80+SQRT('OddsRatio_working_3-way'!W80)&gt;0,0,PI()),ACOS('OddsRatio_working_3-way'!V80/(2*'OddsRatio_working_3-way'!X80)))</f>
        <v>#VALUE!</v>
      </c>
      <c r="Z80" s="11" t="e">
        <f>'OddsRatio_working_3-way'!X80^(1/3)*COS('OddsRatio_working_3-way'!Y80/3)</f>
        <v>#VALUE!</v>
      </c>
      <c r="AA80" s="11" t="e">
        <f>'OddsRatio_working_3-way'!X80^(1/3)*COS(('OddsRatio_working_3-way'!Y80+2*PI())/3)</f>
        <v>#VALUE!</v>
      </c>
      <c r="AB80" s="11" t="e">
        <f>'OddsRatio_working_3-way'!X80^(1/3)*COS(('OddsRatio_working_3-way'!Y80+4*PI())/3)</f>
        <v>#VALUE!</v>
      </c>
      <c r="AC80" s="11" t="e">
        <f>'OddsRatio_working_3-way'!X80^(1/3)*SIN('OddsRatio_working_3-way'!Y80/3)</f>
        <v>#VALUE!</v>
      </c>
      <c r="AD80" s="11" t="e">
        <f>'OddsRatio_working_3-way'!X80^(1/3)*SIN(('OddsRatio_working_3-way'!Y80+2*PI())/3)</f>
        <v>#VALUE!</v>
      </c>
      <c r="AE80" s="11" t="e">
        <f>'OddsRatio_working_3-way'!X80^(1/3)*SIN(('OddsRatio_working_3-way'!Y80+4*PI())/3)</f>
        <v>#VALUE!</v>
      </c>
      <c r="AF80" s="11" t="e">
        <f>-'OddsRatio_working_3-way'!U80/(3*'OddsRatio_working_3-way'!X80^(1/3))*COS(('OddsRatio_working_3-way'!Y80)/3)</f>
        <v>#VALUE!</v>
      </c>
      <c r="AG80" s="11" t="e">
        <f>-'OddsRatio_working_3-way'!U80/(3*'OddsRatio_working_3-way'!X80^(1/3))*COS(('OddsRatio_working_3-way'!Y80+2*PI())/3)</f>
        <v>#VALUE!</v>
      </c>
      <c r="AH80" s="11" t="e">
        <f>-'OddsRatio_working_3-way'!U80/(3*'OddsRatio_working_3-way'!X80^(1/3))*COS(('OddsRatio_working_3-way'!Y80+4*PI())/3)</f>
        <v>#VALUE!</v>
      </c>
      <c r="AI80" s="11" t="e">
        <f>'OddsRatio_working_3-way'!U80/(3*'OddsRatio_working_3-way'!X80^(1/3))*SIN(('OddsRatio_working_3-way'!Y80)/3)</f>
        <v>#VALUE!</v>
      </c>
      <c r="AJ80" s="11" t="e">
        <f>'OddsRatio_working_3-way'!U80/(3*'OddsRatio_working_3-way'!X80^(1/3))*SIN(('OddsRatio_working_3-way'!Y80+2*PI())/3)</f>
        <v>#VALUE!</v>
      </c>
      <c r="AK80" s="11" t="e">
        <f>'OddsRatio_working_3-way'!U80/(3*'OddsRatio_working_3-way'!X80^(1/3))*SIN(('OddsRatio_working_3-way'!Y80+4*PI())/3)</f>
        <v>#VALUE!</v>
      </c>
      <c r="AL80" s="11" t="e">
        <f>'OddsRatio_working_3-way'!Z80+'OddsRatio_working_3-way'!AF80</f>
        <v>#VALUE!</v>
      </c>
      <c r="AM80" s="11" t="e">
        <f>'OddsRatio_working_3-way'!AA80+'OddsRatio_working_3-way'!AG80</f>
        <v>#VALUE!</v>
      </c>
      <c r="AN80" s="11" t="e">
        <f>'OddsRatio_working_3-way'!AB80+'OddsRatio_working_3-way'!AH80</f>
        <v>#VALUE!</v>
      </c>
      <c r="AO80" s="11" t="e">
        <f>'OddsRatio_working_3-way'!AC80+'OddsRatio_working_3-way'!AI80</f>
        <v>#VALUE!</v>
      </c>
      <c r="AP80" s="11" t="e">
        <f>'OddsRatio_working_3-way'!AD80+'OddsRatio_working_3-way'!AJ80</f>
        <v>#VALUE!</v>
      </c>
      <c r="AQ80" s="11" t="e">
        <f>'OddsRatio_working_3-way'!AE80+'OddsRatio_working_3-way'!AK80</f>
        <v>#VALUE!</v>
      </c>
      <c r="AR80" s="10" t="str">
        <f>IF(A80="","",IF(('OddsRatio_working_3-way'!X80=0),IF(Q80&gt;0,-Q80^(1/3),(-Q80)^(1/3)),'OddsRatio_working_3-way'!AL80-'OddsRatio_working_3-way'!R80/3))</f>
        <v/>
      </c>
      <c r="AS80" s="11" t="e">
        <f>IF(('OddsRatio_working_3-way'!X80=0),IF(Q80&gt;0,-Q80^(1/3),(-Q80)^(1/3)),'OddsRatio_working_3-way'!AM80-'OddsRatio_working_3-way'!R80/3)</f>
        <v>#VALUE!</v>
      </c>
      <c r="AT80" s="11" t="e">
        <f>IF(('OddsRatio_working_3-way'!X80=0),IF(Q80&gt;0,-Q80^(1/3),(-Q80)^(1/3)),'OddsRatio_working_3-way'!AN80-'OddsRatio_working_3-way'!R80/3)</f>
        <v>#VALUE!</v>
      </c>
      <c r="AU80" s="11" t="e">
        <f>IF(('OddsRatio_working_3-way'!X80=0),0,'OddsRatio_working_3-way'!AO80)</f>
        <v>#VALUE!</v>
      </c>
      <c r="AV80" s="11" t="e">
        <f>IF(('OddsRatio_working_3-way'!X80=0),0,'OddsRatio_working_3-way'!AP80)</f>
        <v>#VALUE!</v>
      </c>
      <c r="AW80" s="11" t="e">
        <f>IF(('OddsRatio_working_3-way'!X80=0),0,'OddsRatio_working_3-way'!AQ80)</f>
        <v>#VALUE!</v>
      </c>
    </row>
    <row r="81" spans="1:49" x14ac:dyDescent="0.2">
      <c r="A81" s="4" t="str">
        <f>IF('True_Odds_Calculator_3-way'!A82="","",'True_Odds_Calculator_3-way'!A82)</f>
        <v/>
      </c>
      <c r="B81" s="4" t="str">
        <f>IF('True_Odds_Calculator_3-way'!B82="","",'True_Odds_Calculator_3-way'!B82)</f>
        <v/>
      </c>
      <c r="C81" s="4" t="str">
        <f>IF('True_Odds_Calculator_3-way'!C82="","",'True_Odds_Calculator_3-way'!C82)</f>
        <v/>
      </c>
      <c r="D81" s="9" t="e">
        <f t="shared" si="26"/>
        <v>#VALUE!</v>
      </c>
      <c r="E81" s="9" t="e">
        <f t="shared" si="27"/>
        <v>#VALUE!</v>
      </c>
      <c r="F81" s="9" t="e">
        <f t="shared" si="28"/>
        <v>#VALUE!</v>
      </c>
      <c r="G81" s="9" t="str">
        <f t="shared" si="29"/>
        <v/>
      </c>
      <c r="H81" s="9" t="str">
        <f t="shared" si="30"/>
        <v/>
      </c>
      <c r="I81" s="9" t="str">
        <f t="shared" si="31"/>
        <v/>
      </c>
      <c r="J81" s="9" t="str">
        <f t="shared" si="32"/>
        <v/>
      </c>
      <c r="K81" s="11" t="e">
        <f t="shared" si="33"/>
        <v>#VALUE!</v>
      </c>
      <c r="L81" s="11" t="e">
        <f t="shared" si="34"/>
        <v>#VALUE!</v>
      </c>
      <c r="M81" s="11" t="e">
        <f t="shared" si="35"/>
        <v>#VALUE!</v>
      </c>
      <c r="N81" s="11" t="e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#VALUE!</v>
      </c>
      <c r="O81" s="11">
        <f>0</f>
        <v>0</v>
      </c>
      <c r="P81" s="11" t="e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#VALUE!</v>
      </c>
      <c r="Q81" s="11" t="e">
        <f>2*'OddsRatio_working_3-way'!K81*'OddsRatio_working_3-way'!L81*'OddsRatio_working_3-way'!M81</f>
        <v>#VALUE!</v>
      </c>
      <c r="R81" s="11" t="e">
        <f t="shared" si="36"/>
        <v>#VALUE!</v>
      </c>
      <c r="S81" s="11" t="e">
        <f t="shared" si="37"/>
        <v>#VALUE!</v>
      </c>
      <c r="T81" s="11" t="e">
        <f t="shared" si="38"/>
        <v>#VALUE!</v>
      </c>
      <c r="U81" s="11" t="e">
        <f>'OddsRatio_working_3-way'!S81-'OddsRatio_working_3-way'!R81^2/3</f>
        <v>#VALUE!</v>
      </c>
      <c r="V81" s="11" t="e">
        <f>'OddsRatio_working_3-way'!S81*'OddsRatio_working_3-way'!R81/3-2*'OddsRatio_working_3-way'!R81^3/27-'OddsRatio_working_3-way'!T81</f>
        <v>#VALUE!</v>
      </c>
      <c r="W81" s="11" t="e">
        <f>'OddsRatio_working_3-way'!V81^2+4*'OddsRatio_working_3-way'!U81^3/27</f>
        <v>#VALUE!</v>
      </c>
      <c r="X81" s="11" t="e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#VALUE!</v>
      </c>
      <c r="Y81" s="11" t="e">
        <f>IF('OddsRatio_working_3-way'!W81&gt;=0,IF('OddsRatio_working_3-way'!V81+SQRT('OddsRatio_working_3-way'!W81)&gt;0,0,PI()),ACOS('OddsRatio_working_3-way'!V81/(2*'OddsRatio_working_3-way'!X81)))</f>
        <v>#VALUE!</v>
      </c>
      <c r="Z81" s="11" t="e">
        <f>'OddsRatio_working_3-way'!X81^(1/3)*COS('OddsRatio_working_3-way'!Y81/3)</f>
        <v>#VALUE!</v>
      </c>
      <c r="AA81" s="11" t="e">
        <f>'OddsRatio_working_3-way'!X81^(1/3)*COS(('OddsRatio_working_3-way'!Y81+2*PI())/3)</f>
        <v>#VALUE!</v>
      </c>
      <c r="AB81" s="11" t="e">
        <f>'OddsRatio_working_3-way'!X81^(1/3)*COS(('OddsRatio_working_3-way'!Y81+4*PI())/3)</f>
        <v>#VALUE!</v>
      </c>
      <c r="AC81" s="11" t="e">
        <f>'OddsRatio_working_3-way'!X81^(1/3)*SIN('OddsRatio_working_3-way'!Y81/3)</f>
        <v>#VALUE!</v>
      </c>
      <c r="AD81" s="11" t="e">
        <f>'OddsRatio_working_3-way'!X81^(1/3)*SIN(('OddsRatio_working_3-way'!Y81+2*PI())/3)</f>
        <v>#VALUE!</v>
      </c>
      <c r="AE81" s="11" t="e">
        <f>'OddsRatio_working_3-way'!X81^(1/3)*SIN(('OddsRatio_working_3-way'!Y81+4*PI())/3)</f>
        <v>#VALUE!</v>
      </c>
      <c r="AF81" s="11" t="e">
        <f>-'OddsRatio_working_3-way'!U81/(3*'OddsRatio_working_3-way'!X81^(1/3))*COS(('OddsRatio_working_3-way'!Y81)/3)</f>
        <v>#VALUE!</v>
      </c>
      <c r="AG81" s="11" t="e">
        <f>-'OddsRatio_working_3-way'!U81/(3*'OddsRatio_working_3-way'!X81^(1/3))*COS(('OddsRatio_working_3-way'!Y81+2*PI())/3)</f>
        <v>#VALUE!</v>
      </c>
      <c r="AH81" s="11" t="e">
        <f>-'OddsRatio_working_3-way'!U81/(3*'OddsRatio_working_3-way'!X81^(1/3))*COS(('OddsRatio_working_3-way'!Y81+4*PI())/3)</f>
        <v>#VALUE!</v>
      </c>
      <c r="AI81" s="11" t="e">
        <f>'OddsRatio_working_3-way'!U81/(3*'OddsRatio_working_3-way'!X81^(1/3))*SIN(('OddsRatio_working_3-way'!Y81)/3)</f>
        <v>#VALUE!</v>
      </c>
      <c r="AJ81" s="11" t="e">
        <f>'OddsRatio_working_3-way'!U81/(3*'OddsRatio_working_3-way'!X81^(1/3))*SIN(('OddsRatio_working_3-way'!Y81+2*PI())/3)</f>
        <v>#VALUE!</v>
      </c>
      <c r="AK81" s="11" t="e">
        <f>'OddsRatio_working_3-way'!U81/(3*'OddsRatio_working_3-way'!X81^(1/3))*SIN(('OddsRatio_working_3-way'!Y81+4*PI())/3)</f>
        <v>#VALUE!</v>
      </c>
      <c r="AL81" s="11" t="e">
        <f>'OddsRatio_working_3-way'!Z81+'OddsRatio_working_3-way'!AF81</f>
        <v>#VALUE!</v>
      </c>
      <c r="AM81" s="11" t="e">
        <f>'OddsRatio_working_3-way'!AA81+'OddsRatio_working_3-way'!AG81</f>
        <v>#VALUE!</v>
      </c>
      <c r="AN81" s="11" t="e">
        <f>'OddsRatio_working_3-way'!AB81+'OddsRatio_working_3-way'!AH81</f>
        <v>#VALUE!</v>
      </c>
      <c r="AO81" s="11" t="e">
        <f>'OddsRatio_working_3-way'!AC81+'OddsRatio_working_3-way'!AI81</f>
        <v>#VALUE!</v>
      </c>
      <c r="AP81" s="11" t="e">
        <f>'OddsRatio_working_3-way'!AD81+'OddsRatio_working_3-way'!AJ81</f>
        <v>#VALUE!</v>
      </c>
      <c r="AQ81" s="11" t="e">
        <f>'OddsRatio_working_3-way'!AE81+'OddsRatio_working_3-way'!AK81</f>
        <v>#VALUE!</v>
      </c>
      <c r="AR81" s="10" t="str">
        <f>IF(A81="","",IF(('OddsRatio_working_3-way'!X81=0),IF(Q81&gt;0,-Q81^(1/3),(-Q81)^(1/3)),'OddsRatio_working_3-way'!AL81-'OddsRatio_working_3-way'!R81/3))</f>
        <v/>
      </c>
      <c r="AS81" s="11" t="e">
        <f>IF(('OddsRatio_working_3-way'!X81=0),IF(Q81&gt;0,-Q81^(1/3),(-Q81)^(1/3)),'OddsRatio_working_3-way'!AM81-'OddsRatio_working_3-way'!R81/3)</f>
        <v>#VALUE!</v>
      </c>
      <c r="AT81" s="11" t="e">
        <f>IF(('OddsRatio_working_3-way'!X81=0),IF(Q81&gt;0,-Q81^(1/3),(-Q81)^(1/3)),'OddsRatio_working_3-way'!AN81-'OddsRatio_working_3-way'!R81/3)</f>
        <v>#VALUE!</v>
      </c>
      <c r="AU81" s="11" t="e">
        <f>IF(('OddsRatio_working_3-way'!X81=0),0,'OddsRatio_working_3-way'!AO81)</f>
        <v>#VALUE!</v>
      </c>
      <c r="AV81" s="11" t="e">
        <f>IF(('OddsRatio_working_3-way'!X81=0),0,'OddsRatio_working_3-way'!AP81)</f>
        <v>#VALUE!</v>
      </c>
      <c r="AW81" s="11" t="e">
        <f>IF(('OddsRatio_working_3-way'!X81=0),0,'OddsRatio_working_3-way'!AQ81)</f>
        <v>#VALUE!</v>
      </c>
    </row>
    <row r="82" spans="1:49" x14ac:dyDescent="0.2">
      <c r="A82" s="4" t="str">
        <f>IF('True_Odds_Calculator_3-way'!A83="","",'True_Odds_Calculator_3-way'!A83)</f>
        <v/>
      </c>
      <c r="B82" s="4" t="str">
        <f>IF('True_Odds_Calculator_3-way'!B83="","",'True_Odds_Calculator_3-way'!B83)</f>
        <v/>
      </c>
      <c r="C82" s="4" t="str">
        <f>IF('True_Odds_Calculator_3-way'!C83="","",'True_Odds_Calculator_3-way'!C83)</f>
        <v/>
      </c>
      <c r="D82" s="9" t="e">
        <f t="shared" si="26"/>
        <v>#VALUE!</v>
      </c>
      <c r="E82" s="9" t="e">
        <f t="shared" si="27"/>
        <v>#VALUE!</v>
      </c>
      <c r="F82" s="9" t="e">
        <f t="shared" si="28"/>
        <v>#VALUE!</v>
      </c>
      <c r="G82" s="9" t="str">
        <f t="shared" si="29"/>
        <v/>
      </c>
      <c r="H82" s="9" t="str">
        <f t="shared" si="30"/>
        <v/>
      </c>
      <c r="I82" s="9" t="str">
        <f t="shared" si="31"/>
        <v/>
      </c>
      <c r="J82" s="9" t="str">
        <f t="shared" si="32"/>
        <v/>
      </c>
      <c r="K82" s="11" t="e">
        <f t="shared" si="33"/>
        <v>#VALUE!</v>
      </c>
      <c r="L82" s="11" t="e">
        <f t="shared" si="34"/>
        <v>#VALUE!</v>
      </c>
      <c r="M82" s="11" t="e">
        <f t="shared" si="35"/>
        <v>#VALUE!</v>
      </c>
      <c r="N82" s="11" t="e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#VALUE!</v>
      </c>
      <c r="O82" s="11">
        <f>0</f>
        <v>0</v>
      </c>
      <c r="P82" s="11" t="e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#VALUE!</v>
      </c>
      <c r="Q82" s="11" t="e">
        <f>2*'OddsRatio_working_3-way'!K82*'OddsRatio_working_3-way'!L82*'OddsRatio_working_3-way'!M82</f>
        <v>#VALUE!</v>
      </c>
      <c r="R82" s="11" t="e">
        <f t="shared" si="36"/>
        <v>#VALUE!</v>
      </c>
      <c r="S82" s="11" t="e">
        <f t="shared" si="37"/>
        <v>#VALUE!</v>
      </c>
      <c r="T82" s="11" t="e">
        <f t="shared" si="38"/>
        <v>#VALUE!</v>
      </c>
      <c r="U82" s="11" t="e">
        <f>'OddsRatio_working_3-way'!S82-'OddsRatio_working_3-way'!R82^2/3</f>
        <v>#VALUE!</v>
      </c>
      <c r="V82" s="11" t="e">
        <f>'OddsRatio_working_3-way'!S82*'OddsRatio_working_3-way'!R82/3-2*'OddsRatio_working_3-way'!R82^3/27-'OddsRatio_working_3-way'!T82</f>
        <v>#VALUE!</v>
      </c>
      <c r="W82" s="11" t="e">
        <f>'OddsRatio_working_3-way'!V82^2+4*'OddsRatio_working_3-way'!U82^3/27</f>
        <v>#VALUE!</v>
      </c>
      <c r="X82" s="11" t="e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#VALUE!</v>
      </c>
      <c r="Y82" s="11" t="e">
        <f>IF('OddsRatio_working_3-way'!W82&gt;=0,IF('OddsRatio_working_3-way'!V82+SQRT('OddsRatio_working_3-way'!W82)&gt;0,0,PI()),ACOS('OddsRatio_working_3-way'!V82/(2*'OddsRatio_working_3-way'!X82)))</f>
        <v>#VALUE!</v>
      </c>
      <c r="Z82" s="11" t="e">
        <f>'OddsRatio_working_3-way'!X82^(1/3)*COS('OddsRatio_working_3-way'!Y82/3)</f>
        <v>#VALUE!</v>
      </c>
      <c r="AA82" s="11" t="e">
        <f>'OddsRatio_working_3-way'!X82^(1/3)*COS(('OddsRatio_working_3-way'!Y82+2*PI())/3)</f>
        <v>#VALUE!</v>
      </c>
      <c r="AB82" s="11" t="e">
        <f>'OddsRatio_working_3-way'!X82^(1/3)*COS(('OddsRatio_working_3-way'!Y82+4*PI())/3)</f>
        <v>#VALUE!</v>
      </c>
      <c r="AC82" s="11" t="e">
        <f>'OddsRatio_working_3-way'!X82^(1/3)*SIN('OddsRatio_working_3-way'!Y82/3)</f>
        <v>#VALUE!</v>
      </c>
      <c r="AD82" s="11" t="e">
        <f>'OddsRatio_working_3-way'!X82^(1/3)*SIN(('OddsRatio_working_3-way'!Y82+2*PI())/3)</f>
        <v>#VALUE!</v>
      </c>
      <c r="AE82" s="11" t="e">
        <f>'OddsRatio_working_3-way'!X82^(1/3)*SIN(('OddsRatio_working_3-way'!Y82+4*PI())/3)</f>
        <v>#VALUE!</v>
      </c>
      <c r="AF82" s="11" t="e">
        <f>-'OddsRatio_working_3-way'!U82/(3*'OddsRatio_working_3-way'!X82^(1/3))*COS(('OddsRatio_working_3-way'!Y82)/3)</f>
        <v>#VALUE!</v>
      </c>
      <c r="AG82" s="11" t="e">
        <f>-'OddsRatio_working_3-way'!U82/(3*'OddsRatio_working_3-way'!X82^(1/3))*COS(('OddsRatio_working_3-way'!Y82+2*PI())/3)</f>
        <v>#VALUE!</v>
      </c>
      <c r="AH82" s="11" t="e">
        <f>-'OddsRatio_working_3-way'!U82/(3*'OddsRatio_working_3-way'!X82^(1/3))*COS(('OddsRatio_working_3-way'!Y82+4*PI())/3)</f>
        <v>#VALUE!</v>
      </c>
      <c r="AI82" s="11" t="e">
        <f>'OddsRatio_working_3-way'!U82/(3*'OddsRatio_working_3-way'!X82^(1/3))*SIN(('OddsRatio_working_3-way'!Y82)/3)</f>
        <v>#VALUE!</v>
      </c>
      <c r="AJ82" s="11" t="e">
        <f>'OddsRatio_working_3-way'!U82/(3*'OddsRatio_working_3-way'!X82^(1/3))*SIN(('OddsRatio_working_3-way'!Y82+2*PI())/3)</f>
        <v>#VALUE!</v>
      </c>
      <c r="AK82" s="11" t="e">
        <f>'OddsRatio_working_3-way'!U82/(3*'OddsRatio_working_3-way'!X82^(1/3))*SIN(('OddsRatio_working_3-way'!Y82+4*PI())/3)</f>
        <v>#VALUE!</v>
      </c>
      <c r="AL82" s="11" t="e">
        <f>'OddsRatio_working_3-way'!Z82+'OddsRatio_working_3-way'!AF82</f>
        <v>#VALUE!</v>
      </c>
      <c r="AM82" s="11" t="e">
        <f>'OddsRatio_working_3-way'!AA82+'OddsRatio_working_3-way'!AG82</f>
        <v>#VALUE!</v>
      </c>
      <c r="AN82" s="11" t="e">
        <f>'OddsRatio_working_3-way'!AB82+'OddsRatio_working_3-way'!AH82</f>
        <v>#VALUE!</v>
      </c>
      <c r="AO82" s="11" t="e">
        <f>'OddsRatio_working_3-way'!AC82+'OddsRatio_working_3-way'!AI82</f>
        <v>#VALUE!</v>
      </c>
      <c r="AP82" s="11" t="e">
        <f>'OddsRatio_working_3-way'!AD82+'OddsRatio_working_3-way'!AJ82</f>
        <v>#VALUE!</v>
      </c>
      <c r="AQ82" s="11" t="e">
        <f>'OddsRatio_working_3-way'!AE82+'OddsRatio_working_3-way'!AK82</f>
        <v>#VALUE!</v>
      </c>
      <c r="AR82" s="10" t="str">
        <f>IF(A82="","",IF(('OddsRatio_working_3-way'!X82=0),IF(Q82&gt;0,-Q82^(1/3),(-Q82)^(1/3)),'OddsRatio_working_3-way'!AL82-'OddsRatio_working_3-way'!R82/3))</f>
        <v/>
      </c>
      <c r="AS82" s="11" t="e">
        <f>IF(('OddsRatio_working_3-way'!X82=0),IF(Q82&gt;0,-Q82^(1/3),(-Q82)^(1/3)),'OddsRatio_working_3-way'!AM82-'OddsRatio_working_3-way'!R82/3)</f>
        <v>#VALUE!</v>
      </c>
      <c r="AT82" s="11" t="e">
        <f>IF(('OddsRatio_working_3-way'!X82=0),IF(Q82&gt;0,-Q82^(1/3),(-Q82)^(1/3)),'OddsRatio_working_3-way'!AN82-'OddsRatio_working_3-way'!R82/3)</f>
        <v>#VALUE!</v>
      </c>
      <c r="AU82" s="11" t="e">
        <f>IF(('OddsRatio_working_3-way'!X82=0),0,'OddsRatio_working_3-way'!AO82)</f>
        <v>#VALUE!</v>
      </c>
      <c r="AV82" s="11" t="e">
        <f>IF(('OddsRatio_working_3-way'!X82=0),0,'OddsRatio_working_3-way'!AP82)</f>
        <v>#VALUE!</v>
      </c>
      <c r="AW82" s="11" t="e">
        <f>IF(('OddsRatio_working_3-way'!X82=0),0,'OddsRatio_working_3-way'!AQ82)</f>
        <v>#VALUE!</v>
      </c>
    </row>
    <row r="83" spans="1:49" x14ac:dyDescent="0.2">
      <c r="A83" s="4" t="str">
        <f>IF('True_Odds_Calculator_3-way'!A84="","",'True_Odds_Calculator_3-way'!A84)</f>
        <v/>
      </c>
      <c r="B83" s="4" t="str">
        <f>IF('True_Odds_Calculator_3-way'!B84="","",'True_Odds_Calculator_3-way'!B84)</f>
        <v/>
      </c>
      <c r="C83" s="4" t="str">
        <f>IF('True_Odds_Calculator_3-way'!C84="","",'True_Odds_Calculator_3-way'!C84)</f>
        <v/>
      </c>
      <c r="D83" s="9" t="e">
        <f t="shared" si="26"/>
        <v>#VALUE!</v>
      </c>
      <c r="E83" s="9" t="e">
        <f t="shared" si="27"/>
        <v>#VALUE!</v>
      </c>
      <c r="F83" s="9" t="e">
        <f t="shared" si="28"/>
        <v>#VALUE!</v>
      </c>
      <c r="G83" s="9" t="str">
        <f t="shared" si="29"/>
        <v/>
      </c>
      <c r="H83" s="9" t="str">
        <f t="shared" si="30"/>
        <v/>
      </c>
      <c r="I83" s="9" t="str">
        <f t="shared" si="31"/>
        <v/>
      </c>
      <c r="J83" s="9" t="str">
        <f t="shared" si="32"/>
        <v/>
      </c>
      <c r="K83" s="11" t="e">
        <f t="shared" si="33"/>
        <v>#VALUE!</v>
      </c>
      <c r="L83" s="11" t="e">
        <f t="shared" si="34"/>
        <v>#VALUE!</v>
      </c>
      <c r="M83" s="11" t="e">
        <f t="shared" si="35"/>
        <v>#VALUE!</v>
      </c>
      <c r="N83" s="11" t="e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#VALUE!</v>
      </c>
      <c r="O83" s="11">
        <f>0</f>
        <v>0</v>
      </c>
      <c r="P83" s="11" t="e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#VALUE!</v>
      </c>
      <c r="Q83" s="11" t="e">
        <f>2*'OddsRatio_working_3-way'!K83*'OddsRatio_working_3-way'!L83*'OddsRatio_working_3-way'!M83</f>
        <v>#VALUE!</v>
      </c>
      <c r="R83" s="11" t="e">
        <f t="shared" si="36"/>
        <v>#VALUE!</v>
      </c>
      <c r="S83" s="11" t="e">
        <f t="shared" si="37"/>
        <v>#VALUE!</v>
      </c>
      <c r="T83" s="11" t="e">
        <f t="shared" si="38"/>
        <v>#VALUE!</v>
      </c>
      <c r="U83" s="11" t="e">
        <f>'OddsRatio_working_3-way'!S83-'OddsRatio_working_3-way'!R83^2/3</f>
        <v>#VALUE!</v>
      </c>
      <c r="V83" s="11" t="e">
        <f>'OddsRatio_working_3-way'!S83*'OddsRatio_working_3-way'!R83/3-2*'OddsRatio_working_3-way'!R83^3/27-'OddsRatio_working_3-way'!T83</f>
        <v>#VALUE!</v>
      </c>
      <c r="W83" s="11" t="e">
        <f>'OddsRatio_working_3-way'!V83^2+4*'OddsRatio_working_3-way'!U83^3/27</f>
        <v>#VALUE!</v>
      </c>
      <c r="X83" s="11" t="e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#VALUE!</v>
      </c>
      <c r="Y83" s="11" t="e">
        <f>IF('OddsRatio_working_3-way'!W83&gt;=0,IF('OddsRatio_working_3-way'!V83+SQRT('OddsRatio_working_3-way'!W83)&gt;0,0,PI()),ACOS('OddsRatio_working_3-way'!V83/(2*'OddsRatio_working_3-way'!X83)))</f>
        <v>#VALUE!</v>
      </c>
      <c r="Z83" s="11" t="e">
        <f>'OddsRatio_working_3-way'!X83^(1/3)*COS('OddsRatio_working_3-way'!Y83/3)</f>
        <v>#VALUE!</v>
      </c>
      <c r="AA83" s="11" t="e">
        <f>'OddsRatio_working_3-way'!X83^(1/3)*COS(('OddsRatio_working_3-way'!Y83+2*PI())/3)</f>
        <v>#VALUE!</v>
      </c>
      <c r="AB83" s="11" t="e">
        <f>'OddsRatio_working_3-way'!X83^(1/3)*COS(('OddsRatio_working_3-way'!Y83+4*PI())/3)</f>
        <v>#VALUE!</v>
      </c>
      <c r="AC83" s="11" t="e">
        <f>'OddsRatio_working_3-way'!X83^(1/3)*SIN('OddsRatio_working_3-way'!Y83/3)</f>
        <v>#VALUE!</v>
      </c>
      <c r="AD83" s="11" t="e">
        <f>'OddsRatio_working_3-way'!X83^(1/3)*SIN(('OddsRatio_working_3-way'!Y83+2*PI())/3)</f>
        <v>#VALUE!</v>
      </c>
      <c r="AE83" s="11" t="e">
        <f>'OddsRatio_working_3-way'!X83^(1/3)*SIN(('OddsRatio_working_3-way'!Y83+4*PI())/3)</f>
        <v>#VALUE!</v>
      </c>
      <c r="AF83" s="11" t="e">
        <f>-'OddsRatio_working_3-way'!U83/(3*'OddsRatio_working_3-way'!X83^(1/3))*COS(('OddsRatio_working_3-way'!Y83)/3)</f>
        <v>#VALUE!</v>
      </c>
      <c r="AG83" s="11" t="e">
        <f>-'OddsRatio_working_3-way'!U83/(3*'OddsRatio_working_3-way'!X83^(1/3))*COS(('OddsRatio_working_3-way'!Y83+2*PI())/3)</f>
        <v>#VALUE!</v>
      </c>
      <c r="AH83" s="11" t="e">
        <f>-'OddsRatio_working_3-way'!U83/(3*'OddsRatio_working_3-way'!X83^(1/3))*COS(('OddsRatio_working_3-way'!Y83+4*PI())/3)</f>
        <v>#VALUE!</v>
      </c>
      <c r="AI83" s="11" t="e">
        <f>'OddsRatio_working_3-way'!U83/(3*'OddsRatio_working_3-way'!X83^(1/3))*SIN(('OddsRatio_working_3-way'!Y83)/3)</f>
        <v>#VALUE!</v>
      </c>
      <c r="AJ83" s="11" t="e">
        <f>'OddsRatio_working_3-way'!U83/(3*'OddsRatio_working_3-way'!X83^(1/3))*SIN(('OddsRatio_working_3-way'!Y83+2*PI())/3)</f>
        <v>#VALUE!</v>
      </c>
      <c r="AK83" s="11" t="e">
        <f>'OddsRatio_working_3-way'!U83/(3*'OddsRatio_working_3-way'!X83^(1/3))*SIN(('OddsRatio_working_3-way'!Y83+4*PI())/3)</f>
        <v>#VALUE!</v>
      </c>
      <c r="AL83" s="11" t="e">
        <f>'OddsRatio_working_3-way'!Z83+'OddsRatio_working_3-way'!AF83</f>
        <v>#VALUE!</v>
      </c>
      <c r="AM83" s="11" t="e">
        <f>'OddsRatio_working_3-way'!AA83+'OddsRatio_working_3-way'!AG83</f>
        <v>#VALUE!</v>
      </c>
      <c r="AN83" s="11" t="e">
        <f>'OddsRatio_working_3-way'!AB83+'OddsRatio_working_3-way'!AH83</f>
        <v>#VALUE!</v>
      </c>
      <c r="AO83" s="11" t="e">
        <f>'OddsRatio_working_3-way'!AC83+'OddsRatio_working_3-way'!AI83</f>
        <v>#VALUE!</v>
      </c>
      <c r="AP83" s="11" t="e">
        <f>'OddsRatio_working_3-way'!AD83+'OddsRatio_working_3-way'!AJ83</f>
        <v>#VALUE!</v>
      </c>
      <c r="AQ83" s="11" t="e">
        <f>'OddsRatio_working_3-way'!AE83+'OddsRatio_working_3-way'!AK83</f>
        <v>#VALUE!</v>
      </c>
      <c r="AR83" s="10" t="str">
        <f>IF(A83="","",IF(('OddsRatio_working_3-way'!X83=0),IF(Q83&gt;0,-Q83^(1/3),(-Q83)^(1/3)),'OddsRatio_working_3-way'!AL83-'OddsRatio_working_3-way'!R83/3))</f>
        <v/>
      </c>
      <c r="AS83" s="11" t="e">
        <f>IF(('OddsRatio_working_3-way'!X83=0),IF(Q83&gt;0,-Q83^(1/3),(-Q83)^(1/3)),'OddsRatio_working_3-way'!AM83-'OddsRatio_working_3-way'!R83/3)</f>
        <v>#VALUE!</v>
      </c>
      <c r="AT83" s="11" t="e">
        <f>IF(('OddsRatio_working_3-way'!X83=0),IF(Q83&gt;0,-Q83^(1/3),(-Q83)^(1/3)),'OddsRatio_working_3-way'!AN83-'OddsRatio_working_3-way'!R83/3)</f>
        <v>#VALUE!</v>
      </c>
      <c r="AU83" s="11" t="e">
        <f>IF(('OddsRatio_working_3-way'!X83=0),0,'OddsRatio_working_3-way'!AO83)</f>
        <v>#VALUE!</v>
      </c>
      <c r="AV83" s="11" t="e">
        <f>IF(('OddsRatio_working_3-way'!X83=0),0,'OddsRatio_working_3-way'!AP83)</f>
        <v>#VALUE!</v>
      </c>
      <c r="AW83" s="11" t="e">
        <f>IF(('OddsRatio_working_3-way'!X83=0),0,'OddsRatio_working_3-way'!AQ83)</f>
        <v>#VALUE!</v>
      </c>
    </row>
    <row r="84" spans="1:49" x14ac:dyDescent="0.2">
      <c r="A84" s="4" t="str">
        <f>IF('True_Odds_Calculator_3-way'!A85="","",'True_Odds_Calculator_3-way'!A85)</f>
        <v/>
      </c>
      <c r="B84" s="4" t="str">
        <f>IF('True_Odds_Calculator_3-way'!B85="","",'True_Odds_Calculator_3-way'!B85)</f>
        <v/>
      </c>
      <c r="C84" s="4" t="str">
        <f>IF('True_Odds_Calculator_3-way'!C85="","",'True_Odds_Calculator_3-way'!C85)</f>
        <v/>
      </c>
      <c r="D84" s="9" t="e">
        <f t="shared" si="26"/>
        <v>#VALUE!</v>
      </c>
      <c r="E84" s="9" t="e">
        <f t="shared" si="27"/>
        <v>#VALUE!</v>
      </c>
      <c r="F84" s="9" t="e">
        <f t="shared" si="28"/>
        <v>#VALUE!</v>
      </c>
      <c r="G84" s="9" t="str">
        <f t="shared" si="29"/>
        <v/>
      </c>
      <c r="H84" s="9" t="str">
        <f t="shared" si="30"/>
        <v/>
      </c>
      <c r="I84" s="9" t="str">
        <f t="shared" si="31"/>
        <v/>
      </c>
      <c r="J84" s="9" t="str">
        <f t="shared" si="32"/>
        <v/>
      </c>
      <c r="K84" s="11" t="e">
        <f t="shared" si="33"/>
        <v>#VALUE!</v>
      </c>
      <c r="L84" s="11" t="e">
        <f t="shared" si="34"/>
        <v>#VALUE!</v>
      </c>
      <c r="M84" s="11" t="e">
        <f t="shared" si="35"/>
        <v>#VALUE!</v>
      </c>
      <c r="N84" s="11" t="e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#VALUE!</v>
      </c>
      <c r="O84" s="11">
        <f>0</f>
        <v>0</v>
      </c>
      <c r="P84" s="11" t="e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#VALUE!</v>
      </c>
      <c r="Q84" s="11" t="e">
        <f>2*'OddsRatio_working_3-way'!K84*'OddsRatio_working_3-way'!L84*'OddsRatio_working_3-way'!M84</f>
        <v>#VALUE!</v>
      </c>
      <c r="R84" s="11" t="e">
        <f t="shared" si="36"/>
        <v>#VALUE!</v>
      </c>
      <c r="S84" s="11" t="e">
        <f t="shared" si="37"/>
        <v>#VALUE!</v>
      </c>
      <c r="T84" s="11" t="e">
        <f t="shared" si="38"/>
        <v>#VALUE!</v>
      </c>
      <c r="U84" s="11" t="e">
        <f>'OddsRatio_working_3-way'!S84-'OddsRatio_working_3-way'!R84^2/3</f>
        <v>#VALUE!</v>
      </c>
      <c r="V84" s="11" t="e">
        <f>'OddsRatio_working_3-way'!S84*'OddsRatio_working_3-way'!R84/3-2*'OddsRatio_working_3-way'!R84^3/27-'OddsRatio_working_3-way'!T84</f>
        <v>#VALUE!</v>
      </c>
      <c r="W84" s="11" t="e">
        <f>'OddsRatio_working_3-way'!V84^2+4*'OddsRatio_working_3-way'!U84^3/27</f>
        <v>#VALUE!</v>
      </c>
      <c r="X84" s="11" t="e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#VALUE!</v>
      </c>
      <c r="Y84" s="11" t="e">
        <f>IF('OddsRatio_working_3-way'!W84&gt;=0,IF('OddsRatio_working_3-way'!V84+SQRT('OddsRatio_working_3-way'!W84)&gt;0,0,PI()),ACOS('OddsRatio_working_3-way'!V84/(2*'OddsRatio_working_3-way'!X84)))</f>
        <v>#VALUE!</v>
      </c>
      <c r="Z84" s="11" t="e">
        <f>'OddsRatio_working_3-way'!X84^(1/3)*COS('OddsRatio_working_3-way'!Y84/3)</f>
        <v>#VALUE!</v>
      </c>
      <c r="AA84" s="11" t="e">
        <f>'OddsRatio_working_3-way'!X84^(1/3)*COS(('OddsRatio_working_3-way'!Y84+2*PI())/3)</f>
        <v>#VALUE!</v>
      </c>
      <c r="AB84" s="11" t="e">
        <f>'OddsRatio_working_3-way'!X84^(1/3)*COS(('OddsRatio_working_3-way'!Y84+4*PI())/3)</f>
        <v>#VALUE!</v>
      </c>
      <c r="AC84" s="11" t="e">
        <f>'OddsRatio_working_3-way'!X84^(1/3)*SIN('OddsRatio_working_3-way'!Y84/3)</f>
        <v>#VALUE!</v>
      </c>
      <c r="AD84" s="11" t="e">
        <f>'OddsRatio_working_3-way'!X84^(1/3)*SIN(('OddsRatio_working_3-way'!Y84+2*PI())/3)</f>
        <v>#VALUE!</v>
      </c>
      <c r="AE84" s="11" t="e">
        <f>'OddsRatio_working_3-way'!X84^(1/3)*SIN(('OddsRatio_working_3-way'!Y84+4*PI())/3)</f>
        <v>#VALUE!</v>
      </c>
      <c r="AF84" s="11" t="e">
        <f>-'OddsRatio_working_3-way'!U84/(3*'OddsRatio_working_3-way'!X84^(1/3))*COS(('OddsRatio_working_3-way'!Y84)/3)</f>
        <v>#VALUE!</v>
      </c>
      <c r="AG84" s="11" t="e">
        <f>-'OddsRatio_working_3-way'!U84/(3*'OddsRatio_working_3-way'!X84^(1/3))*COS(('OddsRatio_working_3-way'!Y84+2*PI())/3)</f>
        <v>#VALUE!</v>
      </c>
      <c r="AH84" s="11" t="e">
        <f>-'OddsRatio_working_3-way'!U84/(3*'OddsRatio_working_3-way'!X84^(1/3))*COS(('OddsRatio_working_3-way'!Y84+4*PI())/3)</f>
        <v>#VALUE!</v>
      </c>
      <c r="AI84" s="11" t="e">
        <f>'OddsRatio_working_3-way'!U84/(3*'OddsRatio_working_3-way'!X84^(1/3))*SIN(('OddsRatio_working_3-way'!Y84)/3)</f>
        <v>#VALUE!</v>
      </c>
      <c r="AJ84" s="11" t="e">
        <f>'OddsRatio_working_3-way'!U84/(3*'OddsRatio_working_3-way'!X84^(1/3))*SIN(('OddsRatio_working_3-way'!Y84+2*PI())/3)</f>
        <v>#VALUE!</v>
      </c>
      <c r="AK84" s="11" t="e">
        <f>'OddsRatio_working_3-way'!U84/(3*'OddsRatio_working_3-way'!X84^(1/3))*SIN(('OddsRatio_working_3-way'!Y84+4*PI())/3)</f>
        <v>#VALUE!</v>
      </c>
      <c r="AL84" s="11" t="e">
        <f>'OddsRatio_working_3-way'!Z84+'OddsRatio_working_3-way'!AF84</f>
        <v>#VALUE!</v>
      </c>
      <c r="AM84" s="11" t="e">
        <f>'OddsRatio_working_3-way'!AA84+'OddsRatio_working_3-way'!AG84</f>
        <v>#VALUE!</v>
      </c>
      <c r="AN84" s="11" t="e">
        <f>'OddsRatio_working_3-way'!AB84+'OddsRatio_working_3-way'!AH84</f>
        <v>#VALUE!</v>
      </c>
      <c r="AO84" s="11" t="e">
        <f>'OddsRatio_working_3-way'!AC84+'OddsRatio_working_3-way'!AI84</f>
        <v>#VALUE!</v>
      </c>
      <c r="AP84" s="11" t="e">
        <f>'OddsRatio_working_3-way'!AD84+'OddsRatio_working_3-way'!AJ84</f>
        <v>#VALUE!</v>
      </c>
      <c r="AQ84" s="11" t="e">
        <f>'OddsRatio_working_3-way'!AE84+'OddsRatio_working_3-way'!AK84</f>
        <v>#VALUE!</v>
      </c>
      <c r="AR84" s="10" t="str">
        <f>IF(A84="","",IF(('OddsRatio_working_3-way'!X84=0),IF(Q84&gt;0,-Q84^(1/3),(-Q84)^(1/3)),'OddsRatio_working_3-way'!AL84-'OddsRatio_working_3-way'!R84/3))</f>
        <v/>
      </c>
      <c r="AS84" s="11" t="e">
        <f>IF(('OddsRatio_working_3-way'!X84=0),IF(Q84&gt;0,-Q84^(1/3),(-Q84)^(1/3)),'OddsRatio_working_3-way'!AM84-'OddsRatio_working_3-way'!R84/3)</f>
        <v>#VALUE!</v>
      </c>
      <c r="AT84" s="11" t="e">
        <f>IF(('OddsRatio_working_3-way'!X84=0),IF(Q84&gt;0,-Q84^(1/3),(-Q84)^(1/3)),'OddsRatio_working_3-way'!AN84-'OddsRatio_working_3-way'!R84/3)</f>
        <v>#VALUE!</v>
      </c>
      <c r="AU84" s="11" t="e">
        <f>IF(('OddsRatio_working_3-way'!X84=0),0,'OddsRatio_working_3-way'!AO84)</f>
        <v>#VALUE!</v>
      </c>
      <c r="AV84" s="11" t="e">
        <f>IF(('OddsRatio_working_3-way'!X84=0),0,'OddsRatio_working_3-way'!AP84)</f>
        <v>#VALUE!</v>
      </c>
      <c r="AW84" s="11" t="e">
        <f>IF(('OddsRatio_working_3-way'!X84=0),0,'OddsRatio_working_3-way'!AQ84)</f>
        <v>#VALUE!</v>
      </c>
    </row>
    <row r="85" spans="1:49" x14ac:dyDescent="0.2">
      <c r="A85" s="4" t="str">
        <f>IF('True_Odds_Calculator_3-way'!A86="","",'True_Odds_Calculator_3-way'!A86)</f>
        <v/>
      </c>
      <c r="B85" s="4" t="str">
        <f>IF('True_Odds_Calculator_3-way'!B86="","",'True_Odds_Calculator_3-way'!B86)</f>
        <v/>
      </c>
      <c r="C85" s="4" t="str">
        <f>IF('True_Odds_Calculator_3-way'!C86="","",'True_Odds_Calculator_3-way'!C86)</f>
        <v/>
      </c>
      <c r="D85" s="9" t="e">
        <f t="shared" si="26"/>
        <v>#VALUE!</v>
      </c>
      <c r="E85" s="9" t="e">
        <f t="shared" si="27"/>
        <v>#VALUE!</v>
      </c>
      <c r="F85" s="9" t="e">
        <f t="shared" si="28"/>
        <v>#VALUE!</v>
      </c>
      <c r="G85" s="9" t="str">
        <f t="shared" si="29"/>
        <v/>
      </c>
      <c r="H85" s="9" t="str">
        <f t="shared" si="30"/>
        <v/>
      </c>
      <c r="I85" s="9" t="str">
        <f t="shared" si="31"/>
        <v/>
      </c>
      <c r="J85" s="9" t="str">
        <f t="shared" si="32"/>
        <v/>
      </c>
      <c r="K85" s="11" t="e">
        <f t="shared" si="33"/>
        <v>#VALUE!</v>
      </c>
      <c r="L85" s="11" t="e">
        <f t="shared" si="34"/>
        <v>#VALUE!</v>
      </c>
      <c r="M85" s="11" t="e">
        <f t="shared" si="35"/>
        <v>#VALUE!</v>
      </c>
      <c r="N85" s="11" t="e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#VALUE!</v>
      </c>
      <c r="O85" s="11">
        <f>0</f>
        <v>0</v>
      </c>
      <c r="P85" s="11" t="e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#VALUE!</v>
      </c>
      <c r="Q85" s="11" t="e">
        <f>2*'OddsRatio_working_3-way'!K85*'OddsRatio_working_3-way'!L85*'OddsRatio_working_3-way'!M85</f>
        <v>#VALUE!</v>
      </c>
      <c r="R85" s="11" t="e">
        <f t="shared" si="36"/>
        <v>#VALUE!</v>
      </c>
      <c r="S85" s="11" t="e">
        <f t="shared" si="37"/>
        <v>#VALUE!</v>
      </c>
      <c r="T85" s="11" t="e">
        <f t="shared" si="38"/>
        <v>#VALUE!</v>
      </c>
      <c r="U85" s="11" t="e">
        <f>'OddsRatio_working_3-way'!S85-'OddsRatio_working_3-way'!R85^2/3</f>
        <v>#VALUE!</v>
      </c>
      <c r="V85" s="11" t="e">
        <f>'OddsRatio_working_3-way'!S85*'OddsRatio_working_3-way'!R85/3-2*'OddsRatio_working_3-way'!R85^3/27-'OddsRatio_working_3-way'!T85</f>
        <v>#VALUE!</v>
      </c>
      <c r="W85" s="11" t="e">
        <f>'OddsRatio_working_3-way'!V85^2+4*'OddsRatio_working_3-way'!U85^3/27</f>
        <v>#VALUE!</v>
      </c>
      <c r="X85" s="11" t="e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#VALUE!</v>
      </c>
      <c r="Y85" s="11" t="e">
        <f>IF('OddsRatio_working_3-way'!W85&gt;=0,IF('OddsRatio_working_3-way'!V85+SQRT('OddsRatio_working_3-way'!W85)&gt;0,0,PI()),ACOS('OddsRatio_working_3-way'!V85/(2*'OddsRatio_working_3-way'!X85)))</f>
        <v>#VALUE!</v>
      </c>
      <c r="Z85" s="11" t="e">
        <f>'OddsRatio_working_3-way'!X85^(1/3)*COS('OddsRatio_working_3-way'!Y85/3)</f>
        <v>#VALUE!</v>
      </c>
      <c r="AA85" s="11" t="e">
        <f>'OddsRatio_working_3-way'!X85^(1/3)*COS(('OddsRatio_working_3-way'!Y85+2*PI())/3)</f>
        <v>#VALUE!</v>
      </c>
      <c r="AB85" s="11" t="e">
        <f>'OddsRatio_working_3-way'!X85^(1/3)*COS(('OddsRatio_working_3-way'!Y85+4*PI())/3)</f>
        <v>#VALUE!</v>
      </c>
      <c r="AC85" s="11" t="e">
        <f>'OddsRatio_working_3-way'!X85^(1/3)*SIN('OddsRatio_working_3-way'!Y85/3)</f>
        <v>#VALUE!</v>
      </c>
      <c r="AD85" s="11" t="e">
        <f>'OddsRatio_working_3-way'!X85^(1/3)*SIN(('OddsRatio_working_3-way'!Y85+2*PI())/3)</f>
        <v>#VALUE!</v>
      </c>
      <c r="AE85" s="11" t="e">
        <f>'OddsRatio_working_3-way'!X85^(1/3)*SIN(('OddsRatio_working_3-way'!Y85+4*PI())/3)</f>
        <v>#VALUE!</v>
      </c>
      <c r="AF85" s="11" t="e">
        <f>-'OddsRatio_working_3-way'!U85/(3*'OddsRatio_working_3-way'!X85^(1/3))*COS(('OddsRatio_working_3-way'!Y85)/3)</f>
        <v>#VALUE!</v>
      </c>
      <c r="AG85" s="11" t="e">
        <f>-'OddsRatio_working_3-way'!U85/(3*'OddsRatio_working_3-way'!X85^(1/3))*COS(('OddsRatio_working_3-way'!Y85+2*PI())/3)</f>
        <v>#VALUE!</v>
      </c>
      <c r="AH85" s="11" t="e">
        <f>-'OddsRatio_working_3-way'!U85/(3*'OddsRatio_working_3-way'!X85^(1/3))*COS(('OddsRatio_working_3-way'!Y85+4*PI())/3)</f>
        <v>#VALUE!</v>
      </c>
      <c r="AI85" s="11" t="e">
        <f>'OddsRatio_working_3-way'!U85/(3*'OddsRatio_working_3-way'!X85^(1/3))*SIN(('OddsRatio_working_3-way'!Y85)/3)</f>
        <v>#VALUE!</v>
      </c>
      <c r="AJ85" s="11" t="e">
        <f>'OddsRatio_working_3-way'!U85/(3*'OddsRatio_working_3-way'!X85^(1/3))*SIN(('OddsRatio_working_3-way'!Y85+2*PI())/3)</f>
        <v>#VALUE!</v>
      </c>
      <c r="AK85" s="11" t="e">
        <f>'OddsRatio_working_3-way'!U85/(3*'OddsRatio_working_3-way'!X85^(1/3))*SIN(('OddsRatio_working_3-way'!Y85+4*PI())/3)</f>
        <v>#VALUE!</v>
      </c>
      <c r="AL85" s="11" t="e">
        <f>'OddsRatio_working_3-way'!Z85+'OddsRatio_working_3-way'!AF85</f>
        <v>#VALUE!</v>
      </c>
      <c r="AM85" s="11" t="e">
        <f>'OddsRatio_working_3-way'!AA85+'OddsRatio_working_3-way'!AG85</f>
        <v>#VALUE!</v>
      </c>
      <c r="AN85" s="11" t="e">
        <f>'OddsRatio_working_3-way'!AB85+'OddsRatio_working_3-way'!AH85</f>
        <v>#VALUE!</v>
      </c>
      <c r="AO85" s="11" t="e">
        <f>'OddsRatio_working_3-way'!AC85+'OddsRatio_working_3-way'!AI85</f>
        <v>#VALUE!</v>
      </c>
      <c r="AP85" s="11" t="e">
        <f>'OddsRatio_working_3-way'!AD85+'OddsRatio_working_3-way'!AJ85</f>
        <v>#VALUE!</v>
      </c>
      <c r="AQ85" s="11" t="e">
        <f>'OddsRatio_working_3-way'!AE85+'OddsRatio_working_3-way'!AK85</f>
        <v>#VALUE!</v>
      </c>
      <c r="AR85" s="10" t="str">
        <f>IF(A85="","",IF(('OddsRatio_working_3-way'!X85=0),IF(Q85&gt;0,-Q85^(1/3),(-Q85)^(1/3)),'OddsRatio_working_3-way'!AL85-'OddsRatio_working_3-way'!R85/3))</f>
        <v/>
      </c>
      <c r="AS85" s="11" t="e">
        <f>IF(('OddsRatio_working_3-way'!X85=0),IF(Q85&gt;0,-Q85^(1/3),(-Q85)^(1/3)),'OddsRatio_working_3-way'!AM85-'OddsRatio_working_3-way'!R85/3)</f>
        <v>#VALUE!</v>
      </c>
      <c r="AT85" s="11" t="e">
        <f>IF(('OddsRatio_working_3-way'!X85=0),IF(Q85&gt;0,-Q85^(1/3),(-Q85)^(1/3)),'OddsRatio_working_3-way'!AN85-'OddsRatio_working_3-way'!R85/3)</f>
        <v>#VALUE!</v>
      </c>
      <c r="AU85" s="11" t="e">
        <f>IF(('OddsRatio_working_3-way'!X85=0),0,'OddsRatio_working_3-way'!AO85)</f>
        <v>#VALUE!</v>
      </c>
      <c r="AV85" s="11" t="e">
        <f>IF(('OddsRatio_working_3-way'!X85=0),0,'OddsRatio_working_3-way'!AP85)</f>
        <v>#VALUE!</v>
      </c>
      <c r="AW85" s="11" t="e">
        <f>IF(('OddsRatio_working_3-way'!X85=0),0,'OddsRatio_working_3-way'!AQ85)</f>
        <v>#VALUE!</v>
      </c>
    </row>
    <row r="86" spans="1:49" x14ac:dyDescent="0.2">
      <c r="A86" s="4" t="str">
        <f>IF('True_Odds_Calculator_3-way'!A87="","",'True_Odds_Calculator_3-way'!A87)</f>
        <v/>
      </c>
      <c r="B86" s="4" t="str">
        <f>IF('True_Odds_Calculator_3-way'!B87="","",'True_Odds_Calculator_3-way'!B87)</f>
        <v/>
      </c>
      <c r="C86" s="4" t="str">
        <f>IF('True_Odds_Calculator_3-way'!C87="","",'True_Odds_Calculator_3-way'!C87)</f>
        <v/>
      </c>
      <c r="D86" s="9" t="e">
        <f t="shared" si="26"/>
        <v>#VALUE!</v>
      </c>
      <c r="E86" s="9" t="e">
        <f t="shared" si="27"/>
        <v>#VALUE!</v>
      </c>
      <c r="F86" s="9" t="e">
        <f t="shared" si="28"/>
        <v>#VALUE!</v>
      </c>
      <c r="G86" s="9" t="str">
        <f t="shared" si="29"/>
        <v/>
      </c>
      <c r="H86" s="9" t="str">
        <f t="shared" si="30"/>
        <v/>
      </c>
      <c r="I86" s="9" t="str">
        <f t="shared" si="31"/>
        <v/>
      </c>
      <c r="J86" s="9" t="str">
        <f t="shared" si="32"/>
        <v/>
      </c>
      <c r="K86" s="11" t="e">
        <f t="shared" si="33"/>
        <v>#VALUE!</v>
      </c>
      <c r="L86" s="11" t="e">
        <f t="shared" si="34"/>
        <v>#VALUE!</v>
      </c>
      <c r="M86" s="11" t="e">
        <f t="shared" si="35"/>
        <v>#VALUE!</v>
      </c>
      <c r="N86" s="11" t="e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#VALUE!</v>
      </c>
      <c r="O86" s="11">
        <f>0</f>
        <v>0</v>
      </c>
      <c r="P86" s="11" t="e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#VALUE!</v>
      </c>
      <c r="Q86" s="11" t="e">
        <f>2*'OddsRatio_working_3-way'!K86*'OddsRatio_working_3-way'!L86*'OddsRatio_working_3-way'!M86</f>
        <v>#VALUE!</v>
      </c>
      <c r="R86" s="11" t="e">
        <f t="shared" si="36"/>
        <v>#VALUE!</v>
      </c>
      <c r="S86" s="11" t="e">
        <f t="shared" si="37"/>
        <v>#VALUE!</v>
      </c>
      <c r="T86" s="11" t="e">
        <f t="shared" si="38"/>
        <v>#VALUE!</v>
      </c>
      <c r="U86" s="11" t="e">
        <f>'OddsRatio_working_3-way'!S86-'OddsRatio_working_3-way'!R86^2/3</f>
        <v>#VALUE!</v>
      </c>
      <c r="V86" s="11" t="e">
        <f>'OddsRatio_working_3-way'!S86*'OddsRatio_working_3-way'!R86/3-2*'OddsRatio_working_3-way'!R86^3/27-'OddsRatio_working_3-way'!T86</f>
        <v>#VALUE!</v>
      </c>
      <c r="W86" s="11" t="e">
        <f>'OddsRatio_working_3-way'!V86^2+4*'OddsRatio_working_3-way'!U86^3/27</f>
        <v>#VALUE!</v>
      </c>
      <c r="X86" s="11" t="e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#VALUE!</v>
      </c>
      <c r="Y86" s="11" t="e">
        <f>IF('OddsRatio_working_3-way'!W86&gt;=0,IF('OddsRatio_working_3-way'!V86+SQRT('OddsRatio_working_3-way'!W86)&gt;0,0,PI()),ACOS('OddsRatio_working_3-way'!V86/(2*'OddsRatio_working_3-way'!X86)))</f>
        <v>#VALUE!</v>
      </c>
      <c r="Z86" s="11" t="e">
        <f>'OddsRatio_working_3-way'!X86^(1/3)*COS('OddsRatio_working_3-way'!Y86/3)</f>
        <v>#VALUE!</v>
      </c>
      <c r="AA86" s="11" t="e">
        <f>'OddsRatio_working_3-way'!X86^(1/3)*COS(('OddsRatio_working_3-way'!Y86+2*PI())/3)</f>
        <v>#VALUE!</v>
      </c>
      <c r="AB86" s="11" t="e">
        <f>'OddsRatio_working_3-way'!X86^(1/3)*COS(('OddsRatio_working_3-way'!Y86+4*PI())/3)</f>
        <v>#VALUE!</v>
      </c>
      <c r="AC86" s="11" t="e">
        <f>'OddsRatio_working_3-way'!X86^(1/3)*SIN('OddsRatio_working_3-way'!Y86/3)</f>
        <v>#VALUE!</v>
      </c>
      <c r="AD86" s="11" t="e">
        <f>'OddsRatio_working_3-way'!X86^(1/3)*SIN(('OddsRatio_working_3-way'!Y86+2*PI())/3)</f>
        <v>#VALUE!</v>
      </c>
      <c r="AE86" s="11" t="e">
        <f>'OddsRatio_working_3-way'!X86^(1/3)*SIN(('OddsRatio_working_3-way'!Y86+4*PI())/3)</f>
        <v>#VALUE!</v>
      </c>
      <c r="AF86" s="11" t="e">
        <f>-'OddsRatio_working_3-way'!U86/(3*'OddsRatio_working_3-way'!X86^(1/3))*COS(('OddsRatio_working_3-way'!Y86)/3)</f>
        <v>#VALUE!</v>
      </c>
      <c r="AG86" s="11" t="e">
        <f>-'OddsRatio_working_3-way'!U86/(3*'OddsRatio_working_3-way'!X86^(1/3))*COS(('OddsRatio_working_3-way'!Y86+2*PI())/3)</f>
        <v>#VALUE!</v>
      </c>
      <c r="AH86" s="11" t="e">
        <f>-'OddsRatio_working_3-way'!U86/(3*'OddsRatio_working_3-way'!X86^(1/3))*COS(('OddsRatio_working_3-way'!Y86+4*PI())/3)</f>
        <v>#VALUE!</v>
      </c>
      <c r="AI86" s="11" t="e">
        <f>'OddsRatio_working_3-way'!U86/(3*'OddsRatio_working_3-way'!X86^(1/3))*SIN(('OddsRatio_working_3-way'!Y86)/3)</f>
        <v>#VALUE!</v>
      </c>
      <c r="AJ86" s="11" t="e">
        <f>'OddsRatio_working_3-way'!U86/(3*'OddsRatio_working_3-way'!X86^(1/3))*SIN(('OddsRatio_working_3-way'!Y86+2*PI())/3)</f>
        <v>#VALUE!</v>
      </c>
      <c r="AK86" s="11" t="e">
        <f>'OddsRatio_working_3-way'!U86/(3*'OddsRatio_working_3-way'!X86^(1/3))*SIN(('OddsRatio_working_3-way'!Y86+4*PI())/3)</f>
        <v>#VALUE!</v>
      </c>
      <c r="AL86" s="11" t="e">
        <f>'OddsRatio_working_3-way'!Z86+'OddsRatio_working_3-way'!AF86</f>
        <v>#VALUE!</v>
      </c>
      <c r="AM86" s="11" t="e">
        <f>'OddsRatio_working_3-way'!AA86+'OddsRatio_working_3-way'!AG86</f>
        <v>#VALUE!</v>
      </c>
      <c r="AN86" s="11" t="e">
        <f>'OddsRatio_working_3-way'!AB86+'OddsRatio_working_3-way'!AH86</f>
        <v>#VALUE!</v>
      </c>
      <c r="AO86" s="11" t="e">
        <f>'OddsRatio_working_3-way'!AC86+'OddsRatio_working_3-way'!AI86</f>
        <v>#VALUE!</v>
      </c>
      <c r="AP86" s="11" t="e">
        <f>'OddsRatio_working_3-way'!AD86+'OddsRatio_working_3-way'!AJ86</f>
        <v>#VALUE!</v>
      </c>
      <c r="AQ86" s="11" t="e">
        <f>'OddsRatio_working_3-way'!AE86+'OddsRatio_working_3-way'!AK86</f>
        <v>#VALUE!</v>
      </c>
      <c r="AR86" s="10" t="str">
        <f>IF(A86="","",IF(('OddsRatio_working_3-way'!X86=0),IF(Q86&gt;0,-Q86^(1/3),(-Q86)^(1/3)),'OddsRatio_working_3-way'!AL86-'OddsRatio_working_3-way'!R86/3))</f>
        <v/>
      </c>
      <c r="AS86" s="11" t="e">
        <f>IF(('OddsRatio_working_3-way'!X86=0),IF(Q86&gt;0,-Q86^(1/3),(-Q86)^(1/3)),'OddsRatio_working_3-way'!AM86-'OddsRatio_working_3-way'!R86/3)</f>
        <v>#VALUE!</v>
      </c>
      <c r="AT86" s="11" t="e">
        <f>IF(('OddsRatio_working_3-way'!X86=0),IF(Q86&gt;0,-Q86^(1/3),(-Q86)^(1/3)),'OddsRatio_working_3-way'!AN86-'OddsRatio_working_3-way'!R86/3)</f>
        <v>#VALUE!</v>
      </c>
      <c r="AU86" s="11" t="e">
        <f>IF(('OddsRatio_working_3-way'!X86=0),0,'OddsRatio_working_3-way'!AO86)</f>
        <v>#VALUE!</v>
      </c>
      <c r="AV86" s="11" t="e">
        <f>IF(('OddsRatio_working_3-way'!X86=0),0,'OddsRatio_working_3-way'!AP86)</f>
        <v>#VALUE!</v>
      </c>
      <c r="AW86" s="11" t="e">
        <f>IF(('OddsRatio_working_3-way'!X86=0),0,'OddsRatio_working_3-way'!AQ86)</f>
        <v>#VALUE!</v>
      </c>
    </row>
    <row r="87" spans="1:49" x14ac:dyDescent="0.2">
      <c r="A87" s="4" t="str">
        <f>IF('True_Odds_Calculator_3-way'!A88="","",'True_Odds_Calculator_3-way'!A88)</f>
        <v/>
      </c>
      <c r="B87" s="4" t="str">
        <f>IF('True_Odds_Calculator_3-way'!B88="","",'True_Odds_Calculator_3-way'!B88)</f>
        <v/>
      </c>
      <c r="C87" s="4" t="str">
        <f>IF('True_Odds_Calculator_3-way'!C88="","",'True_Odds_Calculator_3-way'!C88)</f>
        <v/>
      </c>
      <c r="D87" s="9" t="e">
        <f t="shared" si="26"/>
        <v>#VALUE!</v>
      </c>
      <c r="E87" s="9" t="e">
        <f t="shared" si="27"/>
        <v>#VALUE!</v>
      </c>
      <c r="F87" s="9" t="e">
        <f t="shared" si="28"/>
        <v>#VALUE!</v>
      </c>
      <c r="G87" s="9" t="str">
        <f t="shared" si="29"/>
        <v/>
      </c>
      <c r="H87" s="9" t="str">
        <f t="shared" si="30"/>
        <v/>
      </c>
      <c r="I87" s="9" t="str">
        <f t="shared" si="31"/>
        <v/>
      </c>
      <c r="J87" s="9" t="str">
        <f t="shared" si="32"/>
        <v/>
      </c>
      <c r="K87" s="11" t="e">
        <f t="shared" si="33"/>
        <v>#VALUE!</v>
      </c>
      <c r="L87" s="11" t="e">
        <f t="shared" si="34"/>
        <v>#VALUE!</v>
      </c>
      <c r="M87" s="11" t="e">
        <f t="shared" si="35"/>
        <v>#VALUE!</v>
      </c>
      <c r="N87" s="11" t="e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#VALUE!</v>
      </c>
      <c r="O87" s="11">
        <f>0</f>
        <v>0</v>
      </c>
      <c r="P87" s="11" t="e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#VALUE!</v>
      </c>
      <c r="Q87" s="11" t="e">
        <f>2*'OddsRatio_working_3-way'!K87*'OddsRatio_working_3-way'!L87*'OddsRatio_working_3-way'!M87</f>
        <v>#VALUE!</v>
      </c>
      <c r="R87" s="11" t="e">
        <f t="shared" si="36"/>
        <v>#VALUE!</v>
      </c>
      <c r="S87" s="11" t="e">
        <f t="shared" si="37"/>
        <v>#VALUE!</v>
      </c>
      <c r="T87" s="11" t="e">
        <f t="shared" si="38"/>
        <v>#VALUE!</v>
      </c>
      <c r="U87" s="11" t="e">
        <f>'OddsRatio_working_3-way'!S87-'OddsRatio_working_3-way'!R87^2/3</f>
        <v>#VALUE!</v>
      </c>
      <c r="V87" s="11" t="e">
        <f>'OddsRatio_working_3-way'!S87*'OddsRatio_working_3-way'!R87/3-2*'OddsRatio_working_3-way'!R87^3/27-'OddsRatio_working_3-way'!T87</f>
        <v>#VALUE!</v>
      </c>
      <c r="W87" s="11" t="e">
        <f>'OddsRatio_working_3-way'!V87^2+4*'OddsRatio_working_3-way'!U87^3/27</f>
        <v>#VALUE!</v>
      </c>
      <c r="X87" s="11" t="e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#VALUE!</v>
      </c>
      <c r="Y87" s="11" t="e">
        <f>IF('OddsRatio_working_3-way'!W87&gt;=0,IF('OddsRatio_working_3-way'!V87+SQRT('OddsRatio_working_3-way'!W87)&gt;0,0,PI()),ACOS('OddsRatio_working_3-way'!V87/(2*'OddsRatio_working_3-way'!X87)))</f>
        <v>#VALUE!</v>
      </c>
      <c r="Z87" s="11" t="e">
        <f>'OddsRatio_working_3-way'!X87^(1/3)*COS('OddsRatio_working_3-way'!Y87/3)</f>
        <v>#VALUE!</v>
      </c>
      <c r="AA87" s="11" t="e">
        <f>'OddsRatio_working_3-way'!X87^(1/3)*COS(('OddsRatio_working_3-way'!Y87+2*PI())/3)</f>
        <v>#VALUE!</v>
      </c>
      <c r="AB87" s="11" t="e">
        <f>'OddsRatio_working_3-way'!X87^(1/3)*COS(('OddsRatio_working_3-way'!Y87+4*PI())/3)</f>
        <v>#VALUE!</v>
      </c>
      <c r="AC87" s="11" t="e">
        <f>'OddsRatio_working_3-way'!X87^(1/3)*SIN('OddsRatio_working_3-way'!Y87/3)</f>
        <v>#VALUE!</v>
      </c>
      <c r="AD87" s="11" t="e">
        <f>'OddsRatio_working_3-way'!X87^(1/3)*SIN(('OddsRatio_working_3-way'!Y87+2*PI())/3)</f>
        <v>#VALUE!</v>
      </c>
      <c r="AE87" s="11" t="e">
        <f>'OddsRatio_working_3-way'!X87^(1/3)*SIN(('OddsRatio_working_3-way'!Y87+4*PI())/3)</f>
        <v>#VALUE!</v>
      </c>
      <c r="AF87" s="11" t="e">
        <f>-'OddsRatio_working_3-way'!U87/(3*'OddsRatio_working_3-way'!X87^(1/3))*COS(('OddsRatio_working_3-way'!Y87)/3)</f>
        <v>#VALUE!</v>
      </c>
      <c r="AG87" s="11" t="e">
        <f>-'OddsRatio_working_3-way'!U87/(3*'OddsRatio_working_3-way'!X87^(1/3))*COS(('OddsRatio_working_3-way'!Y87+2*PI())/3)</f>
        <v>#VALUE!</v>
      </c>
      <c r="AH87" s="11" t="e">
        <f>-'OddsRatio_working_3-way'!U87/(3*'OddsRatio_working_3-way'!X87^(1/3))*COS(('OddsRatio_working_3-way'!Y87+4*PI())/3)</f>
        <v>#VALUE!</v>
      </c>
      <c r="AI87" s="11" t="e">
        <f>'OddsRatio_working_3-way'!U87/(3*'OddsRatio_working_3-way'!X87^(1/3))*SIN(('OddsRatio_working_3-way'!Y87)/3)</f>
        <v>#VALUE!</v>
      </c>
      <c r="AJ87" s="11" t="e">
        <f>'OddsRatio_working_3-way'!U87/(3*'OddsRatio_working_3-way'!X87^(1/3))*SIN(('OddsRatio_working_3-way'!Y87+2*PI())/3)</f>
        <v>#VALUE!</v>
      </c>
      <c r="AK87" s="11" t="e">
        <f>'OddsRatio_working_3-way'!U87/(3*'OddsRatio_working_3-way'!X87^(1/3))*SIN(('OddsRatio_working_3-way'!Y87+4*PI())/3)</f>
        <v>#VALUE!</v>
      </c>
      <c r="AL87" s="11" t="e">
        <f>'OddsRatio_working_3-way'!Z87+'OddsRatio_working_3-way'!AF87</f>
        <v>#VALUE!</v>
      </c>
      <c r="AM87" s="11" t="e">
        <f>'OddsRatio_working_3-way'!AA87+'OddsRatio_working_3-way'!AG87</f>
        <v>#VALUE!</v>
      </c>
      <c r="AN87" s="11" t="e">
        <f>'OddsRatio_working_3-way'!AB87+'OddsRatio_working_3-way'!AH87</f>
        <v>#VALUE!</v>
      </c>
      <c r="AO87" s="11" t="e">
        <f>'OddsRatio_working_3-way'!AC87+'OddsRatio_working_3-way'!AI87</f>
        <v>#VALUE!</v>
      </c>
      <c r="AP87" s="11" t="e">
        <f>'OddsRatio_working_3-way'!AD87+'OddsRatio_working_3-way'!AJ87</f>
        <v>#VALUE!</v>
      </c>
      <c r="AQ87" s="11" t="e">
        <f>'OddsRatio_working_3-way'!AE87+'OddsRatio_working_3-way'!AK87</f>
        <v>#VALUE!</v>
      </c>
      <c r="AR87" s="10" t="str">
        <f>IF(A87="","",IF(('OddsRatio_working_3-way'!X87=0),IF(Q87&gt;0,-Q87^(1/3),(-Q87)^(1/3)),'OddsRatio_working_3-way'!AL87-'OddsRatio_working_3-way'!R87/3))</f>
        <v/>
      </c>
      <c r="AS87" s="11" t="e">
        <f>IF(('OddsRatio_working_3-way'!X87=0),IF(Q87&gt;0,-Q87^(1/3),(-Q87)^(1/3)),'OddsRatio_working_3-way'!AM87-'OddsRatio_working_3-way'!R87/3)</f>
        <v>#VALUE!</v>
      </c>
      <c r="AT87" s="11" t="e">
        <f>IF(('OddsRatio_working_3-way'!X87=0),IF(Q87&gt;0,-Q87^(1/3),(-Q87)^(1/3)),'OddsRatio_working_3-way'!AN87-'OddsRatio_working_3-way'!R87/3)</f>
        <v>#VALUE!</v>
      </c>
      <c r="AU87" s="11" t="e">
        <f>IF(('OddsRatio_working_3-way'!X87=0),0,'OddsRatio_working_3-way'!AO87)</f>
        <v>#VALUE!</v>
      </c>
      <c r="AV87" s="11" t="e">
        <f>IF(('OddsRatio_working_3-way'!X87=0),0,'OddsRatio_working_3-way'!AP87)</f>
        <v>#VALUE!</v>
      </c>
      <c r="AW87" s="11" t="e">
        <f>IF(('OddsRatio_working_3-way'!X87=0),0,'OddsRatio_working_3-way'!AQ87)</f>
        <v>#VALUE!</v>
      </c>
    </row>
    <row r="88" spans="1:49" x14ac:dyDescent="0.2">
      <c r="A88" s="4" t="str">
        <f>IF('True_Odds_Calculator_3-way'!A89="","",'True_Odds_Calculator_3-way'!A89)</f>
        <v/>
      </c>
      <c r="B88" s="4" t="str">
        <f>IF('True_Odds_Calculator_3-way'!B89="","",'True_Odds_Calculator_3-way'!B89)</f>
        <v/>
      </c>
      <c r="C88" s="4" t="str">
        <f>IF('True_Odds_Calculator_3-way'!C89="","",'True_Odds_Calculator_3-way'!C89)</f>
        <v/>
      </c>
      <c r="D88" s="9" t="e">
        <f t="shared" si="26"/>
        <v>#VALUE!</v>
      </c>
      <c r="E88" s="9" t="e">
        <f t="shared" si="27"/>
        <v>#VALUE!</v>
      </c>
      <c r="F88" s="9" t="e">
        <f t="shared" si="28"/>
        <v>#VALUE!</v>
      </c>
      <c r="G88" s="9" t="str">
        <f t="shared" si="29"/>
        <v/>
      </c>
      <c r="H88" s="9" t="str">
        <f t="shared" si="30"/>
        <v/>
      </c>
      <c r="I88" s="9" t="str">
        <f t="shared" si="31"/>
        <v/>
      </c>
      <c r="J88" s="9" t="str">
        <f t="shared" si="32"/>
        <v/>
      </c>
      <c r="K88" s="11" t="e">
        <f t="shared" si="33"/>
        <v>#VALUE!</v>
      </c>
      <c r="L88" s="11" t="e">
        <f t="shared" si="34"/>
        <v>#VALUE!</v>
      </c>
      <c r="M88" s="11" t="e">
        <f t="shared" si="35"/>
        <v>#VALUE!</v>
      </c>
      <c r="N88" s="11" t="e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#VALUE!</v>
      </c>
      <c r="O88" s="11">
        <f>0</f>
        <v>0</v>
      </c>
      <c r="P88" s="11" t="e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#VALUE!</v>
      </c>
      <c r="Q88" s="11" t="e">
        <f>2*'OddsRatio_working_3-way'!K88*'OddsRatio_working_3-way'!L88*'OddsRatio_working_3-way'!M88</f>
        <v>#VALUE!</v>
      </c>
      <c r="R88" s="11" t="e">
        <f t="shared" si="36"/>
        <v>#VALUE!</v>
      </c>
      <c r="S88" s="11" t="e">
        <f t="shared" si="37"/>
        <v>#VALUE!</v>
      </c>
      <c r="T88" s="11" t="e">
        <f t="shared" si="38"/>
        <v>#VALUE!</v>
      </c>
      <c r="U88" s="11" t="e">
        <f>'OddsRatio_working_3-way'!S88-'OddsRatio_working_3-way'!R88^2/3</f>
        <v>#VALUE!</v>
      </c>
      <c r="V88" s="11" t="e">
        <f>'OddsRatio_working_3-way'!S88*'OddsRatio_working_3-way'!R88/3-2*'OddsRatio_working_3-way'!R88^3/27-'OddsRatio_working_3-way'!T88</f>
        <v>#VALUE!</v>
      </c>
      <c r="W88" s="11" t="e">
        <f>'OddsRatio_working_3-way'!V88^2+4*'OddsRatio_working_3-way'!U88^3/27</f>
        <v>#VALUE!</v>
      </c>
      <c r="X88" s="11" t="e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#VALUE!</v>
      </c>
      <c r="Y88" s="11" t="e">
        <f>IF('OddsRatio_working_3-way'!W88&gt;=0,IF('OddsRatio_working_3-way'!V88+SQRT('OddsRatio_working_3-way'!W88)&gt;0,0,PI()),ACOS('OddsRatio_working_3-way'!V88/(2*'OddsRatio_working_3-way'!X88)))</f>
        <v>#VALUE!</v>
      </c>
      <c r="Z88" s="11" t="e">
        <f>'OddsRatio_working_3-way'!X88^(1/3)*COS('OddsRatio_working_3-way'!Y88/3)</f>
        <v>#VALUE!</v>
      </c>
      <c r="AA88" s="11" t="e">
        <f>'OddsRatio_working_3-way'!X88^(1/3)*COS(('OddsRatio_working_3-way'!Y88+2*PI())/3)</f>
        <v>#VALUE!</v>
      </c>
      <c r="AB88" s="11" t="e">
        <f>'OddsRatio_working_3-way'!X88^(1/3)*COS(('OddsRatio_working_3-way'!Y88+4*PI())/3)</f>
        <v>#VALUE!</v>
      </c>
      <c r="AC88" s="11" t="e">
        <f>'OddsRatio_working_3-way'!X88^(1/3)*SIN('OddsRatio_working_3-way'!Y88/3)</f>
        <v>#VALUE!</v>
      </c>
      <c r="AD88" s="11" t="e">
        <f>'OddsRatio_working_3-way'!X88^(1/3)*SIN(('OddsRatio_working_3-way'!Y88+2*PI())/3)</f>
        <v>#VALUE!</v>
      </c>
      <c r="AE88" s="11" t="e">
        <f>'OddsRatio_working_3-way'!X88^(1/3)*SIN(('OddsRatio_working_3-way'!Y88+4*PI())/3)</f>
        <v>#VALUE!</v>
      </c>
      <c r="AF88" s="11" t="e">
        <f>-'OddsRatio_working_3-way'!U88/(3*'OddsRatio_working_3-way'!X88^(1/3))*COS(('OddsRatio_working_3-way'!Y88)/3)</f>
        <v>#VALUE!</v>
      </c>
      <c r="AG88" s="11" t="e">
        <f>-'OddsRatio_working_3-way'!U88/(3*'OddsRatio_working_3-way'!X88^(1/3))*COS(('OddsRatio_working_3-way'!Y88+2*PI())/3)</f>
        <v>#VALUE!</v>
      </c>
      <c r="AH88" s="11" t="e">
        <f>-'OddsRatio_working_3-way'!U88/(3*'OddsRatio_working_3-way'!X88^(1/3))*COS(('OddsRatio_working_3-way'!Y88+4*PI())/3)</f>
        <v>#VALUE!</v>
      </c>
      <c r="AI88" s="11" t="e">
        <f>'OddsRatio_working_3-way'!U88/(3*'OddsRatio_working_3-way'!X88^(1/3))*SIN(('OddsRatio_working_3-way'!Y88)/3)</f>
        <v>#VALUE!</v>
      </c>
      <c r="AJ88" s="11" t="e">
        <f>'OddsRatio_working_3-way'!U88/(3*'OddsRatio_working_3-way'!X88^(1/3))*SIN(('OddsRatio_working_3-way'!Y88+2*PI())/3)</f>
        <v>#VALUE!</v>
      </c>
      <c r="AK88" s="11" t="e">
        <f>'OddsRatio_working_3-way'!U88/(3*'OddsRatio_working_3-way'!X88^(1/3))*SIN(('OddsRatio_working_3-way'!Y88+4*PI())/3)</f>
        <v>#VALUE!</v>
      </c>
      <c r="AL88" s="11" t="e">
        <f>'OddsRatio_working_3-way'!Z88+'OddsRatio_working_3-way'!AF88</f>
        <v>#VALUE!</v>
      </c>
      <c r="AM88" s="11" t="e">
        <f>'OddsRatio_working_3-way'!AA88+'OddsRatio_working_3-way'!AG88</f>
        <v>#VALUE!</v>
      </c>
      <c r="AN88" s="11" t="e">
        <f>'OddsRatio_working_3-way'!AB88+'OddsRatio_working_3-way'!AH88</f>
        <v>#VALUE!</v>
      </c>
      <c r="AO88" s="11" t="e">
        <f>'OddsRatio_working_3-way'!AC88+'OddsRatio_working_3-way'!AI88</f>
        <v>#VALUE!</v>
      </c>
      <c r="AP88" s="11" t="e">
        <f>'OddsRatio_working_3-way'!AD88+'OddsRatio_working_3-way'!AJ88</f>
        <v>#VALUE!</v>
      </c>
      <c r="AQ88" s="11" t="e">
        <f>'OddsRatio_working_3-way'!AE88+'OddsRatio_working_3-way'!AK88</f>
        <v>#VALUE!</v>
      </c>
      <c r="AR88" s="10" t="str">
        <f>IF(A88="","",IF(('OddsRatio_working_3-way'!X88=0),IF(Q88&gt;0,-Q88^(1/3),(-Q88)^(1/3)),'OddsRatio_working_3-way'!AL88-'OddsRatio_working_3-way'!R88/3))</f>
        <v/>
      </c>
      <c r="AS88" s="11" t="e">
        <f>IF(('OddsRatio_working_3-way'!X88=0),IF(Q88&gt;0,-Q88^(1/3),(-Q88)^(1/3)),'OddsRatio_working_3-way'!AM88-'OddsRatio_working_3-way'!R88/3)</f>
        <v>#VALUE!</v>
      </c>
      <c r="AT88" s="11" t="e">
        <f>IF(('OddsRatio_working_3-way'!X88=0),IF(Q88&gt;0,-Q88^(1/3),(-Q88)^(1/3)),'OddsRatio_working_3-way'!AN88-'OddsRatio_working_3-way'!R88/3)</f>
        <v>#VALUE!</v>
      </c>
      <c r="AU88" s="11" t="e">
        <f>IF(('OddsRatio_working_3-way'!X88=0),0,'OddsRatio_working_3-way'!AO88)</f>
        <v>#VALUE!</v>
      </c>
      <c r="AV88" s="11" t="e">
        <f>IF(('OddsRatio_working_3-way'!X88=0),0,'OddsRatio_working_3-way'!AP88)</f>
        <v>#VALUE!</v>
      </c>
      <c r="AW88" s="11" t="e">
        <f>IF(('OddsRatio_working_3-way'!X88=0),0,'OddsRatio_working_3-way'!AQ88)</f>
        <v>#VALUE!</v>
      </c>
    </row>
    <row r="89" spans="1:49" x14ac:dyDescent="0.2">
      <c r="A89" s="4" t="str">
        <f>IF('True_Odds_Calculator_3-way'!A90="","",'True_Odds_Calculator_3-way'!A90)</f>
        <v/>
      </c>
      <c r="B89" s="4" t="str">
        <f>IF('True_Odds_Calculator_3-way'!B90="","",'True_Odds_Calculator_3-way'!B90)</f>
        <v/>
      </c>
      <c r="C89" s="4" t="str">
        <f>IF('True_Odds_Calculator_3-way'!C90="","",'True_Odds_Calculator_3-way'!C90)</f>
        <v/>
      </c>
      <c r="D89" s="9" t="e">
        <f t="shared" si="26"/>
        <v>#VALUE!</v>
      </c>
      <c r="E89" s="9" t="e">
        <f t="shared" si="27"/>
        <v>#VALUE!</v>
      </c>
      <c r="F89" s="9" t="e">
        <f t="shared" si="28"/>
        <v>#VALUE!</v>
      </c>
      <c r="G89" s="9" t="str">
        <f t="shared" si="29"/>
        <v/>
      </c>
      <c r="H89" s="9" t="str">
        <f t="shared" si="30"/>
        <v/>
      </c>
      <c r="I89" s="9" t="str">
        <f t="shared" si="31"/>
        <v/>
      </c>
      <c r="J89" s="9" t="str">
        <f t="shared" si="32"/>
        <v/>
      </c>
      <c r="K89" s="11" t="e">
        <f t="shared" si="33"/>
        <v>#VALUE!</v>
      </c>
      <c r="L89" s="11" t="e">
        <f t="shared" si="34"/>
        <v>#VALUE!</v>
      </c>
      <c r="M89" s="11" t="e">
        <f t="shared" si="35"/>
        <v>#VALUE!</v>
      </c>
      <c r="N89" s="11" t="e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#VALUE!</v>
      </c>
      <c r="O89" s="11">
        <f>0</f>
        <v>0</v>
      </c>
      <c r="P89" s="11" t="e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#VALUE!</v>
      </c>
      <c r="Q89" s="11" t="e">
        <f>2*'OddsRatio_working_3-way'!K89*'OddsRatio_working_3-way'!L89*'OddsRatio_working_3-way'!M89</f>
        <v>#VALUE!</v>
      </c>
      <c r="R89" s="11" t="e">
        <f t="shared" si="36"/>
        <v>#VALUE!</v>
      </c>
      <c r="S89" s="11" t="e">
        <f t="shared" si="37"/>
        <v>#VALUE!</v>
      </c>
      <c r="T89" s="11" t="e">
        <f t="shared" si="38"/>
        <v>#VALUE!</v>
      </c>
      <c r="U89" s="11" t="e">
        <f>'OddsRatio_working_3-way'!S89-'OddsRatio_working_3-way'!R89^2/3</f>
        <v>#VALUE!</v>
      </c>
      <c r="V89" s="11" t="e">
        <f>'OddsRatio_working_3-way'!S89*'OddsRatio_working_3-way'!R89/3-2*'OddsRatio_working_3-way'!R89^3/27-'OddsRatio_working_3-way'!T89</f>
        <v>#VALUE!</v>
      </c>
      <c r="W89" s="11" t="e">
        <f>'OddsRatio_working_3-way'!V89^2+4*'OddsRatio_working_3-way'!U89^3/27</f>
        <v>#VALUE!</v>
      </c>
      <c r="X89" s="11" t="e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#VALUE!</v>
      </c>
      <c r="Y89" s="11" t="e">
        <f>IF('OddsRatio_working_3-way'!W89&gt;=0,IF('OddsRatio_working_3-way'!V89+SQRT('OddsRatio_working_3-way'!W89)&gt;0,0,PI()),ACOS('OddsRatio_working_3-way'!V89/(2*'OddsRatio_working_3-way'!X89)))</f>
        <v>#VALUE!</v>
      </c>
      <c r="Z89" s="11" t="e">
        <f>'OddsRatio_working_3-way'!X89^(1/3)*COS('OddsRatio_working_3-way'!Y89/3)</f>
        <v>#VALUE!</v>
      </c>
      <c r="AA89" s="11" t="e">
        <f>'OddsRatio_working_3-way'!X89^(1/3)*COS(('OddsRatio_working_3-way'!Y89+2*PI())/3)</f>
        <v>#VALUE!</v>
      </c>
      <c r="AB89" s="11" t="e">
        <f>'OddsRatio_working_3-way'!X89^(1/3)*COS(('OddsRatio_working_3-way'!Y89+4*PI())/3)</f>
        <v>#VALUE!</v>
      </c>
      <c r="AC89" s="11" t="e">
        <f>'OddsRatio_working_3-way'!X89^(1/3)*SIN('OddsRatio_working_3-way'!Y89/3)</f>
        <v>#VALUE!</v>
      </c>
      <c r="AD89" s="11" t="e">
        <f>'OddsRatio_working_3-way'!X89^(1/3)*SIN(('OddsRatio_working_3-way'!Y89+2*PI())/3)</f>
        <v>#VALUE!</v>
      </c>
      <c r="AE89" s="11" t="e">
        <f>'OddsRatio_working_3-way'!X89^(1/3)*SIN(('OddsRatio_working_3-way'!Y89+4*PI())/3)</f>
        <v>#VALUE!</v>
      </c>
      <c r="AF89" s="11" t="e">
        <f>-'OddsRatio_working_3-way'!U89/(3*'OddsRatio_working_3-way'!X89^(1/3))*COS(('OddsRatio_working_3-way'!Y89)/3)</f>
        <v>#VALUE!</v>
      </c>
      <c r="AG89" s="11" t="e">
        <f>-'OddsRatio_working_3-way'!U89/(3*'OddsRatio_working_3-way'!X89^(1/3))*COS(('OddsRatio_working_3-way'!Y89+2*PI())/3)</f>
        <v>#VALUE!</v>
      </c>
      <c r="AH89" s="11" t="e">
        <f>-'OddsRatio_working_3-way'!U89/(3*'OddsRatio_working_3-way'!X89^(1/3))*COS(('OddsRatio_working_3-way'!Y89+4*PI())/3)</f>
        <v>#VALUE!</v>
      </c>
      <c r="AI89" s="11" t="e">
        <f>'OddsRatio_working_3-way'!U89/(3*'OddsRatio_working_3-way'!X89^(1/3))*SIN(('OddsRatio_working_3-way'!Y89)/3)</f>
        <v>#VALUE!</v>
      </c>
      <c r="AJ89" s="11" t="e">
        <f>'OddsRatio_working_3-way'!U89/(3*'OddsRatio_working_3-way'!X89^(1/3))*SIN(('OddsRatio_working_3-way'!Y89+2*PI())/3)</f>
        <v>#VALUE!</v>
      </c>
      <c r="AK89" s="11" t="e">
        <f>'OddsRatio_working_3-way'!U89/(3*'OddsRatio_working_3-way'!X89^(1/3))*SIN(('OddsRatio_working_3-way'!Y89+4*PI())/3)</f>
        <v>#VALUE!</v>
      </c>
      <c r="AL89" s="11" t="e">
        <f>'OddsRatio_working_3-way'!Z89+'OddsRatio_working_3-way'!AF89</f>
        <v>#VALUE!</v>
      </c>
      <c r="AM89" s="11" t="e">
        <f>'OddsRatio_working_3-way'!AA89+'OddsRatio_working_3-way'!AG89</f>
        <v>#VALUE!</v>
      </c>
      <c r="AN89" s="11" t="e">
        <f>'OddsRatio_working_3-way'!AB89+'OddsRatio_working_3-way'!AH89</f>
        <v>#VALUE!</v>
      </c>
      <c r="AO89" s="11" t="e">
        <f>'OddsRatio_working_3-way'!AC89+'OddsRatio_working_3-way'!AI89</f>
        <v>#VALUE!</v>
      </c>
      <c r="AP89" s="11" t="e">
        <f>'OddsRatio_working_3-way'!AD89+'OddsRatio_working_3-way'!AJ89</f>
        <v>#VALUE!</v>
      </c>
      <c r="AQ89" s="11" t="e">
        <f>'OddsRatio_working_3-way'!AE89+'OddsRatio_working_3-way'!AK89</f>
        <v>#VALUE!</v>
      </c>
      <c r="AR89" s="10" t="str">
        <f>IF(A89="","",IF(('OddsRatio_working_3-way'!X89=0),IF(Q89&gt;0,-Q89^(1/3),(-Q89)^(1/3)),'OddsRatio_working_3-way'!AL89-'OddsRatio_working_3-way'!R89/3))</f>
        <v/>
      </c>
      <c r="AS89" s="11" t="e">
        <f>IF(('OddsRatio_working_3-way'!X89=0),IF(Q89&gt;0,-Q89^(1/3),(-Q89)^(1/3)),'OddsRatio_working_3-way'!AM89-'OddsRatio_working_3-way'!R89/3)</f>
        <v>#VALUE!</v>
      </c>
      <c r="AT89" s="11" t="e">
        <f>IF(('OddsRatio_working_3-way'!X89=0),IF(Q89&gt;0,-Q89^(1/3),(-Q89)^(1/3)),'OddsRatio_working_3-way'!AN89-'OddsRatio_working_3-way'!R89/3)</f>
        <v>#VALUE!</v>
      </c>
      <c r="AU89" s="11" t="e">
        <f>IF(('OddsRatio_working_3-way'!X89=0),0,'OddsRatio_working_3-way'!AO89)</f>
        <v>#VALUE!</v>
      </c>
      <c r="AV89" s="11" t="e">
        <f>IF(('OddsRatio_working_3-way'!X89=0),0,'OddsRatio_working_3-way'!AP89)</f>
        <v>#VALUE!</v>
      </c>
      <c r="AW89" s="11" t="e">
        <f>IF(('OddsRatio_working_3-way'!X89=0),0,'OddsRatio_working_3-way'!AQ89)</f>
        <v>#VALUE!</v>
      </c>
    </row>
    <row r="90" spans="1:49" x14ac:dyDescent="0.2">
      <c r="A90" s="4" t="str">
        <f>IF('True_Odds_Calculator_3-way'!A91="","",'True_Odds_Calculator_3-way'!A91)</f>
        <v/>
      </c>
      <c r="B90" s="4" t="str">
        <f>IF('True_Odds_Calculator_3-way'!B91="","",'True_Odds_Calculator_3-way'!B91)</f>
        <v/>
      </c>
      <c r="C90" s="4" t="str">
        <f>IF('True_Odds_Calculator_3-way'!C91="","",'True_Odds_Calculator_3-way'!C91)</f>
        <v/>
      </c>
      <c r="D90" s="9" t="e">
        <f t="shared" si="26"/>
        <v>#VALUE!</v>
      </c>
      <c r="E90" s="9" t="e">
        <f t="shared" si="27"/>
        <v>#VALUE!</v>
      </c>
      <c r="F90" s="9" t="e">
        <f t="shared" si="28"/>
        <v>#VALUE!</v>
      </c>
      <c r="G90" s="9" t="str">
        <f t="shared" si="29"/>
        <v/>
      </c>
      <c r="H90" s="9" t="str">
        <f t="shared" si="30"/>
        <v/>
      </c>
      <c r="I90" s="9" t="str">
        <f t="shared" si="31"/>
        <v/>
      </c>
      <c r="J90" s="9" t="str">
        <f t="shared" si="32"/>
        <v/>
      </c>
      <c r="K90" s="11" t="e">
        <f t="shared" si="33"/>
        <v>#VALUE!</v>
      </c>
      <c r="L90" s="11" t="e">
        <f t="shared" si="34"/>
        <v>#VALUE!</v>
      </c>
      <c r="M90" s="11" t="e">
        <f t="shared" si="35"/>
        <v>#VALUE!</v>
      </c>
      <c r="N90" s="11" t="e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#VALUE!</v>
      </c>
      <c r="O90" s="11">
        <f>0</f>
        <v>0</v>
      </c>
      <c r="P90" s="11" t="e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#VALUE!</v>
      </c>
      <c r="Q90" s="11" t="e">
        <f>2*'OddsRatio_working_3-way'!K90*'OddsRatio_working_3-way'!L90*'OddsRatio_working_3-way'!M90</f>
        <v>#VALUE!</v>
      </c>
      <c r="R90" s="11" t="e">
        <f t="shared" si="36"/>
        <v>#VALUE!</v>
      </c>
      <c r="S90" s="11" t="e">
        <f t="shared" si="37"/>
        <v>#VALUE!</v>
      </c>
      <c r="T90" s="11" t="e">
        <f t="shared" si="38"/>
        <v>#VALUE!</v>
      </c>
      <c r="U90" s="11" t="e">
        <f>'OddsRatio_working_3-way'!S90-'OddsRatio_working_3-way'!R90^2/3</f>
        <v>#VALUE!</v>
      </c>
      <c r="V90" s="11" t="e">
        <f>'OddsRatio_working_3-way'!S90*'OddsRatio_working_3-way'!R90/3-2*'OddsRatio_working_3-way'!R90^3/27-'OddsRatio_working_3-way'!T90</f>
        <v>#VALUE!</v>
      </c>
      <c r="W90" s="11" t="e">
        <f>'OddsRatio_working_3-way'!V90^2+4*'OddsRatio_working_3-way'!U90^3/27</f>
        <v>#VALUE!</v>
      </c>
      <c r="X90" s="11" t="e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#VALUE!</v>
      </c>
      <c r="Y90" s="11" t="e">
        <f>IF('OddsRatio_working_3-way'!W90&gt;=0,IF('OddsRatio_working_3-way'!V90+SQRT('OddsRatio_working_3-way'!W90)&gt;0,0,PI()),ACOS('OddsRatio_working_3-way'!V90/(2*'OddsRatio_working_3-way'!X90)))</f>
        <v>#VALUE!</v>
      </c>
      <c r="Z90" s="11" t="e">
        <f>'OddsRatio_working_3-way'!X90^(1/3)*COS('OddsRatio_working_3-way'!Y90/3)</f>
        <v>#VALUE!</v>
      </c>
      <c r="AA90" s="11" t="e">
        <f>'OddsRatio_working_3-way'!X90^(1/3)*COS(('OddsRatio_working_3-way'!Y90+2*PI())/3)</f>
        <v>#VALUE!</v>
      </c>
      <c r="AB90" s="11" t="e">
        <f>'OddsRatio_working_3-way'!X90^(1/3)*COS(('OddsRatio_working_3-way'!Y90+4*PI())/3)</f>
        <v>#VALUE!</v>
      </c>
      <c r="AC90" s="11" t="e">
        <f>'OddsRatio_working_3-way'!X90^(1/3)*SIN('OddsRatio_working_3-way'!Y90/3)</f>
        <v>#VALUE!</v>
      </c>
      <c r="AD90" s="11" t="e">
        <f>'OddsRatio_working_3-way'!X90^(1/3)*SIN(('OddsRatio_working_3-way'!Y90+2*PI())/3)</f>
        <v>#VALUE!</v>
      </c>
      <c r="AE90" s="11" t="e">
        <f>'OddsRatio_working_3-way'!X90^(1/3)*SIN(('OddsRatio_working_3-way'!Y90+4*PI())/3)</f>
        <v>#VALUE!</v>
      </c>
      <c r="AF90" s="11" t="e">
        <f>-'OddsRatio_working_3-way'!U90/(3*'OddsRatio_working_3-way'!X90^(1/3))*COS(('OddsRatio_working_3-way'!Y90)/3)</f>
        <v>#VALUE!</v>
      </c>
      <c r="AG90" s="11" t="e">
        <f>-'OddsRatio_working_3-way'!U90/(3*'OddsRatio_working_3-way'!X90^(1/3))*COS(('OddsRatio_working_3-way'!Y90+2*PI())/3)</f>
        <v>#VALUE!</v>
      </c>
      <c r="AH90" s="11" t="e">
        <f>-'OddsRatio_working_3-way'!U90/(3*'OddsRatio_working_3-way'!X90^(1/3))*COS(('OddsRatio_working_3-way'!Y90+4*PI())/3)</f>
        <v>#VALUE!</v>
      </c>
      <c r="AI90" s="11" t="e">
        <f>'OddsRatio_working_3-way'!U90/(3*'OddsRatio_working_3-way'!X90^(1/3))*SIN(('OddsRatio_working_3-way'!Y90)/3)</f>
        <v>#VALUE!</v>
      </c>
      <c r="AJ90" s="11" t="e">
        <f>'OddsRatio_working_3-way'!U90/(3*'OddsRatio_working_3-way'!X90^(1/3))*SIN(('OddsRatio_working_3-way'!Y90+2*PI())/3)</f>
        <v>#VALUE!</v>
      </c>
      <c r="AK90" s="11" t="e">
        <f>'OddsRatio_working_3-way'!U90/(3*'OddsRatio_working_3-way'!X90^(1/3))*SIN(('OddsRatio_working_3-way'!Y90+4*PI())/3)</f>
        <v>#VALUE!</v>
      </c>
      <c r="AL90" s="11" t="e">
        <f>'OddsRatio_working_3-way'!Z90+'OddsRatio_working_3-way'!AF90</f>
        <v>#VALUE!</v>
      </c>
      <c r="AM90" s="11" t="e">
        <f>'OddsRatio_working_3-way'!AA90+'OddsRatio_working_3-way'!AG90</f>
        <v>#VALUE!</v>
      </c>
      <c r="AN90" s="11" t="e">
        <f>'OddsRatio_working_3-way'!AB90+'OddsRatio_working_3-way'!AH90</f>
        <v>#VALUE!</v>
      </c>
      <c r="AO90" s="11" t="e">
        <f>'OddsRatio_working_3-way'!AC90+'OddsRatio_working_3-way'!AI90</f>
        <v>#VALUE!</v>
      </c>
      <c r="AP90" s="11" t="e">
        <f>'OddsRatio_working_3-way'!AD90+'OddsRatio_working_3-way'!AJ90</f>
        <v>#VALUE!</v>
      </c>
      <c r="AQ90" s="11" t="e">
        <f>'OddsRatio_working_3-way'!AE90+'OddsRatio_working_3-way'!AK90</f>
        <v>#VALUE!</v>
      </c>
      <c r="AR90" s="10" t="str">
        <f>IF(A90="","",IF(('OddsRatio_working_3-way'!X90=0),IF(Q90&gt;0,-Q90^(1/3),(-Q90)^(1/3)),'OddsRatio_working_3-way'!AL90-'OddsRatio_working_3-way'!R90/3))</f>
        <v/>
      </c>
      <c r="AS90" s="11" t="e">
        <f>IF(('OddsRatio_working_3-way'!X90=0),IF(Q90&gt;0,-Q90^(1/3),(-Q90)^(1/3)),'OddsRatio_working_3-way'!AM90-'OddsRatio_working_3-way'!R90/3)</f>
        <v>#VALUE!</v>
      </c>
      <c r="AT90" s="11" t="e">
        <f>IF(('OddsRatio_working_3-way'!X90=0),IF(Q90&gt;0,-Q90^(1/3),(-Q90)^(1/3)),'OddsRatio_working_3-way'!AN90-'OddsRatio_working_3-way'!R90/3)</f>
        <v>#VALUE!</v>
      </c>
      <c r="AU90" s="11" t="e">
        <f>IF(('OddsRatio_working_3-way'!X90=0),0,'OddsRatio_working_3-way'!AO90)</f>
        <v>#VALUE!</v>
      </c>
      <c r="AV90" s="11" t="e">
        <f>IF(('OddsRatio_working_3-way'!X90=0),0,'OddsRatio_working_3-way'!AP90)</f>
        <v>#VALUE!</v>
      </c>
      <c r="AW90" s="11" t="e">
        <f>IF(('OddsRatio_working_3-way'!X90=0),0,'OddsRatio_working_3-way'!AQ90)</f>
        <v>#VALUE!</v>
      </c>
    </row>
    <row r="91" spans="1:49" x14ac:dyDescent="0.2">
      <c r="A91" s="4" t="str">
        <f>IF('True_Odds_Calculator_3-way'!A92="","",'True_Odds_Calculator_3-way'!A92)</f>
        <v/>
      </c>
      <c r="B91" s="4" t="str">
        <f>IF('True_Odds_Calculator_3-way'!B92="","",'True_Odds_Calculator_3-way'!B92)</f>
        <v/>
      </c>
      <c r="C91" s="4" t="str">
        <f>IF('True_Odds_Calculator_3-way'!C92="","",'True_Odds_Calculator_3-way'!C92)</f>
        <v/>
      </c>
      <c r="D91" s="9" t="e">
        <f t="shared" si="26"/>
        <v>#VALUE!</v>
      </c>
      <c r="E91" s="9" t="e">
        <f t="shared" si="27"/>
        <v>#VALUE!</v>
      </c>
      <c r="F91" s="9" t="e">
        <f t="shared" si="28"/>
        <v>#VALUE!</v>
      </c>
      <c r="G91" s="9" t="str">
        <f t="shared" si="29"/>
        <v/>
      </c>
      <c r="H91" s="9" t="str">
        <f t="shared" si="30"/>
        <v/>
      </c>
      <c r="I91" s="9" t="str">
        <f t="shared" si="31"/>
        <v/>
      </c>
      <c r="J91" s="9" t="str">
        <f t="shared" si="32"/>
        <v/>
      </c>
      <c r="K91" s="11" t="e">
        <f t="shared" si="33"/>
        <v>#VALUE!</v>
      </c>
      <c r="L91" s="11" t="e">
        <f t="shared" si="34"/>
        <v>#VALUE!</v>
      </c>
      <c r="M91" s="11" t="e">
        <f t="shared" si="35"/>
        <v>#VALUE!</v>
      </c>
      <c r="N91" s="11" t="e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#VALUE!</v>
      </c>
      <c r="O91" s="11">
        <f>0</f>
        <v>0</v>
      </c>
      <c r="P91" s="11" t="e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#VALUE!</v>
      </c>
      <c r="Q91" s="11" t="e">
        <f>2*'OddsRatio_working_3-way'!K91*'OddsRatio_working_3-way'!L91*'OddsRatio_working_3-way'!M91</f>
        <v>#VALUE!</v>
      </c>
      <c r="R91" s="11" t="e">
        <f t="shared" si="36"/>
        <v>#VALUE!</v>
      </c>
      <c r="S91" s="11" t="e">
        <f t="shared" si="37"/>
        <v>#VALUE!</v>
      </c>
      <c r="T91" s="11" t="e">
        <f t="shared" si="38"/>
        <v>#VALUE!</v>
      </c>
      <c r="U91" s="11" t="e">
        <f>'OddsRatio_working_3-way'!S91-'OddsRatio_working_3-way'!R91^2/3</f>
        <v>#VALUE!</v>
      </c>
      <c r="V91" s="11" t="e">
        <f>'OddsRatio_working_3-way'!S91*'OddsRatio_working_3-way'!R91/3-2*'OddsRatio_working_3-way'!R91^3/27-'OddsRatio_working_3-way'!T91</f>
        <v>#VALUE!</v>
      </c>
      <c r="W91" s="11" t="e">
        <f>'OddsRatio_working_3-way'!V91^2+4*'OddsRatio_working_3-way'!U91^3/27</f>
        <v>#VALUE!</v>
      </c>
      <c r="X91" s="11" t="e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#VALUE!</v>
      </c>
      <c r="Y91" s="11" t="e">
        <f>IF('OddsRatio_working_3-way'!W91&gt;=0,IF('OddsRatio_working_3-way'!V91+SQRT('OddsRatio_working_3-way'!W91)&gt;0,0,PI()),ACOS('OddsRatio_working_3-way'!V91/(2*'OddsRatio_working_3-way'!X91)))</f>
        <v>#VALUE!</v>
      </c>
      <c r="Z91" s="11" t="e">
        <f>'OddsRatio_working_3-way'!X91^(1/3)*COS('OddsRatio_working_3-way'!Y91/3)</f>
        <v>#VALUE!</v>
      </c>
      <c r="AA91" s="11" t="e">
        <f>'OddsRatio_working_3-way'!X91^(1/3)*COS(('OddsRatio_working_3-way'!Y91+2*PI())/3)</f>
        <v>#VALUE!</v>
      </c>
      <c r="AB91" s="11" t="e">
        <f>'OddsRatio_working_3-way'!X91^(1/3)*COS(('OddsRatio_working_3-way'!Y91+4*PI())/3)</f>
        <v>#VALUE!</v>
      </c>
      <c r="AC91" s="11" t="e">
        <f>'OddsRatio_working_3-way'!X91^(1/3)*SIN('OddsRatio_working_3-way'!Y91/3)</f>
        <v>#VALUE!</v>
      </c>
      <c r="AD91" s="11" t="e">
        <f>'OddsRatio_working_3-way'!X91^(1/3)*SIN(('OddsRatio_working_3-way'!Y91+2*PI())/3)</f>
        <v>#VALUE!</v>
      </c>
      <c r="AE91" s="11" t="e">
        <f>'OddsRatio_working_3-way'!X91^(1/3)*SIN(('OddsRatio_working_3-way'!Y91+4*PI())/3)</f>
        <v>#VALUE!</v>
      </c>
      <c r="AF91" s="11" t="e">
        <f>-'OddsRatio_working_3-way'!U91/(3*'OddsRatio_working_3-way'!X91^(1/3))*COS(('OddsRatio_working_3-way'!Y91)/3)</f>
        <v>#VALUE!</v>
      </c>
      <c r="AG91" s="11" t="e">
        <f>-'OddsRatio_working_3-way'!U91/(3*'OddsRatio_working_3-way'!X91^(1/3))*COS(('OddsRatio_working_3-way'!Y91+2*PI())/3)</f>
        <v>#VALUE!</v>
      </c>
      <c r="AH91" s="11" t="e">
        <f>-'OddsRatio_working_3-way'!U91/(3*'OddsRatio_working_3-way'!X91^(1/3))*COS(('OddsRatio_working_3-way'!Y91+4*PI())/3)</f>
        <v>#VALUE!</v>
      </c>
      <c r="AI91" s="11" t="e">
        <f>'OddsRatio_working_3-way'!U91/(3*'OddsRatio_working_3-way'!X91^(1/3))*SIN(('OddsRatio_working_3-way'!Y91)/3)</f>
        <v>#VALUE!</v>
      </c>
      <c r="AJ91" s="11" t="e">
        <f>'OddsRatio_working_3-way'!U91/(3*'OddsRatio_working_3-way'!X91^(1/3))*SIN(('OddsRatio_working_3-way'!Y91+2*PI())/3)</f>
        <v>#VALUE!</v>
      </c>
      <c r="AK91" s="11" t="e">
        <f>'OddsRatio_working_3-way'!U91/(3*'OddsRatio_working_3-way'!X91^(1/3))*SIN(('OddsRatio_working_3-way'!Y91+4*PI())/3)</f>
        <v>#VALUE!</v>
      </c>
      <c r="AL91" s="11" t="e">
        <f>'OddsRatio_working_3-way'!Z91+'OddsRatio_working_3-way'!AF91</f>
        <v>#VALUE!</v>
      </c>
      <c r="AM91" s="11" t="e">
        <f>'OddsRatio_working_3-way'!AA91+'OddsRatio_working_3-way'!AG91</f>
        <v>#VALUE!</v>
      </c>
      <c r="AN91" s="11" t="e">
        <f>'OddsRatio_working_3-way'!AB91+'OddsRatio_working_3-way'!AH91</f>
        <v>#VALUE!</v>
      </c>
      <c r="AO91" s="11" t="e">
        <f>'OddsRatio_working_3-way'!AC91+'OddsRatio_working_3-way'!AI91</f>
        <v>#VALUE!</v>
      </c>
      <c r="AP91" s="11" t="e">
        <f>'OddsRatio_working_3-way'!AD91+'OddsRatio_working_3-way'!AJ91</f>
        <v>#VALUE!</v>
      </c>
      <c r="AQ91" s="11" t="e">
        <f>'OddsRatio_working_3-way'!AE91+'OddsRatio_working_3-way'!AK91</f>
        <v>#VALUE!</v>
      </c>
      <c r="AR91" s="10" t="str">
        <f>IF(A91="","",IF(('OddsRatio_working_3-way'!X91=0),IF(Q91&gt;0,-Q91^(1/3),(-Q91)^(1/3)),'OddsRatio_working_3-way'!AL91-'OddsRatio_working_3-way'!R91/3))</f>
        <v/>
      </c>
      <c r="AS91" s="11" t="e">
        <f>IF(('OddsRatio_working_3-way'!X91=0),IF(Q91&gt;0,-Q91^(1/3),(-Q91)^(1/3)),'OddsRatio_working_3-way'!AM91-'OddsRatio_working_3-way'!R91/3)</f>
        <v>#VALUE!</v>
      </c>
      <c r="AT91" s="11" t="e">
        <f>IF(('OddsRatio_working_3-way'!X91=0),IF(Q91&gt;0,-Q91^(1/3),(-Q91)^(1/3)),'OddsRatio_working_3-way'!AN91-'OddsRatio_working_3-way'!R91/3)</f>
        <v>#VALUE!</v>
      </c>
      <c r="AU91" s="11" t="e">
        <f>IF(('OddsRatio_working_3-way'!X91=0),0,'OddsRatio_working_3-way'!AO91)</f>
        <v>#VALUE!</v>
      </c>
      <c r="AV91" s="11" t="e">
        <f>IF(('OddsRatio_working_3-way'!X91=0),0,'OddsRatio_working_3-way'!AP91)</f>
        <v>#VALUE!</v>
      </c>
      <c r="AW91" s="11" t="e">
        <f>IF(('OddsRatio_working_3-way'!X91=0),0,'OddsRatio_working_3-way'!AQ91)</f>
        <v>#VALUE!</v>
      </c>
    </row>
    <row r="92" spans="1:49" x14ac:dyDescent="0.2">
      <c r="A92" s="4" t="str">
        <f>IF('True_Odds_Calculator_3-way'!A93="","",'True_Odds_Calculator_3-way'!A93)</f>
        <v/>
      </c>
      <c r="B92" s="4" t="str">
        <f>IF('True_Odds_Calculator_3-way'!B93="","",'True_Odds_Calculator_3-way'!B93)</f>
        <v/>
      </c>
      <c r="C92" s="4" t="str">
        <f>IF('True_Odds_Calculator_3-way'!C93="","",'True_Odds_Calculator_3-way'!C93)</f>
        <v/>
      </c>
      <c r="D92" s="9" t="e">
        <f t="shared" si="26"/>
        <v>#VALUE!</v>
      </c>
      <c r="E92" s="9" t="e">
        <f t="shared" si="27"/>
        <v>#VALUE!</v>
      </c>
      <c r="F92" s="9" t="e">
        <f t="shared" si="28"/>
        <v>#VALUE!</v>
      </c>
      <c r="G92" s="9" t="str">
        <f t="shared" si="29"/>
        <v/>
      </c>
      <c r="H92" s="9" t="str">
        <f t="shared" si="30"/>
        <v/>
      </c>
      <c r="I92" s="9" t="str">
        <f t="shared" si="31"/>
        <v/>
      </c>
      <c r="J92" s="9" t="str">
        <f t="shared" si="32"/>
        <v/>
      </c>
      <c r="K92" s="11" t="e">
        <f t="shared" si="33"/>
        <v>#VALUE!</v>
      </c>
      <c r="L92" s="11" t="e">
        <f t="shared" si="34"/>
        <v>#VALUE!</v>
      </c>
      <c r="M92" s="11" t="e">
        <f t="shared" si="35"/>
        <v>#VALUE!</v>
      </c>
      <c r="N92" s="11" t="e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#VALUE!</v>
      </c>
      <c r="O92" s="11">
        <f>0</f>
        <v>0</v>
      </c>
      <c r="P92" s="11" t="e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#VALUE!</v>
      </c>
      <c r="Q92" s="11" t="e">
        <f>2*'OddsRatio_working_3-way'!K92*'OddsRatio_working_3-way'!L92*'OddsRatio_working_3-way'!M92</f>
        <v>#VALUE!</v>
      </c>
      <c r="R92" s="11" t="e">
        <f t="shared" si="36"/>
        <v>#VALUE!</v>
      </c>
      <c r="S92" s="11" t="e">
        <f t="shared" si="37"/>
        <v>#VALUE!</v>
      </c>
      <c r="T92" s="11" t="e">
        <f t="shared" si="38"/>
        <v>#VALUE!</v>
      </c>
      <c r="U92" s="11" t="e">
        <f>'OddsRatio_working_3-way'!S92-'OddsRatio_working_3-way'!R92^2/3</f>
        <v>#VALUE!</v>
      </c>
      <c r="V92" s="11" t="e">
        <f>'OddsRatio_working_3-way'!S92*'OddsRatio_working_3-way'!R92/3-2*'OddsRatio_working_3-way'!R92^3/27-'OddsRatio_working_3-way'!T92</f>
        <v>#VALUE!</v>
      </c>
      <c r="W92" s="11" t="e">
        <f>'OddsRatio_working_3-way'!V92^2+4*'OddsRatio_working_3-way'!U92^3/27</f>
        <v>#VALUE!</v>
      </c>
      <c r="X92" s="11" t="e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#VALUE!</v>
      </c>
      <c r="Y92" s="11" t="e">
        <f>IF('OddsRatio_working_3-way'!W92&gt;=0,IF('OddsRatio_working_3-way'!V92+SQRT('OddsRatio_working_3-way'!W92)&gt;0,0,PI()),ACOS('OddsRatio_working_3-way'!V92/(2*'OddsRatio_working_3-way'!X92)))</f>
        <v>#VALUE!</v>
      </c>
      <c r="Z92" s="11" t="e">
        <f>'OddsRatio_working_3-way'!X92^(1/3)*COS('OddsRatio_working_3-way'!Y92/3)</f>
        <v>#VALUE!</v>
      </c>
      <c r="AA92" s="11" t="e">
        <f>'OddsRatio_working_3-way'!X92^(1/3)*COS(('OddsRatio_working_3-way'!Y92+2*PI())/3)</f>
        <v>#VALUE!</v>
      </c>
      <c r="AB92" s="11" t="e">
        <f>'OddsRatio_working_3-way'!X92^(1/3)*COS(('OddsRatio_working_3-way'!Y92+4*PI())/3)</f>
        <v>#VALUE!</v>
      </c>
      <c r="AC92" s="11" t="e">
        <f>'OddsRatio_working_3-way'!X92^(1/3)*SIN('OddsRatio_working_3-way'!Y92/3)</f>
        <v>#VALUE!</v>
      </c>
      <c r="AD92" s="11" t="e">
        <f>'OddsRatio_working_3-way'!X92^(1/3)*SIN(('OddsRatio_working_3-way'!Y92+2*PI())/3)</f>
        <v>#VALUE!</v>
      </c>
      <c r="AE92" s="11" t="e">
        <f>'OddsRatio_working_3-way'!X92^(1/3)*SIN(('OddsRatio_working_3-way'!Y92+4*PI())/3)</f>
        <v>#VALUE!</v>
      </c>
      <c r="AF92" s="11" t="e">
        <f>-'OddsRatio_working_3-way'!U92/(3*'OddsRatio_working_3-way'!X92^(1/3))*COS(('OddsRatio_working_3-way'!Y92)/3)</f>
        <v>#VALUE!</v>
      </c>
      <c r="AG92" s="11" t="e">
        <f>-'OddsRatio_working_3-way'!U92/(3*'OddsRatio_working_3-way'!X92^(1/3))*COS(('OddsRatio_working_3-way'!Y92+2*PI())/3)</f>
        <v>#VALUE!</v>
      </c>
      <c r="AH92" s="11" t="e">
        <f>-'OddsRatio_working_3-way'!U92/(3*'OddsRatio_working_3-way'!X92^(1/3))*COS(('OddsRatio_working_3-way'!Y92+4*PI())/3)</f>
        <v>#VALUE!</v>
      </c>
      <c r="AI92" s="11" t="e">
        <f>'OddsRatio_working_3-way'!U92/(3*'OddsRatio_working_3-way'!X92^(1/3))*SIN(('OddsRatio_working_3-way'!Y92)/3)</f>
        <v>#VALUE!</v>
      </c>
      <c r="AJ92" s="11" t="e">
        <f>'OddsRatio_working_3-way'!U92/(3*'OddsRatio_working_3-way'!X92^(1/3))*SIN(('OddsRatio_working_3-way'!Y92+2*PI())/3)</f>
        <v>#VALUE!</v>
      </c>
      <c r="AK92" s="11" t="e">
        <f>'OddsRatio_working_3-way'!U92/(3*'OddsRatio_working_3-way'!X92^(1/3))*SIN(('OddsRatio_working_3-way'!Y92+4*PI())/3)</f>
        <v>#VALUE!</v>
      </c>
      <c r="AL92" s="11" t="e">
        <f>'OddsRatio_working_3-way'!Z92+'OddsRatio_working_3-way'!AF92</f>
        <v>#VALUE!</v>
      </c>
      <c r="AM92" s="11" t="e">
        <f>'OddsRatio_working_3-way'!AA92+'OddsRatio_working_3-way'!AG92</f>
        <v>#VALUE!</v>
      </c>
      <c r="AN92" s="11" t="e">
        <f>'OddsRatio_working_3-way'!AB92+'OddsRatio_working_3-way'!AH92</f>
        <v>#VALUE!</v>
      </c>
      <c r="AO92" s="11" t="e">
        <f>'OddsRatio_working_3-way'!AC92+'OddsRatio_working_3-way'!AI92</f>
        <v>#VALUE!</v>
      </c>
      <c r="AP92" s="11" t="e">
        <f>'OddsRatio_working_3-way'!AD92+'OddsRatio_working_3-way'!AJ92</f>
        <v>#VALUE!</v>
      </c>
      <c r="AQ92" s="11" t="e">
        <f>'OddsRatio_working_3-way'!AE92+'OddsRatio_working_3-way'!AK92</f>
        <v>#VALUE!</v>
      </c>
      <c r="AR92" s="10" t="str">
        <f>IF(A92="","",IF(('OddsRatio_working_3-way'!X92=0),IF(Q92&gt;0,-Q92^(1/3),(-Q92)^(1/3)),'OddsRatio_working_3-way'!AL92-'OddsRatio_working_3-way'!R92/3))</f>
        <v/>
      </c>
      <c r="AS92" s="11" t="e">
        <f>IF(('OddsRatio_working_3-way'!X92=0),IF(Q92&gt;0,-Q92^(1/3),(-Q92)^(1/3)),'OddsRatio_working_3-way'!AM92-'OddsRatio_working_3-way'!R92/3)</f>
        <v>#VALUE!</v>
      </c>
      <c r="AT92" s="11" t="e">
        <f>IF(('OddsRatio_working_3-way'!X92=0),IF(Q92&gt;0,-Q92^(1/3),(-Q92)^(1/3)),'OddsRatio_working_3-way'!AN92-'OddsRatio_working_3-way'!R92/3)</f>
        <v>#VALUE!</v>
      </c>
      <c r="AU92" s="11" t="e">
        <f>IF(('OddsRatio_working_3-way'!X92=0),0,'OddsRatio_working_3-way'!AO92)</f>
        <v>#VALUE!</v>
      </c>
      <c r="AV92" s="11" t="e">
        <f>IF(('OddsRatio_working_3-way'!X92=0),0,'OddsRatio_working_3-way'!AP92)</f>
        <v>#VALUE!</v>
      </c>
      <c r="AW92" s="11" t="e">
        <f>IF(('OddsRatio_working_3-way'!X92=0),0,'OddsRatio_working_3-way'!AQ92)</f>
        <v>#VALUE!</v>
      </c>
    </row>
    <row r="93" spans="1:49" x14ac:dyDescent="0.2">
      <c r="A93" s="4" t="str">
        <f>IF('True_Odds_Calculator_3-way'!A94="","",'True_Odds_Calculator_3-way'!A94)</f>
        <v/>
      </c>
      <c r="B93" s="4" t="str">
        <f>IF('True_Odds_Calculator_3-way'!B94="","",'True_Odds_Calculator_3-way'!B94)</f>
        <v/>
      </c>
      <c r="C93" s="4" t="str">
        <f>IF('True_Odds_Calculator_3-way'!C94="","",'True_Odds_Calculator_3-way'!C94)</f>
        <v/>
      </c>
      <c r="D93" s="9" t="e">
        <f t="shared" si="26"/>
        <v>#VALUE!</v>
      </c>
      <c r="E93" s="9" t="e">
        <f t="shared" si="27"/>
        <v>#VALUE!</v>
      </c>
      <c r="F93" s="9" t="e">
        <f t="shared" si="28"/>
        <v>#VALUE!</v>
      </c>
      <c r="G93" s="9" t="str">
        <f t="shared" si="29"/>
        <v/>
      </c>
      <c r="H93" s="9" t="str">
        <f t="shared" si="30"/>
        <v/>
      </c>
      <c r="I93" s="9" t="str">
        <f t="shared" si="31"/>
        <v/>
      </c>
      <c r="J93" s="9" t="str">
        <f t="shared" si="32"/>
        <v/>
      </c>
      <c r="K93" s="11" t="e">
        <f t="shared" si="33"/>
        <v>#VALUE!</v>
      </c>
      <c r="L93" s="11" t="e">
        <f t="shared" si="34"/>
        <v>#VALUE!</v>
      </c>
      <c r="M93" s="11" t="e">
        <f t="shared" si="35"/>
        <v>#VALUE!</v>
      </c>
      <c r="N93" s="11" t="e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#VALUE!</v>
      </c>
      <c r="O93" s="11">
        <f>0</f>
        <v>0</v>
      </c>
      <c r="P93" s="11" t="e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#VALUE!</v>
      </c>
      <c r="Q93" s="11" t="e">
        <f>2*'OddsRatio_working_3-way'!K93*'OddsRatio_working_3-way'!L93*'OddsRatio_working_3-way'!M93</f>
        <v>#VALUE!</v>
      </c>
      <c r="R93" s="11" t="e">
        <f t="shared" si="36"/>
        <v>#VALUE!</v>
      </c>
      <c r="S93" s="11" t="e">
        <f t="shared" si="37"/>
        <v>#VALUE!</v>
      </c>
      <c r="T93" s="11" t="e">
        <f t="shared" si="38"/>
        <v>#VALUE!</v>
      </c>
      <c r="U93" s="11" t="e">
        <f>'OddsRatio_working_3-way'!S93-'OddsRatio_working_3-way'!R93^2/3</f>
        <v>#VALUE!</v>
      </c>
      <c r="V93" s="11" t="e">
        <f>'OddsRatio_working_3-way'!S93*'OddsRatio_working_3-way'!R93/3-2*'OddsRatio_working_3-way'!R93^3/27-'OddsRatio_working_3-way'!T93</f>
        <v>#VALUE!</v>
      </c>
      <c r="W93" s="11" t="e">
        <f>'OddsRatio_working_3-way'!V93^2+4*'OddsRatio_working_3-way'!U93^3/27</f>
        <v>#VALUE!</v>
      </c>
      <c r="X93" s="11" t="e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#VALUE!</v>
      </c>
      <c r="Y93" s="11" t="e">
        <f>IF('OddsRatio_working_3-way'!W93&gt;=0,IF('OddsRatio_working_3-way'!V93+SQRT('OddsRatio_working_3-way'!W93)&gt;0,0,PI()),ACOS('OddsRatio_working_3-way'!V93/(2*'OddsRatio_working_3-way'!X93)))</f>
        <v>#VALUE!</v>
      </c>
      <c r="Z93" s="11" t="e">
        <f>'OddsRatio_working_3-way'!X93^(1/3)*COS('OddsRatio_working_3-way'!Y93/3)</f>
        <v>#VALUE!</v>
      </c>
      <c r="AA93" s="11" t="e">
        <f>'OddsRatio_working_3-way'!X93^(1/3)*COS(('OddsRatio_working_3-way'!Y93+2*PI())/3)</f>
        <v>#VALUE!</v>
      </c>
      <c r="AB93" s="11" t="e">
        <f>'OddsRatio_working_3-way'!X93^(1/3)*COS(('OddsRatio_working_3-way'!Y93+4*PI())/3)</f>
        <v>#VALUE!</v>
      </c>
      <c r="AC93" s="11" t="e">
        <f>'OddsRatio_working_3-way'!X93^(1/3)*SIN('OddsRatio_working_3-way'!Y93/3)</f>
        <v>#VALUE!</v>
      </c>
      <c r="AD93" s="11" t="e">
        <f>'OddsRatio_working_3-way'!X93^(1/3)*SIN(('OddsRatio_working_3-way'!Y93+2*PI())/3)</f>
        <v>#VALUE!</v>
      </c>
      <c r="AE93" s="11" t="e">
        <f>'OddsRatio_working_3-way'!X93^(1/3)*SIN(('OddsRatio_working_3-way'!Y93+4*PI())/3)</f>
        <v>#VALUE!</v>
      </c>
      <c r="AF93" s="11" t="e">
        <f>-'OddsRatio_working_3-way'!U93/(3*'OddsRatio_working_3-way'!X93^(1/3))*COS(('OddsRatio_working_3-way'!Y93)/3)</f>
        <v>#VALUE!</v>
      </c>
      <c r="AG93" s="11" t="e">
        <f>-'OddsRatio_working_3-way'!U93/(3*'OddsRatio_working_3-way'!X93^(1/3))*COS(('OddsRatio_working_3-way'!Y93+2*PI())/3)</f>
        <v>#VALUE!</v>
      </c>
      <c r="AH93" s="11" t="e">
        <f>-'OddsRatio_working_3-way'!U93/(3*'OddsRatio_working_3-way'!X93^(1/3))*COS(('OddsRatio_working_3-way'!Y93+4*PI())/3)</f>
        <v>#VALUE!</v>
      </c>
      <c r="AI93" s="11" t="e">
        <f>'OddsRatio_working_3-way'!U93/(3*'OddsRatio_working_3-way'!X93^(1/3))*SIN(('OddsRatio_working_3-way'!Y93)/3)</f>
        <v>#VALUE!</v>
      </c>
      <c r="AJ93" s="11" t="e">
        <f>'OddsRatio_working_3-way'!U93/(3*'OddsRatio_working_3-way'!X93^(1/3))*SIN(('OddsRatio_working_3-way'!Y93+2*PI())/3)</f>
        <v>#VALUE!</v>
      </c>
      <c r="AK93" s="11" t="e">
        <f>'OddsRatio_working_3-way'!U93/(3*'OddsRatio_working_3-way'!X93^(1/3))*SIN(('OddsRatio_working_3-way'!Y93+4*PI())/3)</f>
        <v>#VALUE!</v>
      </c>
      <c r="AL93" s="11" t="e">
        <f>'OddsRatio_working_3-way'!Z93+'OddsRatio_working_3-way'!AF93</f>
        <v>#VALUE!</v>
      </c>
      <c r="AM93" s="11" t="e">
        <f>'OddsRatio_working_3-way'!AA93+'OddsRatio_working_3-way'!AG93</f>
        <v>#VALUE!</v>
      </c>
      <c r="AN93" s="11" t="e">
        <f>'OddsRatio_working_3-way'!AB93+'OddsRatio_working_3-way'!AH93</f>
        <v>#VALUE!</v>
      </c>
      <c r="AO93" s="11" t="e">
        <f>'OddsRatio_working_3-way'!AC93+'OddsRatio_working_3-way'!AI93</f>
        <v>#VALUE!</v>
      </c>
      <c r="AP93" s="11" t="e">
        <f>'OddsRatio_working_3-way'!AD93+'OddsRatio_working_3-way'!AJ93</f>
        <v>#VALUE!</v>
      </c>
      <c r="AQ93" s="11" t="e">
        <f>'OddsRatio_working_3-way'!AE93+'OddsRatio_working_3-way'!AK93</f>
        <v>#VALUE!</v>
      </c>
      <c r="AR93" s="10" t="str">
        <f>IF(A93="","",IF(('OddsRatio_working_3-way'!X93=0),IF(Q93&gt;0,-Q93^(1/3),(-Q93)^(1/3)),'OddsRatio_working_3-way'!AL93-'OddsRatio_working_3-way'!R93/3))</f>
        <v/>
      </c>
      <c r="AS93" s="11" t="e">
        <f>IF(('OddsRatio_working_3-way'!X93=0),IF(Q93&gt;0,-Q93^(1/3),(-Q93)^(1/3)),'OddsRatio_working_3-way'!AM93-'OddsRatio_working_3-way'!R93/3)</f>
        <v>#VALUE!</v>
      </c>
      <c r="AT93" s="11" t="e">
        <f>IF(('OddsRatio_working_3-way'!X93=0),IF(Q93&gt;0,-Q93^(1/3),(-Q93)^(1/3)),'OddsRatio_working_3-way'!AN93-'OddsRatio_working_3-way'!R93/3)</f>
        <v>#VALUE!</v>
      </c>
      <c r="AU93" s="11" t="e">
        <f>IF(('OddsRatio_working_3-way'!X93=0),0,'OddsRatio_working_3-way'!AO93)</f>
        <v>#VALUE!</v>
      </c>
      <c r="AV93" s="11" t="e">
        <f>IF(('OddsRatio_working_3-way'!X93=0),0,'OddsRatio_working_3-way'!AP93)</f>
        <v>#VALUE!</v>
      </c>
      <c r="AW93" s="11" t="e">
        <f>IF(('OddsRatio_working_3-way'!X93=0),0,'OddsRatio_working_3-way'!AQ93)</f>
        <v>#VALUE!</v>
      </c>
    </row>
    <row r="94" spans="1:49" x14ac:dyDescent="0.2">
      <c r="A94" s="4" t="str">
        <f>IF('True_Odds_Calculator_3-way'!A95="","",'True_Odds_Calculator_3-way'!A95)</f>
        <v/>
      </c>
      <c r="B94" s="4" t="str">
        <f>IF('True_Odds_Calculator_3-way'!B95="","",'True_Odds_Calculator_3-way'!B95)</f>
        <v/>
      </c>
      <c r="C94" s="4" t="str">
        <f>IF('True_Odds_Calculator_3-way'!C95="","",'True_Odds_Calculator_3-way'!C95)</f>
        <v/>
      </c>
      <c r="D94" s="9" t="e">
        <f t="shared" si="26"/>
        <v>#VALUE!</v>
      </c>
      <c r="E94" s="9" t="e">
        <f t="shared" si="27"/>
        <v>#VALUE!</v>
      </c>
      <c r="F94" s="9" t="e">
        <f t="shared" si="28"/>
        <v>#VALUE!</v>
      </c>
      <c r="G94" s="9" t="str">
        <f t="shared" si="29"/>
        <v/>
      </c>
      <c r="H94" s="9" t="str">
        <f t="shared" si="30"/>
        <v/>
      </c>
      <c r="I94" s="9" t="str">
        <f t="shared" si="31"/>
        <v/>
      </c>
      <c r="J94" s="9" t="str">
        <f t="shared" si="32"/>
        <v/>
      </c>
      <c r="K94" s="11" t="e">
        <f t="shared" si="33"/>
        <v>#VALUE!</v>
      </c>
      <c r="L94" s="11" t="e">
        <f t="shared" si="34"/>
        <v>#VALUE!</v>
      </c>
      <c r="M94" s="11" t="e">
        <f t="shared" si="35"/>
        <v>#VALUE!</v>
      </c>
      <c r="N94" s="11" t="e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#VALUE!</v>
      </c>
      <c r="O94" s="11">
        <f>0</f>
        <v>0</v>
      </c>
      <c r="P94" s="11" t="e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#VALUE!</v>
      </c>
      <c r="Q94" s="11" t="e">
        <f>2*'OddsRatio_working_3-way'!K94*'OddsRatio_working_3-way'!L94*'OddsRatio_working_3-way'!M94</f>
        <v>#VALUE!</v>
      </c>
      <c r="R94" s="11" t="e">
        <f t="shared" si="36"/>
        <v>#VALUE!</v>
      </c>
      <c r="S94" s="11" t="e">
        <f t="shared" si="37"/>
        <v>#VALUE!</v>
      </c>
      <c r="T94" s="11" t="e">
        <f t="shared" si="38"/>
        <v>#VALUE!</v>
      </c>
      <c r="U94" s="11" t="e">
        <f>'OddsRatio_working_3-way'!S94-'OddsRatio_working_3-way'!R94^2/3</f>
        <v>#VALUE!</v>
      </c>
      <c r="V94" s="11" t="e">
        <f>'OddsRatio_working_3-way'!S94*'OddsRatio_working_3-way'!R94/3-2*'OddsRatio_working_3-way'!R94^3/27-'OddsRatio_working_3-way'!T94</f>
        <v>#VALUE!</v>
      </c>
      <c r="W94" s="11" t="e">
        <f>'OddsRatio_working_3-way'!V94^2+4*'OddsRatio_working_3-way'!U94^3/27</f>
        <v>#VALUE!</v>
      </c>
      <c r="X94" s="11" t="e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#VALUE!</v>
      </c>
      <c r="Y94" s="11" t="e">
        <f>IF('OddsRatio_working_3-way'!W94&gt;=0,IF('OddsRatio_working_3-way'!V94+SQRT('OddsRatio_working_3-way'!W94)&gt;0,0,PI()),ACOS('OddsRatio_working_3-way'!V94/(2*'OddsRatio_working_3-way'!X94)))</f>
        <v>#VALUE!</v>
      </c>
      <c r="Z94" s="11" t="e">
        <f>'OddsRatio_working_3-way'!X94^(1/3)*COS('OddsRatio_working_3-way'!Y94/3)</f>
        <v>#VALUE!</v>
      </c>
      <c r="AA94" s="11" t="e">
        <f>'OddsRatio_working_3-way'!X94^(1/3)*COS(('OddsRatio_working_3-way'!Y94+2*PI())/3)</f>
        <v>#VALUE!</v>
      </c>
      <c r="AB94" s="11" t="e">
        <f>'OddsRatio_working_3-way'!X94^(1/3)*COS(('OddsRatio_working_3-way'!Y94+4*PI())/3)</f>
        <v>#VALUE!</v>
      </c>
      <c r="AC94" s="11" t="e">
        <f>'OddsRatio_working_3-way'!X94^(1/3)*SIN('OddsRatio_working_3-way'!Y94/3)</f>
        <v>#VALUE!</v>
      </c>
      <c r="AD94" s="11" t="e">
        <f>'OddsRatio_working_3-way'!X94^(1/3)*SIN(('OddsRatio_working_3-way'!Y94+2*PI())/3)</f>
        <v>#VALUE!</v>
      </c>
      <c r="AE94" s="11" t="e">
        <f>'OddsRatio_working_3-way'!X94^(1/3)*SIN(('OddsRatio_working_3-way'!Y94+4*PI())/3)</f>
        <v>#VALUE!</v>
      </c>
      <c r="AF94" s="11" t="e">
        <f>-'OddsRatio_working_3-way'!U94/(3*'OddsRatio_working_3-way'!X94^(1/3))*COS(('OddsRatio_working_3-way'!Y94)/3)</f>
        <v>#VALUE!</v>
      </c>
      <c r="AG94" s="11" t="e">
        <f>-'OddsRatio_working_3-way'!U94/(3*'OddsRatio_working_3-way'!X94^(1/3))*COS(('OddsRatio_working_3-way'!Y94+2*PI())/3)</f>
        <v>#VALUE!</v>
      </c>
      <c r="AH94" s="11" t="e">
        <f>-'OddsRatio_working_3-way'!U94/(3*'OddsRatio_working_3-way'!X94^(1/3))*COS(('OddsRatio_working_3-way'!Y94+4*PI())/3)</f>
        <v>#VALUE!</v>
      </c>
      <c r="AI94" s="11" t="e">
        <f>'OddsRatio_working_3-way'!U94/(3*'OddsRatio_working_3-way'!X94^(1/3))*SIN(('OddsRatio_working_3-way'!Y94)/3)</f>
        <v>#VALUE!</v>
      </c>
      <c r="AJ94" s="11" t="e">
        <f>'OddsRatio_working_3-way'!U94/(3*'OddsRatio_working_3-way'!X94^(1/3))*SIN(('OddsRatio_working_3-way'!Y94+2*PI())/3)</f>
        <v>#VALUE!</v>
      </c>
      <c r="AK94" s="11" t="e">
        <f>'OddsRatio_working_3-way'!U94/(3*'OddsRatio_working_3-way'!X94^(1/3))*SIN(('OddsRatio_working_3-way'!Y94+4*PI())/3)</f>
        <v>#VALUE!</v>
      </c>
      <c r="AL94" s="11" t="e">
        <f>'OddsRatio_working_3-way'!Z94+'OddsRatio_working_3-way'!AF94</f>
        <v>#VALUE!</v>
      </c>
      <c r="AM94" s="11" t="e">
        <f>'OddsRatio_working_3-way'!AA94+'OddsRatio_working_3-way'!AG94</f>
        <v>#VALUE!</v>
      </c>
      <c r="AN94" s="11" t="e">
        <f>'OddsRatio_working_3-way'!AB94+'OddsRatio_working_3-way'!AH94</f>
        <v>#VALUE!</v>
      </c>
      <c r="AO94" s="11" t="e">
        <f>'OddsRatio_working_3-way'!AC94+'OddsRatio_working_3-way'!AI94</f>
        <v>#VALUE!</v>
      </c>
      <c r="AP94" s="11" t="e">
        <f>'OddsRatio_working_3-way'!AD94+'OddsRatio_working_3-way'!AJ94</f>
        <v>#VALUE!</v>
      </c>
      <c r="AQ94" s="11" t="e">
        <f>'OddsRatio_working_3-way'!AE94+'OddsRatio_working_3-way'!AK94</f>
        <v>#VALUE!</v>
      </c>
      <c r="AR94" s="10" t="str">
        <f>IF(A94="","",IF(('OddsRatio_working_3-way'!X94=0),IF(Q94&gt;0,-Q94^(1/3),(-Q94)^(1/3)),'OddsRatio_working_3-way'!AL94-'OddsRatio_working_3-way'!R94/3))</f>
        <v/>
      </c>
      <c r="AS94" s="11" t="e">
        <f>IF(('OddsRatio_working_3-way'!X94=0),IF(Q94&gt;0,-Q94^(1/3),(-Q94)^(1/3)),'OddsRatio_working_3-way'!AM94-'OddsRatio_working_3-way'!R94/3)</f>
        <v>#VALUE!</v>
      </c>
      <c r="AT94" s="11" t="e">
        <f>IF(('OddsRatio_working_3-way'!X94=0),IF(Q94&gt;0,-Q94^(1/3),(-Q94)^(1/3)),'OddsRatio_working_3-way'!AN94-'OddsRatio_working_3-way'!R94/3)</f>
        <v>#VALUE!</v>
      </c>
      <c r="AU94" s="11" t="e">
        <f>IF(('OddsRatio_working_3-way'!X94=0),0,'OddsRatio_working_3-way'!AO94)</f>
        <v>#VALUE!</v>
      </c>
      <c r="AV94" s="11" t="e">
        <f>IF(('OddsRatio_working_3-way'!X94=0),0,'OddsRatio_working_3-way'!AP94)</f>
        <v>#VALUE!</v>
      </c>
      <c r="AW94" s="11" t="e">
        <f>IF(('OddsRatio_working_3-way'!X94=0),0,'OddsRatio_working_3-way'!AQ94)</f>
        <v>#VALUE!</v>
      </c>
    </row>
    <row r="95" spans="1:49" x14ac:dyDescent="0.2">
      <c r="A95" s="4" t="str">
        <f>IF('True_Odds_Calculator_3-way'!A96="","",'True_Odds_Calculator_3-way'!A96)</f>
        <v/>
      </c>
      <c r="B95" s="4" t="str">
        <f>IF('True_Odds_Calculator_3-way'!B96="","",'True_Odds_Calculator_3-way'!B96)</f>
        <v/>
      </c>
      <c r="C95" s="4" t="str">
        <f>IF('True_Odds_Calculator_3-way'!C96="","",'True_Odds_Calculator_3-way'!C96)</f>
        <v/>
      </c>
      <c r="D95" s="9" t="e">
        <f t="shared" si="26"/>
        <v>#VALUE!</v>
      </c>
      <c r="E95" s="9" t="e">
        <f t="shared" si="27"/>
        <v>#VALUE!</v>
      </c>
      <c r="F95" s="9" t="e">
        <f t="shared" si="28"/>
        <v>#VALUE!</v>
      </c>
      <c r="G95" s="9" t="str">
        <f t="shared" si="29"/>
        <v/>
      </c>
      <c r="H95" s="9" t="str">
        <f t="shared" si="30"/>
        <v/>
      </c>
      <c r="I95" s="9" t="str">
        <f t="shared" si="31"/>
        <v/>
      </c>
      <c r="J95" s="9" t="str">
        <f t="shared" si="32"/>
        <v/>
      </c>
      <c r="K95" s="11" t="e">
        <f t="shared" si="33"/>
        <v>#VALUE!</v>
      </c>
      <c r="L95" s="11" t="e">
        <f t="shared" si="34"/>
        <v>#VALUE!</v>
      </c>
      <c r="M95" s="11" t="e">
        <f t="shared" si="35"/>
        <v>#VALUE!</v>
      </c>
      <c r="N95" s="11" t="e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#VALUE!</v>
      </c>
      <c r="O95" s="11">
        <f>0</f>
        <v>0</v>
      </c>
      <c r="P95" s="11" t="e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#VALUE!</v>
      </c>
      <c r="Q95" s="11" t="e">
        <f>2*'OddsRatio_working_3-way'!K95*'OddsRatio_working_3-way'!L95*'OddsRatio_working_3-way'!M95</f>
        <v>#VALUE!</v>
      </c>
      <c r="R95" s="11" t="e">
        <f t="shared" si="36"/>
        <v>#VALUE!</v>
      </c>
      <c r="S95" s="11" t="e">
        <f t="shared" si="37"/>
        <v>#VALUE!</v>
      </c>
      <c r="T95" s="11" t="e">
        <f t="shared" si="38"/>
        <v>#VALUE!</v>
      </c>
      <c r="U95" s="11" t="e">
        <f>'OddsRatio_working_3-way'!S95-'OddsRatio_working_3-way'!R95^2/3</f>
        <v>#VALUE!</v>
      </c>
      <c r="V95" s="11" t="e">
        <f>'OddsRatio_working_3-way'!S95*'OddsRatio_working_3-way'!R95/3-2*'OddsRatio_working_3-way'!R95^3/27-'OddsRatio_working_3-way'!T95</f>
        <v>#VALUE!</v>
      </c>
      <c r="W95" s="11" t="e">
        <f>'OddsRatio_working_3-way'!V95^2+4*'OddsRatio_working_3-way'!U95^3/27</f>
        <v>#VALUE!</v>
      </c>
      <c r="X95" s="11" t="e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#VALUE!</v>
      </c>
      <c r="Y95" s="11" t="e">
        <f>IF('OddsRatio_working_3-way'!W95&gt;=0,IF('OddsRatio_working_3-way'!V95+SQRT('OddsRatio_working_3-way'!W95)&gt;0,0,PI()),ACOS('OddsRatio_working_3-way'!V95/(2*'OddsRatio_working_3-way'!X95)))</f>
        <v>#VALUE!</v>
      </c>
      <c r="Z95" s="11" t="e">
        <f>'OddsRatio_working_3-way'!X95^(1/3)*COS('OddsRatio_working_3-way'!Y95/3)</f>
        <v>#VALUE!</v>
      </c>
      <c r="AA95" s="11" t="e">
        <f>'OddsRatio_working_3-way'!X95^(1/3)*COS(('OddsRatio_working_3-way'!Y95+2*PI())/3)</f>
        <v>#VALUE!</v>
      </c>
      <c r="AB95" s="11" t="e">
        <f>'OddsRatio_working_3-way'!X95^(1/3)*COS(('OddsRatio_working_3-way'!Y95+4*PI())/3)</f>
        <v>#VALUE!</v>
      </c>
      <c r="AC95" s="11" t="e">
        <f>'OddsRatio_working_3-way'!X95^(1/3)*SIN('OddsRatio_working_3-way'!Y95/3)</f>
        <v>#VALUE!</v>
      </c>
      <c r="AD95" s="11" t="e">
        <f>'OddsRatio_working_3-way'!X95^(1/3)*SIN(('OddsRatio_working_3-way'!Y95+2*PI())/3)</f>
        <v>#VALUE!</v>
      </c>
      <c r="AE95" s="11" t="e">
        <f>'OddsRatio_working_3-way'!X95^(1/3)*SIN(('OddsRatio_working_3-way'!Y95+4*PI())/3)</f>
        <v>#VALUE!</v>
      </c>
      <c r="AF95" s="11" t="e">
        <f>-'OddsRatio_working_3-way'!U95/(3*'OddsRatio_working_3-way'!X95^(1/3))*COS(('OddsRatio_working_3-way'!Y95)/3)</f>
        <v>#VALUE!</v>
      </c>
      <c r="AG95" s="11" t="e">
        <f>-'OddsRatio_working_3-way'!U95/(3*'OddsRatio_working_3-way'!X95^(1/3))*COS(('OddsRatio_working_3-way'!Y95+2*PI())/3)</f>
        <v>#VALUE!</v>
      </c>
      <c r="AH95" s="11" t="e">
        <f>-'OddsRatio_working_3-way'!U95/(3*'OddsRatio_working_3-way'!X95^(1/3))*COS(('OddsRatio_working_3-way'!Y95+4*PI())/3)</f>
        <v>#VALUE!</v>
      </c>
      <c r="AI95" s="11" t="e">
        <f>'OddsRatio_working_3-way'!U95/(3*'OddsRatio_working_3-way'!X95^(1/3))*SIN(('OddsRatio_working_3-way'!Y95)/3)</f>
        <v>#VALUE!</v>
      </c>
      <c r="AJ95" s="11" t="e">
        <f>'OddsRatio_working_3-way'!U95/(3*'OddsRatio_working_3-way'!X95^(1/3))*SIN(('OddsRatio_working_3-way'!Y95+2*PI())/3)</f>
        <v>#VALUE!</v>
      </c>
      <c r="AK95" s="11" t="e">
        <f>'OddsRatio_working_3-way'!U95/(3*'OddsRatio_working_3-way'!X95^(1/3))*SIN(('OddsRatio_working_3-way'!Y95+4*PI())/3)</f>
        <v>#VALUE!</v>
      </c>
      <c r="AL95" s="11" t="e">
        <f>'OddsRatio_working_3-way'!Z95+'OddsRatio_working_3-way'!AF95</f>
        <v>#VALUE!</v>
      </c>
      <c r="AM95" s="11" t="e">
        <f>'OddsRatio_working_3-way'!AA95+'OddsRatio_working_3-way'!AG95</f>
        <v>#VALUE!</v>
      </c>
      <c r="AN95" s="11" t="e">
        <f>'OddsRatio_working_3-way'!AB95+'OddsRatio_working_3-way'!AH95</f>
        <v>#VALUE!</v>
      </c>
      <c r="AO95" s="11" t="e">
        <f>'OddsRatio_working_3-way'!AC95+'OddsRatio_working_3-way'!AI95</f>
        <v>#VALUE!</v>
      </c>
      <c r="AP95" s="11" t="e">
        <f>'OddsRatio_working_3-way'!AD95+'OddsRatio_working_3-way'!AJ95</f>
        <v>#VALUE!</v>
      </c>
      <c r="AQ95" s="11" t="e">
        <f>'OddsRatio_working_3-way'!AE95+'OddsRatio_working_3-way'!AK95</f>
        <v>#VALUE!</v>
      </c>
      <c r="AR95" s="10" t="str">
        <f>IF(A95="","",IF(('OddsRatio_working_3-way'!X95=0),IF(Q95&gt;0,-Q95^(1/3),(-Q95)^(1/3)),'OddsRatio_working_3-way'!AL95-'OddsRatio_working_3-way'!R95/3))</f>
        <v/>
      </c>
      <c r="AS95" s="11" t="e">
        <f>IF(('OddsRatio_working_3-way'!X95=0),IF(Q95&gt;0,-Q95^(1/3),(-Q95)^(1/3)),'OddsRatio_working_3-way'!AM95-'OddsRatio_working_3-way'!R95/3)</f>
        <v>#VALUE!</v>
      </c>
      <c r="AT95" s="11" t="e">
        <f>IF(('OddsRatio_working_3-way'!X95=0),IF(Q95&gt;0,-Q95^(1/3),(-Q95)^(1/3)),'OddsRatio_working_3-way'!AN95-'OddsRatio_working_3-way'!R95/3)</f>
        <v>#VALUE!</v>
      </c>
      <c r="AU95" s="11" t="e">
        <f>IF(('OddsRatio_working_3-way'!X95=0),0,'OddsRatio_working_3-way'!AO95)</f>
        <v>#VALUE!</v>
      </c>
      <c r="AV95" s="11" t="e">
        <f>IF(('OddsRatio_working_3-way'!X95=0),0,'OddsRatio_working_3-way'!AP95)</f>
        <v>#VALUE!</v>
      </c>
      <c r="AW95" s="11" t="e">
        <f>IF(('OddsRatio_working_3-way'!X95=0),0,'OddsRatio_working_3-way'!AQ95)</f>
        <v>#VALUE!</v>
      </c>
    </row>
    <row r="96" spans="1:49" x14ac:dyDescent="0.2">
      <c r="A96" s="4" t="str">
        <f>IF('True_Odds_Calculator_3-way'!A97="","",'True_Odds_Calculator_3-way'!A97)</f>
        <v/>
      </c>
      <c r="B96" s="4" t="str">
        <f>IF('True_Odds_Calculator_3-way'!B97="","",'True_Odds_Calculator_3-way'!B97)</f>
        <v/>
      </c>
      <c r="C96" s="4" t="str">
        <f>IF('True_Odds_Calculator_3-way'!C97="","",'True_Odds_Calculator_3-way'!C97)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IF('True_Odds_Calculator_3-way'!A98="","",'True_Odds_Calculator_3-way'!A98)</f>
        <v/>
      </c>
      <c r="B97" s="4" t="str">
        <f>IF('True_Odds_Calculator_3-way'!B98="","",'True_Odds_Calculator_3-way'!B98)</f>
        <v/>
      </c>
      <c r="C97" s="4" t="str">
        <f>IF('True_Odds_Calculator_3-way'!C98="","",'True_Odds_Calculator_3-way'!C98)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IF('True_Odds_Calculator_3-way'!A99="","",'True_Odds_Calculator_3-way'!A99)</f>
        <v/>
      </c>
      <c r="B98" s="4" t="str">
        <f>IF('True_Odds_Calculator_3-way'!B99="","",'True_Odds_Calculator_3-way'!B99)</f>
        <v/>
      </c>
      <c r="C98" s="4" t="str">
        <f>IF('True_Odds_Calculator_3-way'!C99="","",'True_Odds_Calculator_3-way'!C99)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IF('True_Odds_Calculator_3-way'!A100="","",'True_Odds_Calculator_3-way'!A100)</f>
        <v/>
      </c>
      <c r="B99" s="4" t="str">
        <f>IF('True_Odds_Calculator_3-way'!B100="","",'True_Odds_Calculator_3-way'!B100)</f>
        <v/>
      </c>
      <c r="C99" s="4" t="str">
        <f>IF('True_Odds_Calculator_3-way'!C100="","",'True_Odds_Calculator_3-way'!C100)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IF('True_Odds_Calculator_3-way'!A101="","",'True_Odds_Calculator_3-way'!A101)</f>
        <v/>
      </c>
      <c r="B100" s="4" t="str">
        <f>IF('True_Odds_Calculator_3-way'!B101="","",'True_Odds_Calculator_3-way'!B101)</f>
        <v/>
      </c>
      <c r="C100" s="4" t="str">
        <f>IF('True_Odds_Calculator_3-way'!C101="","",'True_Odds_Calculator_3-way'!C101)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1.76</v>
      </c>
      <c r="B2" s="4">
        <f>IF('True_Odds_Calculator_2-way'!B3="","",'True_Odds_Calculator_2-way'!B3)</f>
        <v>2.16</v>
      </c>
      <c r="C2" s="4">
        <f t="shared" ref="C2:C65" si="0">IF(A2="","",((1/A2)+(1/B2))-1)</f>
        <v>3.1144781144781142E-2</v>
      </c>
      <c r="D2" s="4">
        <f>IF(A2="","",(2*A2)/(2-($C2*A2)))</f>
        <v>1.8095963442498098</v>
      </c>
      <c r="E2" s="4">
        <f>IF(B2="","",(2*B2)/(2-($C2*B2)))</f>
        <v>2.235183443085607</v>
      </c>
      <c r="G2" s="4">
        <f t="shared" ref="G2:G65" si="1">IF(A2="","",C2+1)</f>
        <v>1.0311447811447811</v>
      </c>
    </row>
    <row r="3" spans="1:7" x14ac:dyDescent="0.2">
      <c r="A3" s="4">
        <f>IF('True_Odds_Calculator_2-way'!A4="","",'True_Odds_Calculator_2-way'!A4)</f>
        <v>1.41</v>
      </c>
      <c r="B3" s="4">
        <f>IF('True_Odds_Calculator_2-way'!B4="","",'True_Odds_Calculator_2-way'!B4)</f>
        <v>3.04</v>
      </c>
      <c r="C3" s="4">
        <f t="shared" si="0"/>
        <v>3.8167226577081159E-2</v>
      </c>
      <c r="D3" s="4">
        <f t="shared" ref="D3:D66" si="2">IF(A3="","",(2*A3)/(2-($C3*A3)))</f>
        <v>1.4489892502197284</v>
      </c>
      <c r="E3" s="4">
        <f t="shared" ref="E3:E66" si="3">IF(B3="","",(2*B3)/(2-($C3*B3)))</f>
        <v>3.2272248155398291</v>
      </c>
      <c r="G3" s="4">
        <f t="shared" si="1"/>
        <v>1.0381672265770812</v>
      </c>
    </row>
    <row r="4" spans="1:7" x14ac:dyDescent="0.2">
      <c r="A4" s="4">
        <f>IF('True_Odds_Calculator_2-way'!A5="","",'True_Odds_Calculator_2-way'!A5)</f>
        <v>1.56</v>
      </c>
      <c r="B4" s="4">
        <f>IF('True_Odds_Calculator_2-way'!B5="","",'True_Odds_Calculator_2-way'!B5)</f>
        <v>2.5299999999999998</v>
      </c>
      <c r="C4" s="4">
        <f t="shared" si="0"/>
        <v>3.6282558021688338E-2</v>
      </c>
      <c r="D4" s="4">
        <f t="shared" si="2"/>
        <v>1.6054344288968434</v>
      </c>
      <c r="E4" s="4">
        <f t="shared" si="3"/>
        <v>2.6517065305025525</v>
      </c>
      <c r="G4" s="4">
        <f t="shared" si="1"/>
        <v>1.0362825580216883</v>
      </c>
    </row>
    <row r="5" spans="1:7" x14ac:dyDescent="0.2">
      <c r="A5" s="4">
        <f>IF('True_Odds_Calculator_2-way'!A6="","",'True_Odds_Calculator_2-way'!A6)</f>
        <v>2.17</v>
      </c>
      <c r="B5" s="4">
        <f>IF('True_Odds_Calculator_2-way'!B6="","",'True_Odds_Calculator_2-way'!B6)</f>
        <v>1.75</v>
      </c>
      <c r="C5" s="4">
        <f t="shared" si="0"/>
        <v>3.2258064516129004E-2</v>
      </c>
      <c r="D5" s="4">
        <f t="shared" si="2"/>
        <v>2.2487046632124348</v>
      </c>
      <c r="E5" s="4">
        <f t="shared" si="3"/>
        <v>1.8008298755186722</v>
      </c>
      <c r="G5" s="4">
        <f t="shared" si="1"/>
        <v>1.032258064516129</v>
      </c>
    </row>
    <row r="6" spans="1:7" x14ac:dyDescent="0.2">
      <c r="A6" s="4">
        <f>IF('True_Odds_Calculator_2-way'!A7="","",'True_Odds_Calculator_2-way'!A7)</f>
        <v>1.58</v>
      </c>
      <c r="B6" s="4">
        <f>IF('True_Odds_Calculator_2-way'!B7="","",'True_Odds_Calculator_2-way'!B7)</f>
        <v>2.5</v>
      </c>
      <c r="C6" s="4">
        <f t="shared" si="0"/>
        <v>3.2911392405063244E-2</v>
      </c>
      <c r="D6" s="4">
        <f t="shared" si="2"/>
        <v>1.62217659137577</v>
      </c>
      <c r="E6" s="4">
        <f t="shared" si="3"/>
        <v>2.6072607260726071</v>
      </c>
      <c r="G6" s="4">
        <f t="shared" si="1"/>
        <v>1.0329113924050632</v>
      </c>
    </row>
    <row r="7" spans="1:7" x14ac:dyDescent="0.2">
      <c r="A7" s="4">
        <f>IF('True_Odds_Calculator_2-way'!A8="","",'True_Odds_Calculator_2-way'!A8)</f>
        <v>1.48</v>
      </c>
      <c r="B7" s="4">
        <f>IF('True_Odds_Calculator_2-way'!B8="","",'True_Odds_Calculator_2-way'!B8)</f>
        <v>2.75</v>
      </c>
      <c r="C7" s="4">
        <f t="shared" si="0"/>
        <v>3.9312039312039193E-2</v>
      </c>
      <c r="D7" s="4">
        <f t="shared" si="2"/>
        <v>1.5243445692883895</v>
      </c>
      <c r="E7" s="4">
        <f t="shared" si="3"/>
        <v>2.907142857142857</v>
      </c>
      <c r="G7" s="4">
        <f t="shared" si="1"/>
        <v>1.0393120393120392</v>
      </c>
    </row>
    <row r="8" spans="1:7" x14ac:dyDescent="0.2">
      <c r="A8" s="4">
        <f>IF('True_Odds_Calculator_2-way'!A9="","",'True_Odds_Calculator_2-way'!A9)</f>
        <v>1.67</v>
      </c>
      <c r="B8" s="4">
        <f>IF('True_Odds_Calculator_2-way'!B9="","",'True_Odds_Calculator_2-way'!B9)</f>
        <v>2.31</v>
      </c>
      <c r="C8" s="4">
        <f t="shared" si="0"/>
        <v>3.1702828110013792E-2</v>
      </c>
      <c r="D8" s="4">
        <f t="shared" si="2"/>
        <v>1.7154100984947862</v>
      </c>
      <c r="E8" s="4">
        <f t="shared" si="3"/>
        <v>2.397799670572148</v>
      </c>
      <c r="G8" s="4">
        <f t="shared" si="1"/>
        <v>1.0317028281100138</v>
      </c>
    </row>
    <row r="9" spans="1:7" x14ac:dyDescent="0.2">
      <c r="A9" s="4">
        <f>IF('True_Odds_Calculator_2-way'!A10="","",'True_Odds_Calculator_2-way'!A10)</f>
        <v>1.51</v>
      </c>
      <c r="B9" s="4">
        <f>IF('True_Odds_Calculator_2-way'!B10="","",'True_Odds_Calculator_2-way'!B10)</f>
        <v>2.68</v>
      </c>
      <c r="C9" s="4">
        <f t="shared" si="0"/>
        <v>3.5385983987348046E-2</v>
      </c>
      <c r="D9" s="4">
        <f t="shared" si="2"/>
        <v>1.5514491642386137</v>
      </c>
      <c r="E9" s="4">
        <f t="shared" si="3"/>
        <v>2.8134037819799778</v>
      </c>
      <c r="G9" s="4">
        <f t="shared" si="1"/>
        <v>1.035385983987348</v>
      </c>
    </row>
    <row r="10" spans="1:7" x14ac:dyDescent="0.2">
      <c r="A10" s="4">
        <f>IF('True_Odds_Calculator_2-way'!A11="","",'True_Odds_Calculator_2-way'!A11)</f>
        <v>1.46</v>
      </c>
      <c r="B10" s="4">
        <f>IF('True_Odds_Calculator_2-way'!B11="","",'True_Odds_Calculator_2-way'!B11)</f>
        <v>2.84</v>
      </c>
      <c r="C10" s="4">
        <f t="shared" si="0"/>
        <v>3.7044182905653145E-2</v>
      </c>
      <c r="D10" s="4">
        <f t="shared" si="2"/>
        <v>1.5005790387955993</v>
      </c>
      <c r="E10" s="4">
        <f t="shared" si="3"/>
        <v>2.9976865240023134</v>
      </c>
      <c r="G10" s="4">
        <f t="shared" si="1"/>
        <v>1.0370441829056531</v>
      </c>
    </row>
    <row r="11" spans="1:7" x14ac:dyDescent="0.2">
      <c r="A11" s="4">
        <f>IF('True_Odds_Calculator_2-way'!A12="","",'True_Odds_Calculator_2-way'!A12)</f>
        <v>1.56</v>
      </c>
      <c r="B11" s="4">
        <f>IF('True_Odds_Calculator_2-way'!B12="","",'True_Odds_Calculator_2-way'!B12)</f>
        <v>2.56</v>
      </c>
      <c r="C11" s="4">
        <f t="shared" si="0"/>
        <v>3.1650641025640969E-2</v>
      </c>
      <c r="D11" s="4">
        <f t="shared" si="2"/>
        <v>1.5994873438000641</v>
      </c>
      <c r="E11" s="4">
        <f t="shared" si="3"/>
        <v>2.668091929449492</v>
      </c>
      <c r="G11" s="4">
        <f t="shared" si="1"/>
        <v>1.031650641025641</v>
      </c>
    </row>
    <row r="12" spans="1:7" x14ac:dyDescent="0.2">
      <c r="A12" s="4">
        <f>IF('True_Odds_Calculator_2-way'!A13="","",'True_Odds_Calculator_2-way'!A13)</f>
        <v>1.63</v>
      </c>
      <c r="B12" s="4">
        <f>IF('True_Odds_Calculator_2-way'!B13="","",'True_Odds_Calculator_2-way'!B13)</f>
        <v>2.39</v>
      </c>
      <c r="C12" s="4">
        <f t="shared" si="0"/>
        <v>3.19069743563416E-2</v>
      </c>
      <c r="D12" s="4">
        <f t="shared" si="2"/>
        <v>1.6735184827201064</v>
      </c>
      <c r="E12" s="4">
        <f t="shared" si="3"/>
        <v>2.4847402493861024</v>
      </c>
      <c r="G12" s="4">
        <f t="shared" si="1"/>
        <v>1.0319069743563416</v>
      </c>
    </row>
    <row r="13" spans="1:7" x14ac:dyDescent="0.2">
      <c r="A13" s="4">
        <f>IF('True_Odds_Calculator_2-way'!A14="","",'True_Odds_Calculator_2-way'!A14)</f>
        <v>1.74</v>
      </c>
      <c r="B13" s="4">
        <f>IF('True_Odds_Calculator_2-way'!B14="","",'True_Odds_Calculator_2-way'!B14)</f>
        <v>2.19</v>
      </c>
      <c r="C13" s="4">
        <f t="shared" si="0"/>
        <v>3.1333648244370904E-2</v>
      </c>
      <c r="D13" s="4">
        <f t="shared" si="2"/>
        <v>1.7887621461765948</v>
      </c>
      <c r="E13" s="4">
        <f t="shared" si="3"/>
        <v>2.2678093197643276</v>
      </c>
      <c r="G13" s="4">
        <f t="shared" si="1"/>
        <v>1.0313336482443709</v>
      </c>
    </row>
    <row r="14" spans="1:7" x14ac:dyDescent="0.2">
      <c r="A14" s="4">
        <f>IF('True_Odds_Calculator_2-way'!A15="","",'True_Odds_Calculator_2-way'!A15)</f>
        <v>1.73</v>
      </c>
      <c r="B14" s="4">
        <f>IF('True_Odds_Calculator_2-way'!B15="","",'True_Odds_Calculator_2-way'!B15)</f>
        <v>2.19</v>
      </c>
      <c r="C14" s="4">
        <f t="shared" si="0"/>
        <v>3.4655686647135031E-2</v>
      </c>
      <c r="D14" s="4">
        <f t="shared" si="2"/>
        <v>1.7834631769717797</v>
      </c>
      <c r="E14" s="4">
        <f t="shared" si="3"/>
        <v>2.2763841740018629</v>
      </c>
      <c r="G14" s="4">
        <f t="shared" si="1"/>
        <v>1.034655686647135</v>
      </c>
    </row>
    <row r="15" spans="1:7" x14ac:dyDescent="0.2">
      <c r="A15" s="4">
        <f>IF('True_Odds_Calculator_2-way'!A16="","",'True_Odds_Calculator_2-way'!A16)</f>
        <v>1.58</v>
      </c>
      <c r="B15" s="4">
        <f>IF('True_Odds_Calculator_2-way'!B16="","",'True_Odds_Calculator_2-way'!B16)</f>
        <v>2.48</v>
      </c>
      <c r="C15" s="4">
        <f t="shared" si="0"/>
        <v>3.61371988566761E-2</v>
      </c>
      <c r="D15" s="4">
        <f t="shared" si="2"/>
        <v>1.6264320106259338</v>
      </c>
      <c r="E15" s="4">
        <f t="shared" si="3"/>
        <v>2.5963424330771265</v>
      </c>
      <c r="G15" s="4">
        <f t="shared" si="1"/>
        <v>1.0361371988566761</v>
      </c>
    </row>
    <row r="16" spans="1:7" x14ac:dyDescent="0.2">
      <c r="A16" s="4">
        <f>IF('True_Odds_Calculator_2-way'!A17="","",'True_Odds_Calculator_2-way'!A17)</f>
        <v>1.32</v>
      </c>
      <c r="B16" s="4">
        <f>IF('True_Odds_Calculator_2-way'!B17="","",'True_Odds_Calculator_2-way'!B17)</f>
        <v>3.28</v>
      </c>
      <c r="C16" s="4">
        <f t="shared" si="0"/>
        <v>6.2453806356245423E-2</v>
      </c>
      <c r="D16" s="4">
        <f t="shared" si="2"/>
        <v>1.3767489188501654</v>
      </c>
      <c r="E16" s="4">
        <f t="shared" si="3"/>
        <v>3.6542876434841327</v>
      </c>
      <c r="G16" s="4">
        <f t="shared" si="1"/>
        <v>1.0624538063562454</v>
      </c>
    </row>
    <row r="17" spans="1:7" x14ac:dyDescent="0.2">
      <c r="A17" s="4">
        <f>IF('True_Odds_Calculator_2-way'!A18="","",'True_Odds_Calculator_2-way'!A18)</f>
        <v>1.69</v>
      </c>
      <c r="B17" s="4">
        <f>IF('True_Odds_Calculator_2-way'!B18="","",'True_Odds_Calculator_2-way'!B18)</f>
        <v>2.25</v>
      </c>
      <c r="C17" s="4">
        <f t="shared" si="0"/>
        <v>3.6160420775805502E-2</v>
      </c>
      <c r="D17" s="4">
        <f t="shared" si="2"/>
        <v>1.7432664756446994</v>
      </c>
      <c r="E17" s="4">
        <f t="shared" si="3"/>
        <v>2.3454124903623752</v>
      </c>
      <c r="G17" s="4">
        <f t="shared" si="1"/>
        <v>1.0361604207758055</v>
      </c>
    </row>
    <row r="18" spans="1:7" x14ac:dyDescent="0.2">
      <c r="A18" s="4">
        <f>IF('True_Odds_Calculator_2-way'!A19="","",'True_Odds_Calculator_2-way'!A19)</f>
        <v>1.68</v>
      </c>
      <c r="B18" s="4">
        <f>IF('True_Odds_Calculator_2-way'!B19="","",'True_Odds_Calculator_2-way'!B19)</f>
        <v>2.2799999999999998</v>
      </c>
      <c r="C18" s="4">
        <f t="shared" si="0"/>
        <v>3.383458646616555E-2</v>
      </c>
      <c r="D18" s="4">
        <f t="shared" si="2"/>
        <v>1.7291440953412784</v>
      </c>
      <c r="E18" s="4">
        <f t="shared" si="3"/>
        <v>2.3714710252600297</v>
      </c>
      <c r="G18" s="4">
        <f t="shared" si="1"/>
        <v>1.0338345864661656</v>
      </c>
    </row>
    <row r="19" spans="1:7" x14ac:dyDescent="0.2">
      <c r="A19" s="4">
        <f>IF('True_Odds_Calculator_2-way'!A20="","",'True_Odds_Calculator_2-way'!A20)</f>
        <v>1.34</v>
      </c>
      <c r="B19" s="4">
        <f>IF('True_Odds_Calculator_2-way'!B20="","",'True_Odds_Calculator_2-way'!B20)</f>
        <v>3.19</v>
      </c>
      <c r="C19" s="4">
        <f t="shared" si="0"/>
        <v>5.9748280540869336E-2</v>
      </c>
      <c r="D19" s="4">
        <f t="shared" si="2"/>
        <v>1.3958789145413579</v>
      </c>
      <c r="E19" s="4">
        <f t="shared" si="3"/>
        <v>3.5260249113255799</v>
      </c>
      <c r="G19" s="4">
        <f t="shared" si="1"/>
        <v>1.0597482805408693</v>
      </c>
    </row>
    <row r="20" spans="1:7" x14ac:dyDescent="0.2">
      <c r="A20" s="4">
        <f>IF('True_Odds_Calculator_2-way'!A21="","",'True_Odds_Calculator_2-way'!A21)</f>
        <v>1.66</v>
      </c>
      <c r="B20" s="4">
        <f>IF('True_Odds_Calculator_2-way'!B21="","",'True_Odds_Calculator_2-way'!B21)</f>
        <v>2.3199999999999998</v>
      </c>
      <c r="C20" s="4">
        <f t="shared" si="0"/>
        <v>3.3444121312837582E-2</v>
      </c>
      <c r="D20" s="4">
        <f t="shared" si="2"/>
        <v>1.707394928178755</v>
      </c>
      <c r="E20" s="4">
        <f t="shared" si="3"/>
        <v>2.4136375031336175</v>
      </c>
      <c r="G20" s="4">
        <f t="shared" si="1"/>
        <v>1.0334441213128376</v>
      </c>
    </row>
    <row r="21" spans="1:7" x14ac:dyDescent="0.2">
      <c r="A21" s="4">
        <f>IF('True_Odds_Calculator_2-way'!A22="","",'True_Odds_Calculator_2-way'!A22)</f>
        <v>1.55</v>
      </c>
      <c r="B21" s="4">
        <f>IF('True_Odds_Calculator_2-way'!B22="","",'True_Odds_Calculator_2-way'!B22)</f>
        <v>2.58</v>
      </c>
      <c r="C21" s="4">
        <f t="shared" si="0"/>
        <v>3.275818954738674E-2</v>
      </c>
      <c r="D21" s="4">
        <f t="shared" si="2"/>
        <v>1.5903758202425928</v>
      </c>
      <c r="E21" s="4">
        <f t="shared" si="3"/>
        <v>2.6938363085213872</v>
      </c>
      <c r="G21" s="4">
        <f t="shared" si="1"/>
        <v>1.0327581895473867</v>
      </c>
    </row>
    <row r="22" spans="1:7" x14ac:dyDescent="0.2">
      <c r="A22" s="4">
        <f>IF('True_Odds_Calculator_2-way'!A23="","",'True_Odds_Calculator_2-way'!A23)</f>
        <v>2.11</v>
      </c>
      <c r="B22" s="4">
        <f>IF('True_Odds_Calculator_2-way'!B23="","",'True_Odds_Calculator_2-way'!B23)</f>
        <v>1.79</v>
      </c>
      <c r="C22" s="4">
        <f t="shared" si="0"/>
        <v>3.2592867166194583E-2</v>
      </c>
      <c r="D22" s="4">
        <f t="shared" si="2"/>
        <v>2.1851369724319478</v>
      </c>
      <c r="E22" s="4">
        <f t="shared" si="3"/>
        <v>1.8437843247333352</v>
      </c>
      <c r="G22" s="4">
        <f t="shared" si="1"/>
        <v>1.0325928671661946</v>
      </c>
    </row>
    <row r="23" spans="1:7" x14ac:dyDescent="0.2">
      <c r="A23" s="4">
        <f>IF('True_Odds_Calculator_2-way'!A24="","",'True_Odds_Calculator_2-way'!A24)</f>
        <v>1.89</v>
      </c>
      <c r="B23" s="4">
        <f>IF('True_Odds_Calculator_2-way'!B24="","",'True_Odds_Calculator_2-way'!B24)</f>
        <v>1.95</v>
      </c>
      <c r="C23" s="4">
        <f t="shared" si="0"/>
        <v>4.1921041921042068E-2</v>
      </c>
      <c r="D23" s="4">
        <f t="shared" si="2"/>
        <v>1.9679615538646378</v>
      </c>
      <c r="E23" s="4">
        <f t="shared" si="3"/>
        <v>2.0330988829127019</v>
      </c>
      <c r="G23" s="4">
        <f t="shared" si="1"/>
        <v>1.0419210419210421</v>
      </c>
    </row>
    <row r="24" spans="1:7" x14ac:dyDescent="0.2">
      <c r="A24" s="4">
        <f>IF('True_Odds_Calculator_2-way'!A25="","",'True_Odds_Calculator_2-way'!A25)</f>
        <v>2.12</v>
      </c>
      <c r="B24" s="4">
        <f>IF('True_Odds_Calculator_2-way'!B25="","",'True_Odds_Calculator_2-way'!B25)</f>
        <v>1.75</v>
      </c>
      <c r="C24" s="4">
        <f t="shared" si="0"/>
        <v>4.3126684636118462E-2</v>
      </c>
      <c r="D24" s="4">
        <f t="shared" si="2"/>
        <v>2.2215568862275448</v>
      </c>
      <c r="E24" s="4">
        <f t="shared" si="3"/>
        <v>1.8186274509803919</v>
      </c>
      <c r="G24" s="4">
        <f t="shared" si="1"/>
        <v>1.0431266846361185</v>
      </c>
    </row>
    <row r="25" spans="1:7" x14ac:dyDescent="0.2">
      <c r="A25" s="4">
        <f>IF('True_Odds_Calculator_2-way'!A26="","",'True_Odds_Calculator_2-way'!A26)</f>
        <v>2.0299999999999998</v>
      </c>
      <c r="B25" s="4">
        <f>IF('True_Odds_Calculator_2-way'!B26="","",'True_Odds_Calculator_2-way'!B26)</f>
        <v>1.83</v>
      </c>
      <c r="C25" s="4">
        <f t="shared" si="0"/>
        <v>3.9058924870117639E-2</v>
      </c>
      <c r="D25" s="4">
        <f t="shared" si="2"/>
        <v>2.1138012461236451</v>
      </c>
      <c r="E25" s="4">
        <f t="shared" si="3"/>
        <v>1.8978262535441519</v>
      </c>
      <c r="G25" s="4">
        <f t="shared" si="1"/>
        <v>1.0390589248701176</v>
      </c>
    </row>
    <row r="26" spans="1:7" x14ac:dyDescent="0.2">
      <c r="A26" s="4">
        <f>IF('True_Odds_Calculator_2-way'!A27="","",'True_Odds_Calculator_2-way'!A27)</f>
        <v>2.4700000000000002</v>
      </c>
      <c r="B26" s="4">
        <f>IF('True_Odds_Calculator_2-way'!B27="","",'True_Odds_Calculator_2-way'!B27)</f>
        <v>1.57</v>
      </c>
      <c r="C26" s="4">
        <f t="shared" si="0"/>
        <v>4.1800974754377274E-2</v>
      </c>
      <c r="D26" s="4">
        <f t="shared" si="2"/>
        <v>2.6044528023103526</v>
      </c>
      <c r="E26" s="4">
        <f t="shared" si="3"/>
        <v>1.6232654513489189</v>
      </c>
      <c r="G26" s="4">
        <f t="shared" si="1"/>
        <v>1.0418009747543773</v>
      </c>
    </row>
    <row r="27" spans="1:7" x14ac:dyDescent="0.2">
      <c r="A27" s="4">
        <f>IF('True_Odds_Calculator_2-way'!A28="","",'True_Odds_Calculator_2-way'!A28)</f>
        <v>1.64</v>
      </c>
      <c r="B27" s="4">
        <f>IF('True_Odds_Calculator_2-way'!B28="","",'True_Odds_Calculator_2-way'!B28)</f>
        <v>2.29</v>
      </c>
      <c r="C27" s="4">
        <f t="shared" si="0"/>
        <v>4.6437320268399196E-2</v>
      </c>
      <c r="D27" s="4">
        <f t="shared" si="2"/>
        <v>1.7049210096241147</v>
      </c>
      <c r="E27" s="4">
        <f t="shared" si="3"/>
        <v>2.4185986604842866</v>
      </c>
      <c r="G27" s="4">
        <f t="shared" si="1"/>
        <v>1.0464373202683992</v>
      </c>
    </row>
    <row r="28" spans="1:7" x14ac:dyDescent="0.2">
      <c r="A28" s="4">
        <f>IF('True_Odds_Calculator_2-way'!A29="","",'True_Odds_Calculator_2-way'!A29)</f>
        <v>2.36</v>
      </c>
      <c r="B28" s="4">
        <f>IF('True_Odds_Calculator_2-way'!B29="","",'True_Odds_Calculator_2-way'!B29)</f>
        <v>1.61</v>
      </c>
      <c r="C28" s="4">
        <f t="shared" si="0"/>
        <v>4.4846825981682326E-2</v>
      </c>
      <c r="D28" s="4">
        <f t="shared" si="2"/>
        <v>2.4918677859391396</v>
      </c>
      <c r="E28" s="4">
        <f t="shared" si="3"/>
        <v>1.6703006857745737</v>
      </c>
      <c r="G28" s="4">
        <f t="shared" si="1"/>
        <v>1.0448468259816823</v>
      </c>
    </row>
    <row r="29" spans="1:7" x14ac:dyDescent="0.2">
      <c r="A29" s="4">
        <f>IF('True_Odds_Calculator_2-way'!A30="","",'True_Odds_Calculator_2-way'!A30)</f>
        <v>1.64</v>
      </c>
      <c r="B29" s="4">
        <f>IF('True_Odds_Calculator_2-way'!B30="","",'True_Odds_Calculator_2-way'!B30)</f>
        <v>2.3199999999999998</v>
      </c>
      <c r="C29" s="4">
        <f t="shared" si="0"/>
        <v>4.0790580319596259E-2</v>
      </c>
      <c r="D29" s="4">
        <f t="shared" si="2"/>
        <v>1.6967534784159826</v>
      </c>
      <c r="E29" s="4">
        <f t="shared" si="3"/>
        <v>2.4352278545826929</v>
      </c>
      <c r="G29" s="4">
        <f t="shared" si="1"/>
        <v>1.0407905803195963</v>
      </c>
    </row>
    <row r="30" spans="1:7" x14ac:dyDescent="0.2">
      <c r="A30" s="4">
        <f>IF('True_Odds_Calculator_2-way'!A31="","",'True_Odds_Calculator_2-way'!A31)</f>
        <v>1.68</v>
      </c>
      <c r="B30" s="4">
        <f>IF('True_Odds_Calculator_2-way'!B31="","",'True_Odds_Calculator_2-way'!B31)</f>
        <v>2.2200000000000002</v>
      </c>
      <c r="C30" s="4">
        <f t="shared" si="0"/>
        <v>4.5688545688545634E-2</v>
      </c>
      <c r="D30" s="4">
        <f t="shared" si="2"/>
        <v>1.7470489038785832</v>
      </c>
      <c r="E30" s="4">
        <f t="shared" si="3"/>
        <v>2.3386004514672689</v>
      </c>
      <c r="G30" s="4">
        <f t="shared" si="1"/>
        <v>1.0456885456885456</v>
      </c>
    </row>
    <row r="31" spans="1:7" x14ac:dyDescent="0.2">
      <c r="A31" s="4">
        <f>IF('True_Odds_Calculator_2-way'!A32="","",'True_Odds_Calculator_2-way'!A32)</f>
        <v>2.06</v>
      </c>
      <c r="B31" s="4">
        <f>IF('True_Odds_Calculator_2-way'!B32="","",'True_Odds_Calculator_2-way'!B32)</f>
        <v>1.81</v>
      </c>
      <c r="C31" s="4">
        <f t="shared" si="0"/>
        <v>3.7923081049187513E-2</v>
      </c>
      <c r="D31" s="4">
        <f t="shared" si="2"/>
        <v>2.1437359857413907</v>
      </c>
      <c r="E31" s="4">
        <f t="shared" si="3"/>
        <v>1.8743276529432467</v>
      </c>
      <c r="G31" s="4">
        <f t="shared" si="1"/>
        <v>1.0379230810491875</v>
      </c>
    </row>
    <row r="32" spans="1:7" x14ac:dyDescent="0.2">
      <c r="A32" s="4">
        <f>IF('True_Odds_Calculator_2-way'!A33="","",'True_Odds_Calculator_2-way'!A33)</f>
        <v>1.87</v>
      </c>
      <c r="B32" s="4">
        <f>IF('True_Odds_Calculator_2-way'!B33="","",'True_Odds_Calculator_2-way'!B33)</f>
        <v>1.99</v>
      </c>
      <c r="C32" s="4">
        <f t="shared" si="0"/>
        <v>3.7271921102840277E-2</v>
      </c>
      <c r="D32" s="4">
        <f t="shared" si="2"/>
        <v>1.937521151693437</v>
      </c>
      <c r="E32" s="4">
        <f t="shared" si="3"/>
        <v>2.06664260128287</v>
      </c>
      <c r="G32" s="4">
        <f t="shared" si="1"/>
        <v>1.0372719211028403</v>
      </c>
    </row>
    <row r="33" spans="1:7" x14ac:dyDescent="0.2">
      <c r="A33" s="4">
        <f>IF('True_Odds_Calculator_2-way'!A34="","",'True_Odds_Calculator_2-way'!A34)</f>
        <v>1.49</v>
      </c>
      <c r="B33" s="4">
        <f>IF('True_Odds_Calculator_2-way'!B34="","",'True_Odds_Calculator_2-way'!B34)</f>
        <v>2.72</v>
      </c>
      <c r="C33" s="4">
        <f t="shared" si="0"/>
        <v>3.8787998420844794E-2</v>
      </c>
      <c r="D33" s="4">
        <f t="shared" si="2"/>
        <v>1.5343378511395471</v>
      </c>
      <c r="E33" s="4">
        <f t="shared" si="3"/>
        <v>2.871475131075528</v>
      </c>
      <c r="G33" s="4">
        <f t="shared" si="1"/>
        <v>1.0387879984208448</v>
      </c>
    </row>
    <row r="34" spans="1:7" x14ac:dyDescent="0.2">
      <c r="A34" s="4">
        <f>IF('True_Odds_Calculator_2-way'!A35="","",'True_Odds_Calculator_2-way'!A35)</f>
        <v>1.78</v>
      </c>
      <c r="B34" s="4">
        <f>IF('True_Odds_Calculator_2-way'!B35="","",'True_Odds_Calculator_2-way'!B35)</f>
        <v>2.12</v>
      </c>
      <c r="C34" s="4">
        <f t="shared" si="0"/>
        <v>3.3495866016535869E-2</v>
      </c>
      <c r="D34" s="4">
        <f t="shared" si="2"/>
        <v>1.8346946713341112</v>
      </c>
      <c r="E34" s="4">
        <f t="shared" si="3"/>
        <v>2.1980428704566637</v>
      </c>
      <c r="G34" s="4">
        <f t="shared" si="1"/>
        <v>1.0334958660165359</v>
      </c>
    </row>
    <row r="35" spans="1:7" x14ac:dyDescent="0.2">
      <c r="A35" s="4">
        <f>IF('True_Odds_Calculator_2-way'!A36="","",'True_Odds_Calculator_2-way'!A36)</f>
        <v>1.55</v>
      </c>
      <c r="B35" s="4">
        <f>IF('True_Odds_Calculator_2-way'!B36="","",'True_Odds_Calculator_2-way'!B36)</f>
        <v>2.56</v>
      </c>
      <c r="C35" s="4">
        <f t="shared" si="0"/>
        <v>3.5786290322580516E-2</v>
      </c>
      <c r="D35" s="4">
        <f t="shared" si="2"/>
        <v>1.5942145439935715</v>
      </c>
      <c r="E35" s="4">
        <f t="shared" si="3"/>
        <v>2.6828938471940496</v>
      </c>
      <c r="G35" s="4">
        <f t="shared" si="1"/>
        <v>1.0357862903225805</v>
      </c>
    </row>
    <row r="36" spans="1:7" x14ac:dyDescent="0.2">
      <c r="A36" s="4">
        <f>IF('True_Odds_Calculator_2-way'!A37="","",'True_Odds_Calculator_2-way'!A37)</f>
        <v>1.41</v>
      </c>
      <c r="B36" s="4">
        <f>IF('True_Odds_Calculator_2-way'!B37="","",'True_Odds_Calculator_2-way'!B37)</f>
        <v>2.99</v>
      </c>
      <c r="C36" s="4">
        <f t="shared" si="0"/>
        <v>4.3668018691145338E-2</v>
      </c>
      <c r="D36" s="4">
        <f t="shared" si="2"/>
        <v>1.4547870046067044</v>
      </c>
      <c r="E36" s="4">
        <f t="shared" si="3"/>
        <v>3.1988315186463825</v>
      </c>
      <c r="G36" s="4">
        <f t="shared" si="1"/>
        <v>1.0436680186911453</v>
      </c>
    </row>
    <row r="37" spans="1:7" x14ac:dyDescent="0.2">
      <c r="A37" s="4">
        <f>IF('True_Odds_Calculator_2-way'!A38="","",'True_Odds_Calculator_2-way'!A38)</f>
        <v>1.56</v>
      </c>
      <c r="B37" s="4">
        <f>IF('True_Odds_Calculator_2-way'!B38="","",'True_Odds_Calculator_2-way'!B38)</f>
        <v>2.5499999999999998</v>
      </c>
      <c r="C37" s="4">
        <f t="shared" si="0"/>
        <v>3.3182503770738947E-2</v>
      </c>
      <c r="D37" s="4">
        <f t="shared" si="2"/>
        <v>1.6014492753623186</v>
      </c>
      <c r="E37" s="4">
        <f t="shared" si="3"/>
        <v>2.6626506024096379</v>
      </c>
      <c r="G37" s="4">
        <f t="shared" si="1"/>
        <v>1.0331825037707389</v>
      </c>
    </row>
    <row r="38" spans="1:7" x14ac:dyDescent="0.2">
      <c r="A38" s="4">
        <f>IF('True_Odds_Calculator_2-way'!A39="","",'True_Odds_Calculator_2-way'!A39)</f>
        <v>1.6</v>
      </c>
      <c r="B38" s="4">
        <f>IF('True_Odds_Calculator_2-way'!B39="","",'True_Odds_Calculator_2-way'!B39)</f>
        <v>2.4500000000000002</v>
      </c>
      <c r="C38" s="4">
        <f t="shared" si="0"/>
        <v>3.3163265306122458E-2</v>
      </c>
      <c r="D38" s="4">
        <f t="shared" si="2"/>
        <v>1.6436058700209644</v>
      </c>
      <c r="E38" s="4">
        <f t="shared" si="3"/>
        <v>2.5537459283387625</v>
      </c>
      <c r="G38" s="4">
        <f t="shared" si="1"/>
        <v>1.0331632653061225</v>
      </c>
    </row>
    <row r="39" spans="1:7" x14ac:dyDescent="0.2">
      <c r="A39" s="4">
        <f>IF('True_Odds_Calculator_2-way'!A40="","",'True_Odds_Calculator_2-way'!A40)</f>
        <v>1.76</v>
      </c>
      <c r="B39" s="4">
        <f>IF('True_Odds_Calculator_2-way'!B40="","",'True_Odds_Calculator_2-way'!B40)</f>
        <v>2.14</v>
      </c>
      <c r="C39" s="4">
        <f t="shared" si="0"/>
        <v>3.5471537807986397E-2</v>
      </c>
      <c r="D39" s="4">
        <f t="shared" si="2"/>
        <v>1.8167084699980707</v>
      </c>
      <c r="E39" s="4">
        <f t="shared" si="3"/>
        <v>2.2244271202456889</v>
      </c>
      <c r="G39" s="4">
        <f t="shared" si="1"/>
        <v>1.0354715378079864</v>
      </c>
    </row>
    <row r="40" spans="1:7" x14ac:dyDescent="0.2">
      <c r="A40" s="4">
        <f>IF('True_Odds_Calculator_2-way'!A41="","",'True_Odds_Calculator_2-way'!A41)</f>
        <v>1.91</v>
      </c>
      <c r="B40" s="4">
        <f>IF('True_Odds_Calculator_2-way'!B41="","",'True_Odds_Calculator_2-way'!B41)</f>
        <v>1.98</v>
      </c>
      <c r="C40" s="4">
        <f t="shared" si="0"/>
        <v>2.861071447458885E-2</v>
      </c>
      <c r="D40" s="4">
        <f t="shared" si="2"/>
        <v>1.9636533568721115</v>
      </c>
      <c r="E40" s="4">
        <f t="shared" si="3"/>
        <v>2.0377175494369308</v>
      </c>
      <c r="G40" s="4">
        <f t="shared" si="1"/>
        <v>1.0286107144745888</v>
      </c>
    </row>
    <row r="41" spans="1:7" x14ac:dyDescent="0.2">
      <c r="A41" s="4">
        <f>IF('True_Odds_Calculator_2-way'!A42="","",'True_Odds_Calculator_2-way'!A42)</f>
        <v>1.43</v>
      </c>
      <c r="B41" s="4">
        <f>IF('True_Odds_Calculator_2-way'!B42="","",'True_Odds_Calculator_2-way'!B42)</f>
        <v>2.91</v>
      </c>
      <c r="C41" s="4">
        <f t="shared" si="0"/>
        <v>4.2943310984548067E-2</v>
      </c>
      <c r="D41" s="4">
        <f t="shared" si="2"/>
        <v>1.4752982468579936</v>
      </c>
      <c r="E41" s="4">
        <f t="shared" si="3"/>
        <v>3.1039421176295079</v>
      </c>
      <c r="G41" s="4">
        <f t="shared" si="1"/>
        <v>1.0429433109845481</v>
      </c>
    </row>
    <row r="42" spans="1:7" x14ac:dyDescent="0.2">
      <c r="A42" s="4">
        <f>IF('True_Odds_Calculator_2-way'!A43="","",'True_Odds_Calculator_2-way'!A43)</f>
        <v>1.76</v>
      </c>
      <c r="B42" s="4">
        <f>IF('True_Odds_Calculator_2-way'!B43="","",'True_Odds_Calculator_2-way'!B43)</f>
        <v>2.15</v>
      </c>
      <c r="C42" s="4">
        <f t="shared" si="0"/>
        <v>3.3298097251585723E-2</v>
      </c>
      <c r="D42" s="4">
        <f t="shared" si="2"/>
        <v>1.8131288931480596</v>
      </c>
      <c r="E42" s="4">
        <f t="shared" si="3"/>
        <v>2.2298173246906305</v>
      </c>
      <c r="G42" s="4">
        <f t="shared" si="1"/>
        <v>1.0332980972515857</v>
      </c>
    </row>
    <row r="43" spans="1:7" x14ac:dyDescent="0.2">
      <c r="A43" s="4">
        <f>IF('True_Odds_Calculator_2-way'!A44="","",'True_Odds_Calculator_2-way'!A44)</f>
        <v>1.63</v>
      </c>
      <c r="B43" s="4">
        <f>IF('True_Odds_Calculator_2-way'!B44="","",'True_Odds_Calculator_2-way'!B44)</f>
        <v>2.39</v>
      </c>
      <c r="C43" s="4">
        <f t="shared" si="0"/>
        <v>3.19069743563416E-2</v>
      </c>
      <c r="D43" s="4">
        <f t="shared" si="2"/>
        <v>1.6735184827201064</v>
      </c>
      <c r="E43" s="4">
        <f t="shared" si="3"/>
        <v>2.4847402493861024</v>
      </c>
      <c r="G43" s="4">
        <f t="shared" si="1"/>
        <v>1.0319069743563416</v>
      </c>
    </row>
    <row r="44" spans="1:7" x14ac:dyDescent="0.2">
      <c r="A44" s="4">
        <f>IF('True_Odds_Calculator_2-way'!A45="","",'True_Odds_Calculator_2-way'!A45)</f>
        <v>1.43</v>
      </c>
      <c r="B44" s="4">
        <f>IF('True_Odds_Calculator_2-way'!B45="","",'True_Odds_Calculator_2-way'!B45)</f>
        <v>2.89</v>
      </c>
      <c r="C44" s="4">
        <f t="shared" si="0"/>
        <v>4.5321460546374093E-2</v>
      </c>
      <c r="D44" s="4">
        <f t="shared" si="2"/>
        <v>1.4778908219643463</v>
      </c>
      <c r="E44" s="4">
        <f t="shared" si="3"/>
        <v>3.0925281550492016</v>
      </c>
      <c r="G44" s="4">
        <f t="shared" si="1"/>
        <v>1.0453214605463741</v>
      </c>
    </row>
    <row r="45" spans="1:7" x14ac:dyDescent="0.2">
      <c r="A45" s="4">
        <f>IF('True_Odds_Calculator_2-way'!A46="","",'True_Odds_Calculator_2-way'!A46)</f>
        <v>1.43</v>
      </c>
      <c r="B45" s="4">
        <f>IF('True_Odds_Calculator_2-way'!B46="","",'True_Odds_Calculator_2-way'!B46)</f>
        <v>2.93</v>
      </c>
      <c r="C45" s="4">
        <f t="shared" si="0"/>
        <v>4.0597627628344402E-2</v>
      </c>
      <c r="D45" s="4">
        <f t="shared" si="2"/>
        <v>1.4727499604562471</v>
      </c>
      <c r="E45" s="4">
        <f t="shared" si="3"/>
        <v>3.1152830960258751</v>
      </c>
      <c r="G45" s="4">
        <f t="shared" si="1"/>
        <v>1.0405976276283444</v>
      </c>
    </row>
    <row r="46" spans="1:7" x14ac:dyDescent="0.2">
      <c r="A46" s="4">
        <f>IF('True_Odds_Calculator_2-way'!A47="","",'True_Odds_Calculator_2-way'!A47)</f>
        <v>1.45</v>
      </c>
      <c r="B46" s="4">
        <f>IF('True_Odds_Calculator_2-way'!B47="","",'True_Odds_Calculator_2-way'!B47)</f>
        <v>2.82</v>
      </c>
      <c r="C46" s="4">
        <f t="shared" si="0"/>
        <v>4.4265101491807402E-2</v>
      </c>
      <c r="D46" s="4">
        <f t="shared" si="2"/>
        <v>1.4980765708005128</v>
      </c>
      <c r="E46" s="4">
        <f t="shared" si="3"/>
        <v>3.0077234277307836</v>
      </c>
      <c r="G46" s="4">
        <f t="shared" si="1"/>
        <v>1.0442651014918074</v>
      </c>
    </row>
    <row r="47" spans="1:7" x14ac:dyDescent="0.2">
      <c r="A47" s="4">
        <f>IF('True_Odds_Calculator_2-way'!A48="","",'True_Odds_Calculator_2-way'!A48)</f>
        <v>1.48</v>
      </c>
      <c r="B47" s="4">
        <f>IF('True_Odds_Calculator_2-way'!B48="","",'True_Odds_Calculator_2-way'!B48)</f>
        <v>2.74</v>
      </c>
      <c r="C47" s="4">
        <f t="shared" si="0"/>
        <v>4.0639179325310693E-2</v>
      </c>
      <c r="D47" s="4">
        <f t="shared" si="2"/>
        <v>1.5258880192655027</v>
      </c>
      <c r="E47" s="4">
        <f t="shared" si="3"/>
        <v>2.9015455065827136</v>
      </c>
      <c r="G47" s="4">
        <f t="shared" si="1"/>
        <v>1.0406391793253107</v>
      </c>
    </row>
    <row r="48" spans="1:7" x14ac:dyDescent="0.2">
      <c r="A48" s="4">
        <f>IF('True_Odds_Calculator_2-way'!A49="","",'True_Odds_Calculator_2-way'!A49)</f>
        <v>1.3</v>
      </c>
      <c r="B48" s="4">
        <f>IF('True_Odds_Calculator_2-way'!B49="","",'True_Odds_Calculator_2-way'!B49)</f>
        <v>3.39</v>
      </c>
      <c r="C48" s="4">
        <f t="shared" si="0"/>
        <v>6.421601996823223E-2</v>
      </c>
      <c r="D48" s="4">
        <f t="shared" si="2"/>
        <v>1.356626135139295</v>
      </c>
      <c r="E48" s="4">
        <f t="shared" si="3"/>
        <v>3.8040569702201115</v>
      </c>
      <c r="G48" s="4">
        <f t="shared" si="1"/>
        <v>1.0642160199682322</v>
      </c>
    </row>
    <row r="49" spans="1:7" x14ac:dyDescent="0.2">
      <c r="A49" s="4">
        <f>IF('True_Odds_Calculator_2-way'!A50="","",'True_Odds_Calculator_2-way'!A50)</f>
        <v>1.46</v>
      </c>
      <c r="B49" s="4">
        <f>IF('True_Odds_Calculator_2-way'!B50="","",'True_Odds_Calculator_2-way'!B50)</f>
        <v>2.84</v>
      </c>
      <c r="C49" s="4">
        <f t="shared" si="0"/>
        <v>3.7044182905653145E-2</v>
      </c>
      <c r="D49" s="4">
        <f t="shared" si="2"/>
        <v>1.5005790387955993</v>
      </c>
      <c r="E49" s="4">
        <f t="shared" si="3"/>
        <v>2.9976865240023134</v>
      </c>
      <c r="G49" s="4">
        <f t="shared" si="1"/>
        <v>1.0370441829056531</v>
      </c>
    </row>
    <row r="50" spans="1:7" x14ac:dyDescent="0.2">
      <c r="A50" s="4">
        <f>IF('True_Odds_Calculator_2-way'!A51="","",'True_Odds_Calculator_2-way'!A51)</f>
        <v>1.61</v>
      </c>
      <c r="B50" s="4">
        <f>IF('True_Odds_Calculator_2-way'!B51="","",'True_Odds_Calculator_2-way'!B51)</f>
        <v>2.42</v>
      </c>
      <c r="C50" s="4">
        <f t="shared" si="0"/>
        <v>3.4341152918228035E-2</v>
      </c>
      <c r="D50" s="4">
        <f t="shared" si="2"/>
        <v>1.655773235306617</v>
      </c>
      <c r="E50" s="4">
        <f t="shared" si="3"/>
        <v>2.5249173741170372</v>
      </c>
      <c r="G50" s="4">
        <f t="shared" si="1"/>
        <v>1.034341152918228</v>
      </c>
    </row>
    <row r="51" spans="1:7" x14ac:dyDescent="0.2">
      <c r="A51" s="4">
        <f>IF('True_Odds_Calculator_2-way'!A52="","",'True_Odds_Calculator_2-way'!A52)</f>
        <v>1.74</v>
      </c>
      <c r="B51" s="4">
        <f>IF('True_Odds_Calculator_2-way'!B52="","",'True_Odds_Calculator_2-way'!B52)</f>
        <v>2.17</v>
      </c>
      <c r="C51" s="4">
        <f t="shared" si="0"/>
        <v>3.5542136765718491E-2</v>
      </c>
      <c r="D51" s="4">
        <f t="shared" si="2"/>
        <v>1.7955204717295163</v>
      </c>
      <c r="E51" s="4">
        <f t="shared" si="3"/>
        <v>2.2570386753541753</v>
      </c>
      <c r="G51" s="4">
        <f t="shared" si="1"/>
        <v>1.0355421367657185</v>
      </c>
    </row>
    <row r="52" spans="1:7" x14ac:dyDescent="0.2">
      <c r="A52" s="4">
        <f>IF('True_Odds_Calculator_2-way'!A53="","",'True_Odds_Calculator_2-way'!A53)</f>
        <v>2.44</v>
      </c>
      <c r="B52" s="4">
        <f>IF('True_Odds_Calculator_2-way'!B53="","",'True_Odds_Calculator_2-way'!B53)</f>
        <v>1.6</v>
      </c>
      <c r="C52" s="4">
        <f t="shared" si="0"/>
        <v>3.4836065573770503E-2</v>
      </c>
      <c r="D52" s="4">
        <f t="shared" si="2"/>
        <v>2.548302872062663</v>
      </c>
      <c r="E52" s="4">
        <f t="shared" si="3"/>
        <v>1.6458684654300169</v>
      </c>
      <c r="G52" s="4">
        <f t="shared" si="1"/>
        <v>1.0348360655737705</v>
      </c>
    </row>
    <row r="53" spans="1:7" x14ac:dyDescent="0.2">
      <c r="A53" s="4">
        <f>IF('True_Odds_Calculator_2-way'!A54="","",'True_Odds_Calculator_2-way'!A54)</f>
        <v>1.95</v>
      </c>
      <c r="B53" s="4">
        <f>IF('True_Odds_Calculator_2-way'!B54="","",'True_Odds_Calculator_2-way'!B54)</f>
        <v>1.93</v>
      </c>
      <c r="C53" s="4">
        <f t="shared" si="0"/>
        <v>3.0955227846419575E-2</v>
      </c>
      <c r="D53" s="4">
        <f t="shared" si="2"/>
        <v>2.0106851876586083</v>
      </c>
      <c r="E53" s="4">
        <f t="shared" si="3"/>
        <v>1.9894277785119598</v>
      </c>
      <c r="G53" s="4">
        <f t="shared" si="1"/>
        <v>1.0309552278464196</v>
      </c>
    </row>
    <row r="54" spans="1:7" x14ac:dyDescent="0.2">
      <c r="A54" s="4">
        <f>IF('True_Odds_Calculator_2-way'!A55="","",'True_Odds_Calculator_2-way'!A55)</f>
        <v>1.65</v>
      </c>
      <c r="B54" s="4">
        <f>IF('True_Odds_Calculator_2-way'!B55="","",'True_Odds_Calculator_2-way'!B55)</f>
        <v>2.33</v>
      </c>
      <c r="C54" s="4">
        <f t="shared" si="0"/>
        <v>3.5245155416829377E-2</v>
      </c>
      <c r="D54" s="4">
        <f t="shared" si="2"/>
        <v>1.6994142999226434</v>
      </c>
      <c r="E54" s="4">
        <f t="shared" si="3"/>
        <v>2.4297677358192451</v>
      </c>
      <c r="G54" s="4">
        <f t="shared" si="1"/>
        <v>1.0352451554168294</v>
      </c>
    </row>
    <row r="55" spans="1:7" x14ac:dyDescent="0.2">
      <c r="A55" s="4">
        <f>IF('True_Odds_Calculator_2-way'!A56="","",'True_Odds_Calculator_2-way'!A56)</f>
        <v>1.98</v>
      </c>
      <c r="B55" s="4">
        <f>IF('True_Odds_Calculator_2-way'!B56="","",'True_Odds_Calculator_2-way'!B56)</f>
        <v>1.91</v>
      </c>
      <c r="C55" s="4">
        <f t="shared" si="0"/>
        <v>2.861071447458885E-2</v>
      </c>
      <c r="D55" s="4">
        <f t="shared" si="2"/>
        <v>2.0377175494369308</v>
      </c>
      <c r="E55" s="4">
        <f t="shared" si="3"/>
        <v>1.9636533568721115</v>
      </c>
      <c r="G55" s="4">
        <f t="shared" si="1"/>
        <v>1.0286107144745888</v>
      </c>
    </row>
    <row r="56" spans="1:7" x14ac:dyDescent="0.2">
      <c r="A56" s="4">
        <f>IF('True_Odds_Calculator_2-way'!A57="","",'True_Odds_Calculator_2-way'!A57)</f>
        <v>1.51</v>
      </c>
      <c r="B56" s="4">
        <f>IF('True_Odds_Calculator_2-way'!B57="","",'True_Odds_Calculator_2-way'!B57)</f>
        <v>2.66</v>
      </c>
      <c r="C56" s="4">
        <f t="shared" si="0"/>
        <v>3.8191505253199143E-2</v>
      </c>
      <c r="D56" s="4">
        <f t="shared" si="2"/>
        <v>1.5548329655866526</v>
      </c>
      <c r="E56" s="4">
        <f t="shared" si="3"/>
        <v>2.802344240563734</v>
      </c>
      <c r="G56" s="4">
        <f t="shared" si="1"/>
        <v>1.0381915052531991</v>
      </c>
    </row>
    <row r="57" spans="1:7" x14ac:dyDescent="0.2">
      <c r="A57" s="4">
        <f>IF('True_Odds_Calculator_2-way'!A58="","",'True_Odds_Calculator_2-way'!A58)</f>
        <v>2.15</v>
      </c>
      <c r="B57" s="4">
        <f>IF('True_Odds_Calculator_2-way'!B58="","",'True_Odds_Calculator_2-way'!B58)</f>
        <v>1.76</v>
      </c>
      <c r="C57" s="4">
        <f t="shared" si="0"/>
        <v>3.3298097251585723E-2</v>
      </c>
      <c r="D57" s="4">
        <f t="shared" si="2"/>
        <v>2.2298173246906305</v>
      </c>
      <c r="E57" s="4">
        <f t="shared" si="3"/>
        <v>1.8131288931480596</v>
      </c>
      <c r="G57" s="4">
        <f t="shared" si="1"/>
        <v>1.0332980972515857</v>
      </c>
    </row>
    <row r="58" spans="1:7" x14ac:dyDescent="0.2">
      <c r="A58" s="4">
        <f>IF('True_Odds_Calculator_2-way'!A59="","",'True_Odds_Calculator_2-way'!A59)</f>
        <v>2.15</v>
      </c>
      <c r="B58" s="4">
        <f>IF('True_Odds_Calculator_2-way'!B59="","",'True_Odds_Calculator_2-way'!B59)</f>
        <v>1.76</v>
      </c>
      <c r="C58" s="4">
        <f t="shared" si="0"/>
        <v>3.3298097251585723E-2</v>
      </c>
      <c r="D58" s="4">
        <f t="shared" si="2"/>
        <v>2.2298173246906305</v>
      </c>
      <c r="E58" s="4">
        <f t="shared" si="3"/>
        <v>1.8131288931480596</v>
      </c>
      <c r="G58" s="4">
        <f t="shared" si="1"/>
        <v>1.0332980972515857</v>
      </c>
    </row>
    <row r="59" spans="1:7" x14ac:dyDescent="0.2">
      <c r="A59" s="4">
        <f>IF('True_Odds_Calculator_2-way'!A60="","",'True_Odds_Calculator_2-way'!A60)</f>
        <v>1.86</v>
      </c>
      <c r="B59" s="4">
        <f>IF('True_Odds_Calculator_2-way'!B60="","",'True_Odds_Calculator_2-way'!B60)</f>
        <v>2.0299999999999998</v>
      </c>
      <c r="C59" s="4">
        <f t="shared" si="0"/>
        <v>3.0245246040574214E-2</v>
      </c>
      <c r="D59" s="4">
        <f t="shared" si="2"/>
        <v>1.9138324294186226</v>
      </c>
      <c r="E59" s="4">
        <f t="shared" si="3"/>
        <v>2.0942925287037548</v>
      </c>
      <c r="G59" s="4">
        <f t="shared" si="1"/>
        <v>1.0302452460405742</v>
      </c>
    </row>
    <row r="60" spans="1:7" x14ac:dyDescent="0.2">
      <c r="A60" s="4">
        <f>IF('True_Odds_Calculator_2-way'!A61="","",'True_Odds_Calculator_2-way'!A61)</f>
        <v>1.6</v>
      </c>
      <c r="B60" s="4">
        <f>IF('True_Odds_Calculator_2-way'!B61="","",'True_Odds_Calculator_2-way'!B61)</f>
        <v>2.44</v>
      </c>
      <c r="C60" s="4">
        <f t="shared" si="0"/>
        <v>3.4836065573770503E-2</v>
      </c>
      <c r="D60" s="4">
        <f t="shared" si="2"/>
        <v>1.6458684654300169</v>
      </c>
      <c r="E60" s="4">
        <f t="shared" si="3"/>
        <v>2.548302872062663</v>
      </c>
      <c r="G60" s="4">
        <f t="shared" si="1"/>
        <v>1.0348360655737705</v>
      </c>
    </row>
    <row r="61" spans="1:7" x14ac:dyDescent="0.2">
      <c r="A61" s="4">
        <f>IF('True_Odds_Calculator_2-way'!A62="","",'True_Odds_Calculator_2-way'!A62)</f>
        <v>1.43</v>
      </c>
      <c r="B61" s="4">
        <f>IF('True_Odds_Calculator_2-way'!B62="","",'True_Odds_Calculator_2-way'!B62)</f>
        <v>2.96</v>
      </c>
      <c r="C61" s="4">
        <f t="shared" si="0"/>
        <v>3.713853713853732E-2</v>
      </c>
      <c r="D61" s="4">
        <f t="shared" si="2"/>
        <v>1.4690081210522665</v>
      </c>
      <c r="E61" s="4">
        <f t="shared" si="3"/>
        <v>3.1321592422672793</v>
      </c>
      <c r="G61" s="4">
        <f t="shared" si="1"/>
        <v>1.0371385371385373</v>
      </c>
    </row>
    <row r="62" spans="1:7" x14ac:dyDescent="0.2">
      <c r="A62" s="4">
        <f>IF('True_Odds_Calculator_2-way'!A63="","",'True_Odds_Calculator_2-way'!A63)</f>
        <v>1.75</v>
      </c>
      <c r="B62" s="4">
        <f>IF('True_Odds_Calculator_2-way'!B63="","",'True_Odds_Calculator_2-way'!B63)</f>
        <v>2.17</v>
      </c>
      <c r="C62" s="4">
        <f t="shared" si="0"/>
        <v>3.2258064516129004E-2</v>
      </c>
      <c r="D62" s="4">
        <f t="shared" si="2"/>
        <v>1.8008298755186722</v>
      </c>
      <c r="E62" s="4">
        <f t="shared" si="3"/>
        <v>2.2487046632124348</v>
      </c>
      <c r="G62" s="4">
        <f t="shared" si="1"/>
        <v>1.032258064516129</v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3.46</v>
      </c>
      <c r="B2" s="4">
        <f>IF('True_Odds_Calculator_3-way'!B3="","",'True_Odds_Calculator_3-way'!B3)</f>
        <v>3.72</v>
      </c>
      <c r="C2" s="4">
        <f>IF('True_Odds_Calculator_3-way'!C3="","",'True_Odds_Calculator_3-way'!C3)</f>
        <v>2.15</v>
      </c>
      <c r="D2" s="4">
        <f>IF(A2="","",((1/A2)+(1/B2)+(1/C2))-1)</f>
        <v>2.2950824411305026E-2</v>
      </c>
      <c r="E2" s="4">
        <f>IF(A2="","",(3*A2)/(3-($D2*A2)))</f>
        <v>3.5540762228326006</v>
      </c>
      <c r="F2" s="4">
        <f>IF(B2="","",(3*B2)/(3-($D2*B2)))</f>
        <v>3.8289687056657442</v>
      </c>
      <c r="G2" s="4">
        <f>IF(C2="","",(3*C2)/(3-($D2*C2)))</f>
        <v>2.1859547828138459</v>
      </c>
      <c r="I2" s="4">
        <f>IF(A2="","",D2+1)</f>
        <v>1.022950824411305</v>
      </c>
    </row>
    <row r="3" spans="1:9" x14ac:dyDescent="0.2">
      <c r="A3" s="4">
        <f>IF('True_Odds_Calculator_3-way'!A4="","",'True_Odds_Calculator_3-way'!A4)</f>
        <v>1.72</v>
      </c>
      <c r="B3" s="4">
        <f>IF('True_Odds_Calculator_3-way'!B4="","",'True_Odds_Calculator_3-way'!B4)</f>
        <v>4.4000000000000004</v>
      </c>
      <c r="C3" s="4">
        <f>IF('True_Odds_Calculator_3-way'!C4="","",'True_Odds_Calculator_3-way'!C4)</f>
        <v>4.53</v>
      </c>
      <c r="D3" s="4">
        <f t="shared" ref="D3:D66" si="0">IF(A3="","",((1/A3)+(1/B3)+(1/C3))-1)</f>
        <v>2.9418627986316226E-2</v>
      </c>
      <c r="E3" s="4">
        <f t="shared" ref="E3:E66" si="1">IF(A3="","",(3*A3)/(3-($D3*A3)))</f>
        <v>1.7495083983925819</v>
      </c>
      <c r="F3" s="4">
        <f t="shared" ref="F3:F66" si="2">IF(B3="","",(3*B3)/(3-($D3*B3)))</f>
        <v>4.5984090307534933</v>
      </c>
      <c r="G3" s="4">
        <f t="shared" ref="G3:G66" si="3">IF(C3="","",(3*C3)/(3-($D3*C3)))</f>
        <v>4.7405869620528547</v>
      </c>
      <c r="I3" s="4">
        <f t="shared" ref="I3:I66" si="4">IF(A3="","",D3+1)</f>
        <v>1.0294186279863162</v>
      </c>
    </row>
    <row r="4" spans="1:9" x14ac:dyDescent="0.2">
      <c r="A4" s="4">
        <f>IF('True_Odds_Calculator_3-way'!A5="","",'True_Odds_Calculator_3-way'!A5)</f>
        <v>1.89</v>
      </c>
      <c r="B4" s="4">
        <f>IF('True_Odds_Calculator_3-way'!B5="","",'True_Odds_Calculator_3-way'!B5)</f>
        <v>4.07</v>
      </c>
      <c r="C4" s="4">
        <f>IF('True_Odds_Calculator_3-way'!C5="","",'True_Odds_Calculator_3-way'!C5)</f>
        <v>3.91</v>
      </c>
      <c r="D4" s="4">
        <f t="shared" si="0"/>
        <v>3.0555250504099574E-2</v>
      </c>
      <c r="E4" s="4">
        <f t="shared" si="1"/>
        <v>1.9270962321141858</v>
      </c>
      <c r="F4" s="4">
        <f t="shared" si="2"/>
        <v>4.2460111300840877</v>
      </c>
      <c r="G4" s="4">
        <f t="shared" si="3"/>
        <v>4.07216873012249</v>
      </c>
      <c r="I4" s="4">
        <f t="shared" si="4"/>
        <v>1.0305552505040996</v>
      </c>
    </row>
    <row r="5" spans="1:9" x14ac:dyDescent="0.2">
      <c r="A5" s="4">
        <f>IF('True_Odds_Calculator_3-way'!A6="","",'True_Odds_Calculator_3-way'!A6)</f>
        <v>1.98</v>
      </c>
      <c r="B5" s="4">
        <f>IF('True_Odds_Calculator_3-way'!B6="","",'True_Odds_Calculator_3-way'!B6)</f>
        <v>3.46</v>
      </c>
      <c r="C5" s="4">
        <f>IF('True_Odds_Calculator_3-way'!C6="","",'True_Odds_Calculator_3-way'!C6)</f>
        <v>4.26</v>
      </c>
      <c r="D5" s="4">
        <f t="shared" si="0"/>
        <v>2.8809630128526331E-2</v>
      </c>
      <c r="E5" s="4">
        <f t="shared" si="1"/>
        <v>2.0183781606568933</v>
      </c>
      <c r="F5" s="4">
        <f t="shared" si="2"/>
        <v>3.5789170591680515</v>
      </c>
      <c r="G5" s="4">
        <f t="shared" si="3"/>
        <v>4.4417088651519459</v>
      </c>
      <c r="I5" s="4">
        <f t="shared" si="4"/>
        <v>1.0288096301285263</v>
      </c>
    </row>
    <row r="6" spans="1:9" x14ac:dyDescent="0.2">
      <c r="A6" s="4">
        <f>IF('True_Odds_Calculator_3-way'!A7="","",'True_Odds_Calculator_3-way'!A7)</f>
        <v>2.34</v>
      </c>
      <c r="B6" s="4">
        <f>IF('True_Odds_Calculator_3-way'!B7="","",'True_Odds_Calculator_3-way'!B7)</f>
        <v>3.7</v>
      </c>
      <c r="C6" s="4">
        <f>IF('True_Odds_Calculator_3-way'!C7="","",'True_Odds_Calculator_3-way'!C7)</f>
        <v>3.03</v>
      </c>
      <c r="D6" s="4">
        <f t="shared" si="0"/>
        <v>2.7653700921027591E-2</v>
      </c>
      <c r="E6" s="4">
        <f t="shared" si="1"/>
        <v>2.3915862443683116</v>
      </c>
      <c r="F6" s="4">
        <f t="shared" si="2"/>
        <v>3.8306490002015079</v>
      </c>
      <c r="G6" s="4">
        <f t="shared" si="3"/>
        <v>3.1170602339778855</v>
      </c>
      <c r="I6" s="4">
        <f t="shared" si="4"/>
        <v>1.0276537009210276</v>
      </c>
    </row>
    <row r="7" spans="1:9" x14ac:dyDescent="0.2">
      <c r="A7" s="4">
        <f>IF('True_Odds_Calculator_3-way'!A8="","",'True_Odds_Calculator_3-way'!A8)</f>
        <v>1.88</v>
      </c>
      <c r="B7" s="4">
        <f>IF('True_Odds_Calculator_3-way'!B8="","",'True_Odds_Calculator_3-way'!B8)</f>
        <v>4.26</v>
      </c>
      <c r="C7" s="4">
        <f>IF('True_Odds_Calculator_3-way'!C8="","",'True_Odds_Calculator_3-way'!C8)</f>
        <v>3.81</v>
      </c>
      <c r="D7" s="4">
        <f t="shared" si="0"/>
        <v>2.9123869255629931E-2</v>
      </c>
      <c r="E7" s="4">
        <f t="shared" si="1"/>
        <v>1.9149496660553258</v>
      </c>
      <c r="F7" s="4">
        <f t="shared" si="2"/>
        <v>4.4437763450080503</v>
      </c>
      <c r="G7" s="4">
        <f t="shared" si="3"/>
        <v>3.9563341742110554</v>
      </c>
      <c r="I7" s="4">
        <f t="shared" si="4"/>
        <v>1.0291238692556299</v>
      </c>
    </row>
    <row r="8" spans="1:9" x14ac:dyDescent="0.2">
      <c r="A8" s="4">
        <f>IF('True_Odds_Calculator_3-way'!A9="","",'True_Odds_Calculator_3-way'!A9)</f>
        <v>2.0299999999999998</v>
      </c>
      <c r="B8" s="4">
        <f>IF('True_Odds_Calculator_3-way'!B9="","",'True_Odds_Calculator_3-way'!B9)</f>
        <v>3.98</v>
      </c>
      <c r="C8" s="4">
        <f>IF('True_Odds_Calculator_3-way'!C9="","",'True_Odds_Calculator_3-way'!C9)</f>
        <v>3.51</v>
      </c>
      <c r="D8" s="4">
        <f t="shared" si="0"/>
        <v>2.8767403745743714E-2</v>
      </c>
      <c r="E8" s="4">
        <f t="shared" si="1"/>
        <v>2.0703003490033018</v>
      </c>
      <c r="F8" s="4">
        <f t="shared" si="2"/>
        <v>4.1379228129988119</v>
      </c>
      <c r="G8" s="4">
        <f t="shared" si="3"/>
        <v>3.6322539019709086</v>
      </c>
      <c r="I8" s="4">
        <f t="shared" si="4"/>
        <v>1.0287674037457437</v>
      </c>
    </row>
    <row r="9" spans="1:9" x14ac:dyDescent="0.2">
      <c r="A9" s="4">
        <f>IF('True_Odds_Calculator_3-way'!A10="","",'True_Odds_Calculator_3-way'!A10)</f>
        <v>1.94</v>
      </c>
      <c r="B9" s="4">
        <f>IF('True_Odds_Calculator_3-way'!B10="","",'True_Odds_Calculator_3-way'!B10)</f>
        <v>4.26</v>
      </c>
      <c r="C9" s="4">
        <f>IF('True_Odds_Calculator_3-way'!C10="","",'True_Odds_Calculator_3-way'!C10)</f>
        <v>3.58</v>
      </c>
      <c r="D9" s="4">
        <f t="shared" si="0"/>
        <v>2.9535310501879408E-2</v>
      </c>
      <c r="E9" s="4">
        <f t="shared" si="1"/>
        <v>1.9777745057371727</v>
      </c>
      <c r="F9" s="4">
        <f t="shared" si="2"/>
        <v>4.4464862603242441</v>
      </c>
      <c r="G9" s="4">
        <f t="shared" si="3"/>
        <v>3.7107884862432727</v>
      </c>
      <c r="I9" s="4">
        <f t="shared" si="4"/>
        <v>1.0295353105018794</v>
      </c>
    </row>
    <row r="10" spans="1:9" x14ac:dyDescent="0.2">
      <c r="A10" s="4">
        <f>IF('True_Odds_Calculator_3-way'!A11="","",'True_Odds_Calculator_3-way'!A11)</f>
        <v>3.98</v>
      </c>
      <c r="B10" s="4">
        <f>IF('True_Odds_Calculator_3-way'!B11="","",'True_Odds_Calculator_3-way'!B11)</f>
        <v>4.25</v>
      </c>
      <c r="C10" s="4">
        <f>IF('True_Odds_Calculator_3-way'!C11="","",'True_Odds_Calculator_3-way'!C11)</f>
        <v>1.84</v>
      </c>
      <c r="D10" s="4">
        <f t="shared" si="0"/>
        <v>3.0028659923659218E-2</v>
      </c>
      <c r="E10" s="4">
        <f t="shared" si="1"/>
        <v>4.1451339376881213</v>
      </c>
      <c r="F10" s="4">
        <f t="shared" si="2"/>
        <v>4.4388305205609697</v>
      </c>
      <c r="G10" s="4">
        <f t="shared" si="3"/>
        <v>1.8745241957502854</v>
      </c>
      <c r="I10" s="4">
        <f t="shared" si="4"/>
        <v>1.0300286599236592</v>
      </c>
    </row>
    <row r="11" spans="1:9" x14ac:dyDescent="0.2">
      <c r="A11" s="4">
        <f>IF('True_Odds_Calculator_3-way'!A12="","",'True_Odds_Calculator_3-way'!A12)</f>
        <v>3.37</v>
      </c>
      <c r="B11" s="4">
        <f>IF('True_Odds_Calculator_3-way'!B12="","",'True_Odds_Calculator_3-way'!B12)</f>
        <v>4.05</v>
      </c>
      <c r="C11" s="4">
        <f>IF('True_Odds_Calculator_3-way'!C12="","",'True_Odds_Calculator_3-way'!C12)</f>
        <v>2.06</v>
      </c>
      <c r="D11" s="4">
        <f t="shared" si="0"/>
        <v>2.9086378495307486E-2</v>
      </c>
      <c r="E11" s="4">
        <f t="shared" si="1"/>
        <v>3.4838295979424405</v>
      </c>
      <c r="F11" s="4">
        <f t="shared" si="2"/>
        <v>4.2155295592291591</v>
      </c>
      <c r="G11" s="4">
        <f t="shared" si="3"/>
        <v>2.1019821465017565</v>
      </c>
      <c r="I11" s="4">
        <f t="shared" si="4"/>
        <v>1.0290863784953075</v>
      </c>
    </row>
    <row r="12" spans="1:9" x14ac:dyDescent="0.2">
      <c r="A12" s="4">
        <f>IF('True_Odds_Calculator_3-way'!A13="","",'True_Odds_Calculator_3-way'!A13)</f>
        <v>4.1900000000000004</v>
      </c>
      <c r="B12" s="4">
        <f>IF('True_Odds_Calculator_3-way'!B13="","",'True_Odds_Calculator_3-way'!B13)</f>
        <v>4.0999999999999996</v>
      </c>
      <c r="C12" s="4">
        <f>IF('True_Odds_Calculator_3-way'!C13="","",'True_Odds_Calculator_3-way'!C13)</f>
        <v>1.83</v>
      </c>
      <c r="D12" s="4">
        <f t="shared" si="0"/>
        <v>2.9014010942957746E-2</v>
      </c>
      <c r="E12" s="4">
        <f t="shared" si="1"/>
        <v>4.3669619718042476</v>
      </c>
      <c r="F12" s="4">
        <f t="shared" si="2"/>
        <v>4.2692878583421185</v>
      </c>
      <c r="G12" s="4">
        <f t="shared" si="3"/>
        <v>1.8629718950389405</v>
      </c>
      <c r="I12" s="4">
        <f t="shared" si="4"/>
        <v>1.0290140109429577</v>
      </c>
    </row>
    <row r="13" spans="1:9" x14ac:dyDescent="0.2">
      <c r="A13" s="4">
        <f>IF('True_Odds_Calculator_3-way'!A14="","",'True_Odds_Calculator_3-way'!A14)</f>
        <v>2.14</v>
      </c>
      <c r="B13" s="4">
        <f>IF('True_Odds_Calculator_3-way'!B14="","",'True_Odds_Calculator_3-way'!B14)</f>
        <v>3.66</v>
      </c>
      <c r="C13" s="4">
        <f>IF('True_Odds_Calculator_3-way'!C14="","",'True_Odds_Calculator_3-way'!C14)</f>
        <v>3.48</v>
      </c>
      <c r="D13" s="4">
        <f t="shared" si="0"/>
        <v>2.7870085181095572E-2</v>
      </c>
      <c r="E13" s="4">
        <f t="shared" si="1"/>
        <v>2.1834075855139035</v>
      </c>
      <c r="F13" s="4">
        <f t="shared" si="2"/>
        <v>3.7888257744248524</v>
      </c>
      <c r="G13" s="4">
        <f t="shared" si="3"/>
        <v>3.5962647166238471</v>
      </c>
      <c r="I13" s="4">
        <f t="shared" si="4"/>
        <v>1.0278700851810956</v>
      </c>
    </row>
    <row r="14" spans="1:9" x14ac:dyDescent="0.2">
      <c r="A14" s="4">
        <f>IF('True_Odds_Calculator_3-way'!A15="","",'True_Odds_Calculator_3-way'!A15)</f>
        <v>2.0299999999999998</v>
      </c>
      <c r="B14" s="4">
        <f>IF('True_Odds_Calculator_3-way'!B15="","",'True_Odds_Calculator_3-way'!B15)</f>
        <v>3.6</v>
      </c>
      <c r="C14" s="4">
        <f>IF('True_Odds_Calculator_3-way'!C15="","",'True_Odds_Calculator_3-way'!C15)</f>
        <v>3.88</v>
      </c>
      <c r="D14" s="4">
        <f t="shared" si="0"/>
        <v>2.8120573979088181E-2</v>
      </c>
      <c r="E14" s="4">
        <f t="shared" si="1"/>
        <v>2.0693766262579478</v>
      </c>
      <c r="F14" s="4">
        <f t="shared" si="2"/>
        <v>3.7257233757769863</v>
      </c>
      <c r="G14" s="4">
        <f t="shared" si="3"/>
        <v>4.0264386575432738</v>
      </c>
      <c r="I14" s="4">
        <f t="shared" si="4"/>
        <v>1.0281205739790882</v>
      </c>
    </row>
    <row r="15" spans="1:9" x14ac:dyDescent="0.2">
      <c r="A15" s="4">
        <f>IF('True_Odds_Calculator_3-way'!A16="","",'True_Odds_Calculator_3-way'!A16)</f>
        <v>2.63</v>
      </c>
      <c r="B15" s="4">
        <f>IF('True_Odds_Calculator_3-way'!B16="","",'True_Odds_Calculator_3-way'!B16)</f>
        <v>3.63</v>
      </c>
      <c r="C15" s="4">
        <f>IF('True_Odds_Calculator_3-way'!C16="","",'True_Odds_Calculator_3-way'!C16)</f>
        <v>2.69</v>
      </c>
      <c r="D15" s="4">
        <f t="shared" si="0"/>
        <v>2.7457442441952029E-2</v>
      </c>
      <c r="E15" s="4">
        <f t="shared" si="1"/>
        <v>2.6948682395278372</v>
      </c>
      <c r="F15" s="4">
        <f t="shared" si="2"/>
        <v>3.7547458177828794</v>
      </c>
      <c r="G15" s="4">
        <f t="shared" si="3"/>
        <v>2.7578999755902527</v>
      </c>
      <c r="I15" s="4">
        <f t="shared" si="4"/>
        <v>1.027457442441952</v>
      </c>
    </row>
    <row r="16" spans="1:9" x14ac:dyDescent="0.2">
      <c r="A16" s="4">
        <f>IF('True_Odds_Calculator_3-way'!A17="","",'True_Odds_Calculator_3-way'!A17)</f>
        <v>1.2</v>
      </c>
      <c r="B16" s="4">
        <f>IF('True_Odds_Calculator_3-way'!B17="","",'True_Odds_Calculator_3-way'!B17)</f>
        <v>8.69</v>
      </c>
      <c r="C16" s="4">
        <f>IF('True_Odds_Calculator_3-way'!C17="","",'True_Odds_Calculator_3-way'!C17)</f>
        <v>11.36</v>
      </c>
      <c r="D16" s="4">
        <f t="shared" si="0"/>
        <v>3.6436300966520285E-2</v>
      </c>
      <c r="E16" s="4">
        <f t="shared" si="1"/>
        <v>1.2177480944279939</v>
      </c>
      <c r="F16" s="4">
        <f t="shared" si="2"/>
        <v>9.7154004627705888</v>
      </c>
      <c r="G16" s="4">
        <f t="shared" si="3"/>
        <v>13.178228160524005</v>
      </c>
      <c r="I16" s="4">
        <f t="shared" si="4"/>
        <v>1.0364363009665203</v>
      </c>
    </row>
    <row r="17" spans="1:9" x14ac:dyDescent="0.2">
      <c r="A17" s="4">
        <f>IF('True_Odds_Calculator_3-way'!A18="","",'True_Odds_Calculator_3-way'!A18)</f>
        <v>4.2</v>
      </c>
      <c r="B17" s="4">
        <f>IF('True_Odds_Calculator_3-way'!B18="","",'True_Odds_Calculator_3-way'!B18)</f>
        <v>3.99</v>
      </c>
      <c r="C17" s="4">
        <f>IF('True_Odds_Calculator_3-way'!C18="","",'True_Odds_Calculator_3-way'!C18)</f>
        <v>1.85</v>
      </c>
      <c r="D17" s="4">
        <f t="shared" si="0"/>
        <v>2.9262345051818572E-2</v>
      </c>
      <c r="E17" s="4">
        <f t="shared" si="1"/>
        <v>4.3794126371996436</v>
      </c>
      <c r="F17" s="4">
        <f t="shared" si="2"/>
        <v>4.1515748031496056</v>
      </c>
      <c r="G17" s="4">
        <f t="shared" si="3"/>
        <v>1.8839969372128638</v>
      </c>
      <c r="I17" s="4">
        <f t="shared" si="4"/>
        <v>1.0292623450518186</v>
      </c>
    </row>
    <row r="18" spans="1:9" x14ac:dyDescent="0.2">
      <c r="A18" s="4">
        <f>IF('True_Odds_Calculator_3-way'!A19="","",'True_Odds_Calculator_3-way'!A19)</f>
        <v>2.34</v>
      </c>
      <c r="B18" s="4">
        <f>IF('True_Odds_Calculator_3-way'!B19="","",'True_Odds_Calculator_3-way'!B19)</f>
        <v>3.57</v>
      </c>
      <c r="C18" s="4">
        <f>IF('True_Odds_Calculator_3-way'!C19="","",'True_Odds_Calculator_3-way'!C19)</f>
        <v>3.12</v>
      </c>
      <c r="D18" s="4">
        <f t="shared" si="0"/>
        <v>2.7975292681174935E-2</v>
      </c>
      <c r="E18" s="4">
        <f t="shared" si="1"/>
        <v>2.3921995360957586</v>
      </c>
      <c r="F18" s="4">
        <f t="shared" si="2"/>
        <v>3.6929401883205863</v>
      </c>
      <c r="G18" s="4">
        <f t="shared" si="3"/>
        <v>3.2134943837513457</v>
      </c>
      <c r="I18" s="4">
        <f t="shared" si="4"/>
        <v>1.0279752926811749</v>
      </c>
    </row>
    <row r="19" spans="1:9" x14ac:dyDescent="0.2">
      <c r="A19" s="4">
        <f>IF('True_Odds_Calculator_3-way'!A20="","",'True_Odds_Calculator_3-way'!A20)</f>
        <v>1.22</v>
      </c>
      <c r="B19" s="4">
        <f>IF('True_Odds_Calculator_3-way'!B20="","",'True_Odds_Calculator_3-way'!B20)</f>
        <v>7.65</v>
      </c>
      <c r="C19" s="4">
        <f>IF('True_Odds_Calculator_3-way'!C20="","",'True_Odds_Calculator_3-way'!C20)</f>
        <v>11.26</v>
      </c>
      <c r="D19" s="4">
        <f t="shared" si="0"/>
        <v>3.9201032109938971E-2</v>
      </c>
      <c r="E19" s="4">
        <f t="shared" si="1"/>
        <v>1.23976401172517</v>
      </c>
      <c r="F19" s="4">
        <f t="shared" si="2"/>
        <v>8.4996470935226451</v>
      </c>
      <c r="G19" s="4">
        <f t="shared" si="3"/>
        <v>13.202551322521774</v>
      </c>
      <c r="I19" s="4">
        <f t="shared" si="4"/>
        <v>1.039201032109939</v>
      </c>
    </row>
    <row r="20" spans="1:9" x14ac:dyDescent="0.2">
      <c r="A20" s="4">
        <f>IF('True_Odds_Calculator_3-way'!A21="","",'True_Odds_Calculator_3-way'!A21)</f>
        <v>1.8</v>
      </c>
      <c r="B20" s="4">
        <f>IF('True_Odds_Calculator_3-way'!B21="","",'True_Odds_Calculator_3-way'!B21)</f>
        <v>3.98</v>
      </c>
      <c r="C20" s="4">
        <f>IF('True_Odds_Calculator_3-way'!C21="","",'True_Odds_Calculator_3-way'!C21)</f>
        <v>4.49</v>
      </c>
      <c r="D20" s="4">
        <f t="shared" si="0"/>
        <v>2.9528986183080752E-2</v>
      </c>
      <c r="E20" s="4">
        <f t="shared" si="1"/>
        <v>1.8324665272586269</v>
      </c>
      <c r="F20" s="4">
        <f t="shared" si="2"/>
        <v>4.1422740915240963</v>
      </c>
      <c r="G20" s="4">
        <f t="shared" si="3"/>
        <v>4.6976111567624832</v>
      </c>
      <c r="I20" s="4">
        <f t="shared" si="4"/>
        <v>1.0295289861830808</v>
      </c>
    </row>
    <row r="21" spans="1:9" x14ac:dyDescent="0.2">
      <c r="A21" s="4">
        <f>IF('True_Odds_Calculator_3-way'!A22="","",'True_Odds_Calculator_3-way'!A22)</f>
        <v>1.79</v>
      </c>
      <c r="B21" s="4">
        <f>IF('True_Odds_Calculator_3-way'!B22="","",'True_Odds_Calculator_3-way'!B22)</f>
        <v>4.1500000000000004</v>
      </c>
      <c r="C21" s="4">
        <f>IF('True_Odds_Calculator_3-way'!C22="","",'True_Odds_Calculator_3-way'!C22)</f>
        <v>4.32</v>
      </c>
      <c r="D21" s="4">
        <f t="shared" si="0"/>
        <v>3.1104554780263083E-2</v>
      </c>
      <c r="E21" s="4">
        <f t="shared" si="1"/>
        <v>1.8238489048763475</v>
      </c>
      <c r="F21" s="4">
        <f t="shared" si="2"/>
        <v>4.3365948625734339</v>
      </c>
      <c r="G21" s="4">
        <f t="shared" si="3"/>
        <v>4.5225683646414856</v>
      </c>
      <c r="I21" s="4">
        <f t="shared" si="4"/>
        <v>1.0311045547802631</v>
      </c>
    </row>
    <row r="22" spans="1:9" x14ac:dyDescent="0.2">
      <c r="A22" s="4">
        <f>IF('True_Odds_Calculator_3-way'!A23="","",'True_Odds_Calculator_3-way'!A23)</f>
        <v>2.79</v>
      </c>
      <c r="B22" s="4">
        <f>IF('True_Odds_Calculator_3-way'!B23="","",'True_Odds_Calculator_3-way'!B23)</f>
        <v>3.33</v>
      </c>
      <c r="C22" s="4">
        <f>IF('True_Odds_Calculator_3-way'!C23="","",'True_Odds_Calculator_3-way'!C23)</f>
        <v>2.71</v>
      </c>
      <c r="D22" s="4">
        <f t="shared" si="0"/>
        <v>2.7726929405301082E-2</v>
      </c>
      <c r="E22" s="4">
        <f t="shared" si="1"/>
        <v>2.8638472933080781</v>
      </c>
      <c r="F22" s="4">
        <f t="shared" si="2"/>
        <v>3.4357414420650971</v>
      </c>
      <c r="G22" s="4">
        <f t="shared" si="3"/>
        <v>2.7796202008854274</v>
      </c>
      <c r="I22" s="4">
        <f t="shared" si="4"/>
        <v>1.0277269294053011</v>
      </c>
    </row>
    <row r="23" spans="1:9" x14ac:dyDescent="0.2">
      <c r="A23" s="4">
        <f>IF('True_Odds_Calculator_3-way'!A24="","",'True_Odds_Calculator_3-way'!A24)</f>
        <v>2.84</v>
      </c>
      <c r="B23" s="4">
        <f>IF('True_Odds_Calculator_3-way'!B24="","",'True_Odds_Calculator_3-way'!B24)</f>
        <v>3.6</v>
      </c>
      <c r="C23" s="4">
        <f>IF('True_Odds_Calculator_3-way'!C24="","",'True_Odds_Calculator_3-way'!C24)</f>
        <v>2.44</v>
      </c>
      <c r="D23" s="4">
        <f t="shared" si="0"/>
        <v>3.9726519407886407E-2</v>
      </c>
      <c r="E23" s="4">
        <f t="shared" si="1"/>
        <v>2.9509797736363295</v>
      </c>
      <c r="F23" s="4">
        <f t="shared" si="2"/>
        <v>3.7802094782440041</v>
      </c>
      <c r="G23" s="4">
        <f t="shared" si="3"/>
        <v>2.5214710036333057</v>
      </c>
      <c r="I23" s="4">
        <f t="shared" si="4"/>
        <v>1.0397265194078864</v>
      </c>
    </row>
    <row r="24" spans="1:9" x14ac:dyDescent="0.2">
      <c r="A24" s="4">
        <f>IF('True_Odds_Calculator_3-way'!A25="","",'True_Odds_Calculator_3-way'!A25)</f>
        <v>3.88</v>
      </c>
      <c r="B24" s="4">
        <f>IF('True_Odds_Calculator_3-way'!B25="","",'True_Odds_Calculator_3-way'!B25)</f>
        <v>3.18</v>
      </c>
      <c r="C24" s="4">
        <f>IF('True_Odds_Calculator_3-way'!C25="","",'True_Odds_Calculator_3-way'!C25)</f>
        <v>2.14</v>
      </c>
      <c r="D24" s="4">
        <f t="shared" si="0"/>
        <v>3.9487087194086223E-2</v>
      </c>
      <c r="E24" s="4">
        <f t="shared" si="1"/>
        <v>4.0888156780868359</v>
      </c>
      <c r="F24" s="4">
        <f t="shared" si="2"/>
        <v>3.3189176542516319</v>
      </c>
      <c r="G24" s="4">
        <f t="shared" si="3"/>
        <v>2.2020254540570012</v>
      </c>
      <c r="I24" s="4">
        <f t="shared" si="4"/>
        <v>1.0394870871940862</v>
      </c>
    </row>
    <row r="25" spans="1:9" x14ac:dyDescent="0.2">
      <c r="A25" s="4">
        <f>IF('True_Odds_Calculator_3-way'!A26="","",'True_Odds_Calculator_3-way'!A26)</f>
        <v>2.87</v>
      </c>
      <c r="B25" s="4">
        <f>IF('True_Odds_Calculator_3-way'!B26="","",'True_Odds_Calculator_3-way'!B26)</f>
        <v>3.45</v>
      </c>
      <c r="C25" s="4">
        <f>IF('True_Odds_Calculator_3-way'!C26="","",'True_Odds_Calculator_3-way'!C26)</f>
        <v>2.5</v>
      </c>
      <c r="D25" s="4">
        <f t="shared" si="0"/>
        <v>3.8287128212897148E-2</v>
      </c>
      <c r="E25" s="4">
        <f t="shared" si="1"/>
        <v>2.9791192369796109</v>
      </c>
      <c r="F25" s="4">
        <f t="shared" si="2"/>
        <v>3.608900606252051</v>
      </c>
      <c r="G25" s="4">
        <f t="shared" si="3"/>
        <v>2.5823936988707001</v>
      </c>
      <c r="I25" s="4">
        <f t="shared" si="4"/>
        <v>1.0382871282128971</v>
      </c>
    </row>
    <row r="26" spans="1:9" x14ac:dyDescent="0.2">
      <c r="A26" s="4">
        <f>IF('True_Odds_Calculator_3-way'!A27="","",'True_Odds_Calculator_3-way'!A27)</f>
        <v>1.77</v>
      </c>
      <c r="B26" s="4">
        <f>IF('True_Odds_Calculator_3-way'!B27="","",'True_Odds_Calculator_3-way'!B27)</f>
        <v>3.4</v>
      </c>
      <c r="C26" s="4">
        <f>IF('True_Odds_Calculator_3-way'!C27="","",'True_Odds_Calculator_3-way'!C27)</f>
        <v>5.45</v>
      </c>
      <c r="D26" s="4">
        <f t="shared" si="0"/>
        <v>4.2575637003362976E-2</v>
      </c>
      <c r="E26" s="4">
        <f t="shared" si="1"/>
        <v>1.8156073779929733</v>
      </c>
      <c r="F26" s="4">
        <f t="shared" si="2"/>
        <v>3.5723756585133843</v>
      </c>
      <c r="G26" s="4">
        <f t="shared" si="3"/>
        <v>5.9068713380078766</v>
      </c>
      <c r="I26" s="4">
        <f t="shared" si="4"/>
        <v>1.042575637003363</v>
      </c>
    </row>
    <row r="27" spans="1:9" x14ac:dyDescent="0.2">
      <c r="A27" s="4">
        <f>IF('True_Odds_Calculator_3-way'!A28="","",'True_Odds_Calculator_3-way'!A28)</f>
        <v>1.24</v>
      </c>
      <c r="B27" s="4">
        <f>IF('True_Odds_Calculator_3-way'!B28="","",'True_Odds_Calculator_3-way'!B28)</f>
        <v>6.24</v>
      </c>
      <c r="C27" s="4">
        <f>IF('True_Odds_Calculator_3-way'!C28="","",'True_Odds_Calculator_3-way'!C28)</f>
        <v>13.6</v>
      </c>
      <c r="D27" s="4">
        <f t="shared" si="0"/>
        <v>4.0237434924341953E-2</v>
      </c>
      <c r="E27" s="4">
        <f t="shared" si="1"/>
        <v>1.2609718188882981</v>
      </c>
      <c r="F27" s="4">
        <f t="shared" si="2"/>
        <v>6.80995112792335</v>
      </c>
      <c r="G27" s="4">
        <f t="shared" si="3"/>
        <v>16.634248330747958</v>
      </c>
      <c r="I27" s="4">
        <f t="shared" si="4"/>
        <v>1.040237434924342</v>
      </c>
    </row>
    <row r="28" spans="1:9" x14ac:dyDescent="0.2">
      <c r="A28" s="4">
        <f>IF('True_Odds_Calculator_3-way'!A29="","",'True_Odds_Calculator_3-way'!A29)</f>
        <v>1.93</v>
      </c>
      <c r="B28" s="4">
        <f>IF('True_Odds_Calculator_3-way'!B29="","",'True_Odds_Calculator_3-way'!B29)</f>
        <v>3.3</v>
      </c>
      <c r="C28" s="4">
        <f>IF('True_Odds_Calculator_3-way'!C29="","",'True_Odds_Calculator_3-way'!C29)</f>
        <v>4.57</v>
      </c>
      <c r="D28" s="4">
        <f t="shared" si="0"/>
        <v>3.9983398800192305E-2</v>
      </c>
      <c r="E28" s="4">
        <f t="shared" si="1"/>
        <v>1.9809554295753353</v>
      </c>
      <c r="F28" s="4">
        <f t="shared" si="2"/>
        <v>3.4518169092756987</v>
      </c>
      <c r="G28" s="4">
        <f t="shared" si="3"/>
        <v>4.8664030946490682</v>
      </c>
      <c r="I28" s="4">
        <f t="shared" si="4"/>
        <v>1.0399833988001923</v>
      </c>
    </row>
    <row r="29" spans="1:9" x14ac:dyDescent="0.2">
      <c r="A29" s="4">
        <f>IF('True_Odds_Calculator_3-way'!A30="","",'True_Odds_Calculator_3-way'!A30)</f>
        <v>1.42</v>
      </c>
      <c r="B29" s="4">
        <f>IF('True_Odds_Calculator_3-way'!B30="","",'True_Odds_Calculator_3-way'!B30)</f>
        <v>4.87</v>
      </c>
      <c r="C29" s="4">
        <f>IF('True_Odds_Calculator_3-way'!C30="","",'True_Odds_Calculator_3-way'!C30)</f>
        <v>7.3</v>
      </c>
      <c r="D29" s="4">
        <f t="shared" si="0"/>
        <v>4.6550462517446878E-2</v>
      </c>
      <c r="E29" s="4">
        <f t="shared" si="1"/>
        <v>1.4519930487151764</v>
      </c>
      <c r="F29" s="4">
        <f t="shared" si="2"/>
        <v>5.2680935939240356</v>
      </c>
      <c r="G29" s="4">
        <f t="shared" si="3"/>
        <v>8.2325205939046224</v>
      </c>
      <c r="I29" s="4">
        <f t="shared" si="4"/>
        <v>1.0465504625174469</v>
      </c>
    </row>
    <row r="30" spans="1:9" x14ac:dyDescent="0.2">
      <c r="A30" s="4">
        <f>IF('True_Odds_Calculator_3-way'!A31="","",'True_Odds_Calculator_3-way'!A31)</f>
        <v>4.4800000000000004</v>
      </c>
      <c r="B30" s="4">
        <f>IF('True_Odds_Calculator_3-way'!B31="","",'True_Odds_Calculator_3-way'!B31)</f>
        <v>4.13</v>
      </c>
      <c r="C30" s="4">
        <f>IF('True_Odds_Calculator_3-way'!C31="","",'True_Odds_Calculator_3-way'!C31)</f>
        <v>1.74</v>
      </c>
      <c r="D30" s="4">
        <f t="shared" si="0"/>
        <v>4.0057679997773432E-2</v>
      </c>
      <c r="E30" s="4">
        <f t="shared" si="1"/>
        <v>4.7650422991274946</v>
      </c>
      <c r="F30" s="4">
        <f t="shared" si="2"/>
        <v>4.3710460221354328</v>
      </c>
      <c r="G30" s="4">
        <f t="shared" si="3"/>
        <v>1.7813877920326056</v>
      </c>
      <c r="I30" s="4">
        <f t="shared" si="4"/>
        <v>1.0400576799977734</v>
      </c>
    </row>
    <row r="31" spans="1:9" x14ac:dyDescent="0.2">
      <c r="A31" s="4">
        <f>IF('True_Odds_Calculator_3-way'!A32="","",'True_Odds_Calculator_3-way'!A32)</f>
        <v>1.97</v>
      </c>
      <c r="B31" s="4">
        <f>IF('True_Odds_Calculator_3-way'!B32="","",'True_Odds_Calculator_3-way'!B32)</f>
        <v>3.49</v>
      </c>
      <c r="C31" s="4">
        <f>IF('True_Odds_Calculator_3-way'!C32="","",'True_Odds_Calculator_3-way'!C32)</f>
        <v>4.0599999999999996</v>
      </c>
      <c r="D31" s="4">
        <f t="shared" si="0"/>
        <v>4.0452583206579629E-2</v>
      </c>
      <c r="E31" s="4">
        <f t="shared" si="1"/>
        <v>2.0237588528562953</v>
      </c>
      <c r="F31" s="4">
        <f t="shared" si="2"/>
        <v>3.6623495796140708</v>
      </c>
      <c r="G31" s="4">
        <f t="shared" si="3"/>
        <v>4.2951410591259513</v>
      </c>
      <c r="I31" s="4">
        <f t="shared" si="4"/>
        <v>1.0404525832065796</v>
      </c>
    </row>
    <row r="32" spans="1:9" x14ac:dyDescent="0.2">
      <c r="A32" s="4">
        <f>IF('True_Odds_Calculator_3-way'!A33="","",'True_Odds_Calculator_3-way'!A33)</f>
        <v>1.54</v>
      </c>
      <c r="B32" s="4">
        <f>IF('True_Odds_Calculator_3-way'!B33="","",'True_Odds_Calculator_3-way'!B33)</f>
        <v>4.2699999999999996</v>
      </c>
      <c r="C32" s="4">
        <f>IF('True_Odds_Calculator_3-way'!C33="","",'True_Odds_Calculator_3-way'!C33)</f>
        <v>6.24</v>
      </c>
      <c r="D32" s="4">
        <f t="shared" si="0"/>
        <v>4.3799097077785731E-2</v>
      </c>
      <c r="E32" s="4">
        <f t="shared" si="1"/>
        <v>1.5754210363740742</v>
      </c>
      <c r="F32" s="4">
        <f t="shared" si="2"/>
        <v>4.5538929412666489</v>
      </c>
      <c r="G32" s="4">
        <f t="shared" si="3"/>
        <v>6.8654577708928066</v>
      </c>
      <c r="I32" s="4">
        <f t="shared" si="4"/>
        <v>1.0437990970777857</v>
      </c>
    </row>
    <row r="33" spans="1:9" x14ac:dyDescent="0.2">
      <c r="A33" s="4">
        <f>IF('True_Odds_Calculator_3-way'!A34="","",'True_Odds_Calculator_3-way'!A34)</f>
        <v>3.08</v>
      </c>
      <c r="B33" s="4">
        <f>IF('True_Odds_Calculator_3-way'!B34="","",'True_Odds_Calculator_3-way'!B34)</f>
        <v>4.0999999999999996</v>
      </c>
      <c r="C33" s="4">
        <f>IF('True_Odds_Calculator_3-way'!C34="","",'True_Odds_Calculator_3-way'!C34)</f>
        <v>2.1800000000000002</v>
      </c>
      <c r="D33" s="4">
        <f t="shared" si="0"/>
        <v>2.7293360029990055E-2</v>
      </c>
      <c r="E33" s="4">
        <f t="shared" si="1"/>
        <v>3.1687933378966977</v>
      </c>
      <c r="F33" s="4">
        <f t="shared" si="2"/>
        <v>4.2588593965296733</v>
      </c>
      <c r="G33" s="4">
        <f t="shared" si="3"/>
        <v>2.2241111862770868</v>
      </c>
      <c r="I33" s="4">
        <f t="shared" si="4"/>
        <v>1.0272933600299901</v>
      </c>
    </row>
    <row r="34" spans="1:9" x14ac:dyDescent="0.2">
      <c r="A34" s="4">
        <f>IF('True_Odds_Calculator_3-way'!A35="","",'True_Odds_Calculator_3-way'!A35)</f>
        <v>1.86</v>
      </c>
      <c r="B34" s="4">
        <f>IF('True_Odds_Calculator_3-way'!B35="","",'True_Odds_Calculator_3-way'!B35)</f>
        <v>3.75</v>
      </c>
      <c r="C34" s="4">
        <f>IF('True_Odds_Calculator_3-way'!C35="","",'True_Odds_Calculator_3-way'!C35)</f>
        <v>4.4400000000000004</v>
      </c>
      <c r="D34" s="4">
        <f t="shared" si="0"/>
        <v>2.9526300494042257E-2</v>
      </c>
      <c r="E34" s="4">
        <f t="shared" si="1"/>
        <v>1.8946846780706261</v>
      </c>
      <c r="F34" s="4">
        <f t="shared" si="2"/>
        <v>3.8937085093542536</v>
      </c>
      <c r="G34" s="4">
        <f t="shared" si="3"/>
        <v>4.6428892686875951</v>
      </c>
      <c r="I34" s="4">
        <f t="shared" si="4"/>
        <v>1.0295263004940423</v>
      </c>
    </row>
    <row r="35" spans="1:9" x14ac:dyDescent="0.2">
      <c r="A35" s="4">
        <f>IF('True_Odds_Calculator_3-way'!A36="","",'True_Odds_Calculator_3-way'!A36)</f>
        <v>1.95</v>
      </c>
      <c r="B35" s="4">
        <f>IF('True_Odds_Calculator_3-way'!B36="","",'True_Odds_Calculator_3-way'!B36)</f>
        <v>4.03</v>
      </c>
      <c r="C35" s="4">
        <f>IF('True_Odds_Calculator_3-way'!C36="","",'True_Odds_Calculator_3-way'!C36)</f>
        <v>3.72</v>
      </c>
      <c r="D35" s="4">
        <f t="shared" si="0"/>
        <v>2.977667493796532E-2</v>
      </c>
      <c r="E35" s="4">
        <f t="shared" si="1"/>
        <v>1.9884868421052631</v>
      </c>
      <c r="F35" s="4">
        <f t="shared" si="2"/>
        <v>4.197916666666667</v>
      </c>
      <c r="G35" s="4">
        <f t="shared" si="3"/>
        <v>3.86261980830671</v>
      </c>
      <c r="I35" s="4">
        <f t="shared" si="4"/>
        <v>1.0297766749379653</v>
      </c>
    </row>
    <row r="36" spans="1:9" x14ac:dyDescent="0.2">
      <c r="A36" s="4">
        <f>IF('True_Odds_Calculator_3-way'!A37="","",'True_Odds_Calculator_3-way'!A37)</f>
        <v>11.27</v>
      </c>
      <c r="B36" s="4">
        <f>IF('True_Odds_Calculator_3-way'!B37="","",'True_Odds_Calculator_3-way'!B37)</f>
        <v>7.24</v>
      </c>
      <c r="C36" s="4">
        <f>IF('True_Odds_Calculator_3-way'!C37="","",'True_Odds_Calculator_3-way'!C37)</f>
        <v>1.23</v>
      </c>
      <c r="D36" s="4">
        <f t="shared" si="0"/>
        <v>3.9860821674392533E-2</v>
      </c>
      <c r="E36" s="4">
        <f t="shared" si="1"/>
        <v>13.254828681391906</v>
      </c>
      <c r="F36" s="4">
        <f t="shared" si="2"/>
        <v>8.0105992145332312</v>
      </c>
      <c r="G36" s="4">
        <f t="shared" si="3"/>
        <v>1.2504357932497017</v>
      </c>
      <c r="I36" s="4">
        <f t="shared" si="4"/>
        <v>1.0398608216743925</v>
      </c>
    </row>
    <row r="37" spans="1:9" x14ac:dyDescent="0.2">
      <c r="A37" s="4">
        <f>IF('True_Odds_Calculator_3-way'!A38="","",'True_Odds_Calculator_3-way'!A38)</f>
        <v>1.37</v>
      </c>
      <c r="B37" s="4">
        <f>IF('True_Odds_Calculator_3-way'!B38="","",'True_Odds_Calculator_3-way'!B38)</f>
        <v>5.13</v>
      </c>
      <c r="C37" s="4">
        <f>IF('True_Odds_Calculator_3-way'!C38="","",'True_Odds_Calculator_3-way'!C38)</f>
        <v>9.24</v>
      </c>
      <c r="D37" s="4">
        <f t="shared" si="0"/>
        <v>3.3083889403520583E-2</v>
      </c>
      <c r="E37" s="4">
        <f t="shared" si="1"/>
        <v>1.3910158987091541</v>
      </c>
      <c r="F37" s="4">
        <f t="shared" si="2"/>
        <v>5.4376252234847753</v>
      </c>
      <c r="G37" s="4">
        <f t="shared" si="3"/>
        <v>10.288368028380461</v>
      </c>
      <c r="I37" s="4">
        <f t="shared" si="4"/>
        <v>1.0330838894035206</v>
      </c>
    </row>
    <row r="38" spans="1:9" x14ac:dyDescent="0.2">
      <c r="A38" s="4">
        <f>IF('True_Odds_Calculator_3-way'!A39="","",'True_Odds_Calculator_3-way'!A39)</f>
        <v>2.38</v>
      </c>
      <c r="B38" s="4">
        <f>IF('True_Odds_Calculator_3-way'!B39="","",'True_Odds_Calculator_3-way'!B39)</f>
        <v>3.9</v>
      </c>
      <c r="C38" s="4">
        <f>IF('True_Odds_Calculator_3-way'!C39="","",'True_Odds_Calculator_3-way'!C39)</f>
        <v>2.85</v>
      </c>
      <c r="D38" s="4">
        <f t="shared" si="0"/>
        <v>2.7455516619603326E-2</v>
      </c>
      <c r="E38" s="4">
        <f t="shared" si="1"/>
        <v>2.4329939574538533</v>
      </c>
      <c r="F38" s="4">
        <f t="shared" si="2"/>
        <v>4.0443516947209099</v>
      </c>
      <c r="G38" s="4">
        <f t="shared" si="3"/>
        <v>2.9263266186572863</v>
      </c>
      <c r="I38" s="4">
        <f t="shared" si="4"/>
        <v>1.0274555166196033</v>
      </c>
    </row>
    <row r="39" spans="1:9" x14ac:dyDescent="0.2">
      <c r="A39" s="4">
        <f>IF('True_Odds_Calculator_3-way'!A40="","",'True_Odds_Calculator_3-way'!A40)</f>
        <v>2.38</v>
      </c>
      <c r="B39" s="4">
        <f>IF('True_Odds_Calculator_3-way'!B40="","",'True_Odds_Calculator_3-way'!B40)</f>
        <v>3.69</v>
      </c>
      <c r="C39" s="4">
        <f>IF('True_Odds_Calculator_3-way'!C40="","",'True_Odds_Calculator_3-way'!C40)</f>
        <v>2.97</v>
      </c>
      <c r="D39" s="4">
        <f t="shared" si="0"/>
        <v>2.7871113954327731E-2</v>
      </c>
      <c r="E39" s="4">
        <f t="shared" si="1"/>
        <v>2.4338142711499451</v>
      </c>
      <c r="F39" s="4">
        <f t="shared" si="2"/>
        <v>3.8209891246737975</v>
      </c>
      <c r="G39" s="4">
        <f t="shared" si="3"/>
        <v>3.0542747800378414</v>
      </c>
      <c r="I39" s="4">
        <f t="shared" si="4"/>
        <v>1.0278711139543277</v>
      </c>
    </row>
    <row r="40" spans="1:9" x14ac:dyDescent="0.2">
      <c r="A40" s="4">
        <f>IF('True_Odds_Calculator_3-way'!A41="","",'True_Odds_Calculator_3-way'!A41)</f>
        <v>2.27</v>
      </c>
      <c r="B40" s="4">
        <f>IF('True_Odds_Calculator_3-way'!B41="","",'True_Odds_Calculator_3-way'!B41)</f>
        <v>3.51</v>
      </c>
      <c r="C40" s="4">
        <f>IF('True_Odds_Calculator_3-way'!C41="","",'True_Odds_Calculator_3-way'!C41)</f>
        <v>3.3</v>
      </c>
      <c r="D40" s="4">
        <f t="shared" si="0"/>
        <v>2.8459222291821407E-2</v>
      </c>
      <c r="E40" s="4">
        <f t="shared" si="1"/>
        <v>2.3199583185174664</v>
      </c>
      <c r="F40" s="4">
        <f t="shared" si="2"/>
        <v>3.630899100609398</v>
      </c>
      <c r="G40" s="4">
        <f t="shared" si="3"/>
        <v>3.4066455306694374</v>
      </c>
      <c r="I40" s="4">
        <f t="shared" si="4"/>
        <v>1.0284592222918214</v>
      </c>
    </row>
    <row r="41" spans="1:9" x14ac:dyDescent="0.2">
      <c r="A41" s="4">
        <f>IF('True_Odds_Calculator_3-way'!A42="","",'True_Odds_Calculator_3-way'!A42)</f>
        <v>1.1599999999999999</v>
      </c>
      <c r="B41" s="4">
        <f>IF('True_Odds_Calculator_3-way'!B42="","",'True_Odds_Calculator_3-way'!B42)</f>
        <v>8.35</v>
      </c>
      <c r="C41" s="4">
        <f>IF('True_Odds_Calculator_3-way'!C42="","",'True_Odds_Calculator_3-way'!C42)</f>
        <v>18.77</v>
      </c>
      <c r="D41" s="4">
        <f t="shared" si="0"/>
        <v>3.5105949620425569E-2</v>
      </c>
      <c r="E41" s="4">
        <f t="shared" si="1"/>
        <v>1.1759628734443766</v>
      </c>
      <c r="F41" s="4">
        <f t="shared" si="2"/>
        <v>9.2542468990680238</v>
      </c>
      <c r="G41" s="4">
        <f t="shared" si="3"/>
        <v>24.053193046951083</v>
      </c>
      <c r="I41" s="4">
        <f t="shared" si="4"/>
        <v>1.0351059496204256</v>
      </c>
    </row>
    <row r="42" spans="1:9" x14ac:dyDescent="0.2">
      <c r="A42" s="4">
        <f>IF('True_Odds_Calculator_3-way'!A43="","",'True_Odds_Calculator_3-way'!A43)</f>
        <v>3.15</v>
      </c>
      <c r="B42" s="4">
        <f>IF('True_Odds_Calculator_3-way'!B43="","",'True_Odds_Calculator_3-way'!B43)</f>
        <v>3.79</v>
      </c>
      <c r="C42" s="4">
        <f>IF('True_Odds_Calculator_3-way'!C43="","",'True_Odds_Calculator_3-way'!C43)</f>
        <v>2.2400000000000002</v>
      </c>
      <c r="D42" s="4">
        <f t="shared" si="0"/>
        <v>2.774113163295211E-2</v>
      </c>
      <c r="E42" s="4">
        <f t="shared" si="1"/>
        <v>3.2445065988755575</v>
      </c>
      <c r="F42" s="4">
        <f t="shared" si="2"/>
        <v>3.9276495705992418</v>
      </c>
      <c r="G42" s="4">
        <f t="shared" si="3"/>
        <v>2.2873793538395217</v>
      </c>
      <c r="I42" s="4">
        <f t="shared" si="4"/>
        <v>1.0277411316329521</v>
      </c>
    </row>
    <row r="43" spans="1:9" x14ac:dyDescent="0.2">
      <c r="A43" s="4">
        <f>IF('True_Odds_Calculator_3-way'!A44="","",'True_Odds_Calculator_3-way'!A44)</f>
        <v>1.88</v>
      </c>
      <c r="B43" s="4">
        <f>IF('True_Odds_Calculator_3-way'!B44="","",'True_Odds_Calculator_3-way'!B44)</f>
        <v>4.13</v>
      </c>
      <c r="C43" s="4">
        <f>IF('True_Odds_Calculator_3-way'!C44="","",'True_Odds_Calculator_3-way'!C44)</f>
        <v>3.91</v>
      </c>
      <c r="D43" s="4">
        <f t="shared" si="0"/>
        <v>2.9800119925672997E-2</v>
      </c>
      <c r="E43" s="4">
        <f t="shared" si="1"/>
        <v>1.9157766340253821</v>
      </c>
      <c r="F43" s="4">
        <f t="shared" si="2"/>
        <v>4.3066808576477147</v>
      </c>
      <c r="G43" s="4">
        <f t="shared" si="3"/>
        <v>4.0679990052037418</v>
      </c>
      <c r="I43" s="4">
        <f t="shared" si="4"/>
        <v>1.029800119925673</v>
      </c>
    </row>
    <row r="44" spans="1:9" x14ac:dyDescent="0.2">
      <c r="A44" s="4">
        <f>IF('True_Odds_Calculator_3-way'!A45="","",'True_Odds_Calculator_3-way'!A45)</f>
        <v>1.1499999999999999</v>
      </c>
      <c r="B44" s="4">
        <f>IF('True_Odds_Calculator_3-way'!B45="","",'True_Odds_Calculator_3-way'!B45)</f>
        <v>8.49</v>
      </c>
      <c r="C44" s="4">
        <f>IF('True_Odds_Calculator_3-way'!C45="","",'True_Odds_Calculator_3-way'!C45)</f>
        <v>21.36</v>
      </c>
      <c r="D44" s="4">
        <f t="shared" si="0"/>
        <v>3.416732694517477E-2</v>
      </c>
      <c r="E44" s="4">
        <f t="shared" si="1"/>
        <v>1.1652619901680281</v>
      </c>
      <c r="F44" s="4">
        <f t="shared" si="2"/>
        <v>9.3988035416033853</v>
      </c>
      <c r="G44" s="4">
        <f t="shared" si="3"/>
        <v>28.226763323732605</v>
      </c>
      <c r="I44" s="4">
        <f t="shared" si="4"/>
        <v>1.0341673269451748</v>
      </c>
    </row>
    <row r="45" spans="1:9" x14ac:dyDescent="0.2">
      <c r="A45" s="4">
        <f>IF('True_Odds_Calculator_3-way'!A46="","",'True_Odds_Calculator_3-way'!A46)</f>
        <v>1.1499999999999999</v>
      </c>
      <c r="B45" s="4">
        <f>IF('True_Odds_Calculator_3-way'!B46="","",'True_Odds_Calculator_3-way'!B46)</f>
        <v>8.74</v>
      </c>
      <c r="C45" s="4">
        <f>IF('True_Odds_Calculator_3-way'!C46="","",'True_Odds_Calculator_3-way'!C46)</f>
        <v>20.27</v>
      </c>
      <c r="D45" s="4">
        <f t="shared" si="0"/>
        <v>3.3315684483726127E-2</v>
      </c>
      <c r="E45" s="4">
        <f t="shared" si="1"/>
        <v>1.1648766541780036</v>
      </c>
      <c r="F45" s="4">
        <f t="shared" si="2"/>
        <v>9.679488160152113</v>
      </c>
      <c r="G45" s="4">
        <f t="shared" si="3"/>
        <v>26.158314384431417</v>
      </c>
      <c r="I45" s="4">
        <f t="shared" si="4"/>
        <v>1.0333156844837261</v>
      </c>
    </row>
    <row r="46" spans="1:9" x14ac:dyDescent="0.2">
      <c r="A46" s="4">
        <f>IF('True_Odds_Calculator_3-way'!A47="","",'True_Odds_Calculator_3-way'!A47)</f>
        <v>11.2</v>
      </c>
      <c r="B46" s="4">
        <f>IF('True_Odds_Calculator_3-way'!B47="","",'True_Odds_Calculator_3-way'!B47)</f>
        <v>6.23</v>
      </c>
      <c r="C46" s="4">
        <f>IF('True_Odds_Calculator_3-way'!C47="","",'True_Odds_Calculator_3-way'!C47)</f>
        <v>1.27</v>
      </c>
      <c r="D46" s="4">
        <f t="shared" si="0"/>
        <v>3.7200932748574944E-2</v>
      </c>
      <c r="E46" s="4">
        <f t="shared" si="1"/>
        <v>13.006369950273287</v>
      </c>
      <c r="F46" s="4">
        <f t="shared" si="2"/>
        <v>6.7515866497424035</v>
      </c>
      <c r="G46" s="4">
        <f t="shared" si="3"/>
        <v>1.2903204763622946</v>
      </c>
      <c r="I46" s="4">
        <f t="shared" si="4"/>
        <v>1.0372009327485749</v>
      </c>
    </row>
    <row r="47" spans="1:9" x14ac:dyDescent="0.2">
      <c r="A47" s="4">
        <f>IF('True_Odds_Calculator_3-way'!A48="","",'True_Odds_Calculator_3-way'!A48)</f>
        <v>5.97</v>
      </c>
      <c r="B47" s="4">
        <f>IF('True_Odds_Calculator_3-way'!B48="","",'True_Odds_Calculator_3-way'!B48)</f>
        <v>4.6399999999999997</v>
      </c>
      <c r="C47" s="4">
        <f>IF('True_Odds_Calculator_3-way'!C48="","",'True_Odds_Calculator_3-way'!C48)</f>
        <v>1.54</v>
      </c>
      <c r="D47" s="4">
        <f t="shared" si="0"/>
        <v>3.2372078334649945E-2</v>
      </c>
      <c r="E47" s="4">
        <f t="shared" si="1"/>
        <v>6.3810714010767562</v>
      </c>
      <c r="F47" s="4">
        <f t="shared" si="2"/>
        <v>4.8845643461145984</v>
      </c>
      <c r="G47" s="4">
        <f t="shared" si="3"/>
        <v>1.5660236594973032</v>
      </c>
      <c r="I47" s="4">
        <f t="shared" si="4"/>
        <v>1.0323720783346499</v>
      </c>
    </row>
    <row r="48" spans="1:9" x14ac:dyDescent="0.2">
      <c r="A48" s="4">
        <f>IF('True_Odds_Calculator_3-way'!A49="","",'True_Odds_Calculator_3-way'!A49)</f>
        <v>1.1299999999999999</v>
      </c>
      <c r="B48" s="4">
        <f>IF('True_Odds_Calculator_3-way'!B49="","",'True_Odds_Calculator_3-way'!B49)</f>
        <v>9.32</v>
      </c>
      <c r="C48" s="4">
        <f>IF('True_Odds_Calculator_3-way'!C49="","",'True_Odds_Calculator_3-way'!C49)</f>
        <v>23.58</v>
      </c>
      <c r="D48" s="4">
        <f t="shared" si="0"/>
        <v>3.4660710586220445E-2</v>
      </c>
      <c r="E48" s="4">
        <f t="shared" si="1"/>
        <v>1.1449479066913479</v>
      </c>
      <c r="F48" s="4">
        <f t="shared" si="2"/>
        <v>10.444675026309175</v>
      </c>
      <c r="G48" s="4">
        <f t="shared" si="3"/>
        <v>32.409394602104264</v>
      </c>
      <c r="I48" s="4">
        <f t="shared" si="4"/>
        <v>1.0346607105862204</v>
      </c>
    </row>
    <row r="49" spans="1:9" x14ac:dyDescent="0.2">
      <c r="A49" s="4">
        <f>IF('True_Odds_Calculator_3-way'!A50="","",'True_Odds_Calculator_3-way'!A50)</f>
        <v>6.84</v>
      </c>
      <c r="B49" s="4">
        <f>IF('True_Odds_Calculator_3-way'!B50="","",'True_Odds_Calculator_3-way'!B50)</f>
        <v>5</v>
      </c>
      <c r="C49" s="4">
        <f>IF('True_Odds_Calculator_3-way'!C50="","",'True_Odds_Calculator_3-way'!C50)</f>
        <v>1.46</v>
      </c>
      <c r="D49" s="4">
        <f t="shared" si="0"/>
        <v>3.1130337258671759E-2</v>
      </c>
      <c r="E49" s="4">
        <f t="shared" si="1"/>
        <v>7.3625747090279949</v>
      </c>
      <c r="F49" s="4">
        <f t="shared" si="2"/>
        <v>5.2736157269193935</v>
      </c>
      <c r="G49" s="4">
        <f t="shared" si="3"/>
        <v>1.4824594044668942</v>
      </c>
      <c r="I49" s="4">
        <f t="shared" si="4"/>
        <v>1.0311303372586718</v>
      </c>
    </row>
    <row r="50" spans="1:9" x14ac:dyDescent="0.2">
      <c r="A50" s="4">
        <f>IF('True_Odds_Calculator_3-way'!A51="","",'True_Odds_Calculator_3-way'!A51)</f>
        <v>1.69</v>
      </c>
      <c r="B50" s="4">
        <f>IF('True_Odds_Calculator_3-way'!B51="","",'True_Odds_Calculator_3-way'!B51)</f>
        <v>4.34</v>
      </c>
      <c r="C50" s="4">
        <f>IF('True_Odds_Calculator_3-way'!C51="","",'True_Odds_Calculator_3-way'!C51)</f>
        <v>4.79</v>
      </c>
      <c r="D50" s="4">
        <f t="shared" si="0"/>
        <v>3.0898990098521928E-2</v>
      </c>
      <c r="E50" s="4">
        <f t="shared" si="1"/>
        <v>1.7199379819600562</v>
      </c>
      <c r="F50" s="4">
        <f t="shared" si="2"/>
        <v>4.5430780370154249</v>
      </c>
      <c r="G50" s="4">
        <f t="shared" si="3"/>
        <v>5.0385803122768404</v>
      </c>
      <c r="I50" s="4">
        <f t="shared" si="4"/>
        <v>1.0308989900985219</v>
      </c>
    </row>
    <row r="51" spans="1:9" x14ac:dyDescent="0.2">
      <c r="A51" s="4">
        <f>IF('True_Odds_Calculator_3-way'!A52="","",'True_Odds_Calculator_3-way'!A52)</f>
        <v>4.83</v>
      </c>
      <c r="B51" s="4">
        <f>IF('True_Odds_Calculator_3-way'!B52="","",'True_Odds_Calculator_3-way'!B52)</f>
        <v>4.25</v>
      </c>
      <c r="C51" s="4">
        <f>IF('True_Odds_Calculator_3-way'!C52="","",'True_Odds_Calculator_3-way'!C52)</f>
        <v>1.7</v>
      </c>
      <c r="D51" s="4">
        <f t="shared" si="0"/>
        <v>3.0568749238826021E-2</v>
      </c>
      <c r="E51" s="4">
        <f t="shared" si="1"/>
        <v>5.0800164982470619</v>
      </c>
      <c r="F51" s="4">
        <f t="shared" si="2"/>
        <v>4.4423805229936884</v>
      </c>
      <c r="G51" s="4">
        <f t="shared" si="3"/>
        <v>1.7299669920640492</v>
      </c>
      <c r="I51" s="4">
        <f t="shared" si="4"/>
        <v>1.030568749238826</v>
      </c>
    </row>
    <row r="52" spans="1:9" x14ac:dyDescent="0.2">
      <c r="A52" s="4">
        <f>IF('True_Odds_Calculator_3-way'!A53="","",'True_Odds_Calculator_3-way'!A53)</f>
        <v>3.13</v>
      </c>
      <c r="B52" s="4">
        <f>IF('True_Odds_Calculator_3-way'!B53="","",'True_Odds_Calculator_3-way'!B53)</f>
        <v>2.93</v>
      </c>
      <c r="C52" s="4">
        <f>IF('True_Odds_Calculator_3-way'!C53="","",'True_Odds_Calculator_3-way'!C53)</f>
        <v>2.73</v>
      </c>
      <c r="D52" s="4">
        <f t="shared" si="0"/>
        <v>2.7086112519385086E-2</v>
      </c>
      <c r="E52" s="4">
        <f t="shared" si="1"/>
        <v>3.221025683536078</v>
      </c>
      <c r="F52" s="4">
        <f t="shared" si="2"/>
        <v>3.0096167111513017</v>
      </c>
      <c r="G52" s="4">
        <f t="shared" si="3"/>
        <v>2.7989905329907252</v>
      </c>
      <c r="I52" s="4">
        <f t="shared" si="4"/>
        <v>1.0270861125193851</v>
      </c>
    </row>
    <row r="53" spans="1:9" x14ac:dyDescent="0.2">
      <c r="A53" s="4">
        <f>IF('True_Odds_Calculator_3-way'!A54="","",'True_Odds_Calculator_3-way'!A54)</f>
        <v>4.25</v>
      </c>
      <c r="B53" s="4">
        <f>IF('True_Odds_Calculator_3-way'!B54="","",'True_Odds_Calculator_3-way'!B54)</f>
        <v>3.72</v>
      </c>
      <c r="C53" s="4">
        <f>IF('True_Odds_Calculator_3-way'!C54="","",'True_Odds_Calculator_3-way'!C54)</f>
        <v>1.91</v>
      </c>
      <c r="D53" s="4">
        <f t="shared" si="0"/>
        <v>2.7671531372218006E-2</v>
      </c>
      <c r="E53" s="4">
        <f t="shared" si="1"/>
        <v>4.4234033203125005</v>
      </c>
      <c r="F53" s="4">
        <f t="shared" si="2"/>
        <v>3.8521786459950085</v>
      </c>
      <c r="G53" s="4">
        <f t="shared" si="3"/>
        <v>1.9442529574369454</v>
      </c>
      <c r="I53" s="4">
        <f t="shared" si="4"/>
        <v>1.027671531372218</v>
      </c>
    </row>
    <row r="54" spans="1:9" x14ac:dyDescent="0.2">
      <c r="A54" s="4">
        <f>IF('True_Odds_Calculator_3-way'!A55="","",'True_Odds_Calculator_3-way'!A55)</f>
        <v>1.45</v>
      </c>
      <c r="B54" s="4">
        <f>IF('True_Odds_Calculator_3-way'!B55="","",'True_Odds_Calculator_3-way'!B55)</f>
        <v>4.76</v>
      </c>
      <c r="C54" s="4">
        <f>IF('True_Odds_Calculator_3-way'!C55="","",'True_Odds_Calculator_3-way'!C55)</f>
        <v>7.65</v>
      </c>
      <c r="D54" s="4">
        <f t="shared" si="0"/>
        <v>3.0458160275604662E-2</v>
      </c>
      <c r="E54" s="4">
        <f t="shared" si="1"/>
        <v>1.4716650345895064</v>
      </c>
      <c r="F54" s="4">
        <f t="shared" si="2"/>
        <v>5.0017177518922127</v>
      </c>
      <c r="G54" s="4">
        <f t="shared" si="3"/>
        <v>8.2941961901370878</v>
      </c>
      <c r="I54" s="4">
        <f t="shared" si="4"/>
        <v>1.0304581602756047</v>
      </c>
    </row>
    <row r="55" spans="1:9" x14ac:dyDescent="0.2">
      <c r="A55" s="4">
        <f>IF('True_Odds_Calculator_3-way'!A56="","",'True_Odds_Calculator_3-way'!A56)</f>
        <v>3.41</v>
      </c>
      <c r="B55" s="4">
        <f>IF('True_Odds_Calculator_3-way'!B56="","",'True_Odds_Calculator_3-way'!B56)</f>
        <v>3.46</v>
      </c>
      <c r="C55" s="4">
        <f>IF('True_Odds_Calculator_3-way'!C56="","",'True_Odds_Calculator_3-way'!C56)</f>
        <v>2.2400000000000002</v>
      </c>
      <c r="D55" s="4">
        <f t="shared" si="0"/>
        <v>2.8701044433843137E-2</v>
      </c>
      <c r="E55" s="4">
        <f t="shared" si="1"/>
        <v>3.5249978392955139</v>
      </c>
      <c r="F55" s="4">
        <f t="shared" si="2"/>
        <v>3.5784535072608397</v>
      </c>
      <c r="G55" s="4">
        <f t="shared" si="3"/>
        <v>2.2890547013182103</v>
      </c>
      <c r="I55" s="4">
        <f t="shared" si="4"/>
        <v>1.0287010444338431</v>
      </c>
    </row>
    <row r="56" spans="1:9" x14ac:dyDescent="0.2">
      <c r="A56" s="4">
        <f>IF('True_Odds_Calculator_3-way'!A57="","",'True_Odds_Calculator_3-way'!A57)</f>
        <v>2.17</v>
      </c>
      <c r="B56" s="4">
        <f>IF('True_Odds_Calculator_3-way'!B57="","",'True_Odds_Calculator_3-way'!B57)</f>
        <v>3.98</v>
      </c>
      <c r="C56" s="4">
        <f>IF('True_Odds_Calculator_3-way'!C57="","",'True_Odds_Calculator_3-way'!C57)</f>
        <v>3.15</v>
      </c>
      <c r="D56" s="4">
        <f t="shared" si="0"/>
        <v>2.9546091954910203E-2</v>
      </c>
      <c r="E56" s="4">
        <f t="shared" si="1"/>
        <v>2.2173893198584298</v>
      </c>
      <c r="F56" s="4">
        <f t="shared" si="2"/>
        <v>4.1423719299242894</v>
      </c>
      <c r="G56" s="4">
        <f t="shared" si="3"/>
        <v>3.2508524858011967</v>
      </c>
      <c r="I56" s="4">
        <f t="shared" si="4"/>
        <v>1.0295460919549102</v>
      </c>
    </row>
    <row r="57" spans="1:9" x14ac:dyDescent="0.2">
      <c r="A57" s="4">
        <f>IF('True_Odds_Calculator_3-way'!A58="","",'True_Odds_Calculator_3-way'!A58)</f>
        <v>2.59</v>
      </c>
      <c r="B57" s="4">
        <f>IF('True_Odds_Calculator_3-way'!B58="","",'True_Odds_Calculator_3-way'!B58)</f>
        <v>3.32</v>
      </c>
      <c r="C57" s="4">
        <f>IF('True_Odds_Calculator_3-way'!C58="","",'True_Odds_Calculator_3-way'!C58)</f>
        <v>2.94</v>
      </c>
      <c r="D57" s="4">
        <f t="shared" si="0"/>
        <v>2.7441259799263262E-2</v>
      </c>
      <c r="E57" s="4">
        <f t="shared" si="1"/>
        <v>2.6528485128655155</v>
      </c>
      <c r="F57" s="4">
        <f t="shared" si="2"/>
        <v>3.4239805631331581</v>
      </c>
      <c r="G57" s="4">
        <f t="shared" si="3"/>
        <v>3.0212487339993128</v>
      </c>
      <c r="I57" s="4">
        <f t="shared" si="4"/>
        <v>1.0274412597992633</v>
      </c>
    </row>
    <row r="58" spans="1:9" x14ac:dyDescent="0.2">
      <c r="A58" s="4">
        <f>IF('True_Odds_Calculator_3-way'!A59="","",'True_Odds_Calculator_3-way'!A59)</f>
        <v>2.71</v>
      </c>
      <c r="B58" s="4">
        <f>IF('True_Odds_Calculator_3-way'!B59="","",'True_Odds_Calculator_3-way'!B59)</f>
        <v>3.31</v>
      </c>
      <c r="C58" s="4">
        <f>IF('True_Odds_Calculator_3-way'!C59="","",'True_Odds_Calculator_3-way'!C59)</f>
        <v>2.8</v>
      </c>
      <c r="D58" s="4">
        <f t="shared" si="0"/>
        <v>2.8261350805135255E-2</v>
      </c>
      <c r="E58" s="4">
        <f t="shared" si="1"/>
        <v>2.7809972473793265</v>
      </c>
      <c r="F58" s="4">
        <f t="shared" si="2"/>
        <v>3.4165332830329671</v>
      </c>
      <c r="G58" s="4">
        <f t="shared" si="3"/>
        <v>2.8758572362033061</v>
      </c>
      <c r="I58" s="4">
        <f t="shared" si="4"/>
        <v>1.0282613508051353</v>
      </c>
    </row>
    <row r="59" spans="1:9" x14ac:dyDescent="0.2">
      <c r="A59" s="4">
        <f>IF('True_Odds_Calculator_3-way'!A60="","",'True_Odds_Calculator_3-way'!A60)</f>
        <v>1.81</v>
      </c>
      <c r="B59" s="4">
        <f>IF('True_Odds_Calculator_3-way'!B60="","",'True_Odds_Calculator_3-way'!B60)</f>
        <v>3.93</v>
      </c>
      <c r="C59" s="4">
        <f>IF('True_Odds_Calculator_3-way'!C60="","",'True_Odds_Calculator_3-way'!C60)</f>
        <v>4.47</v>
      </c>
      <c r="D59" s="4">
        <f t="shared" si="0"/>
        <v>3.0652760586393768E-2</v>
      </c>
      <c r="E59" s="4">
        <f t="shared" si="1"/>
        <v>1.8441045603358315</v>
      </c>
      <c r="F59" s="4">
        <f t="shared" si="2"/>
        <v>4.0944115731802588</v>
      </c>
      <c r="G59" s="4">
        <f t="shared" si="3"/>
        <v>4.6839271953976906</v>
      </c>
      <c r="I59" s="4">
        <f t="shared" si="4"/>
        <v>1.0306527605863938</v>
      </c>
    </row>
    <row r="60" spans="1:9" x14ac:dyDescent="0.2">
      <c r="A60" s="4">
        <f>IF('True_Odds_Calculator_3-way'!A61="","",'True_Odds_Calculator_3-way'!A61)</f>
        <v>3.12</v>
      </c>
      <c r="B60" s="4">
        <f>IF('True_Odds_Calculator_3-way'!B61="","",'True_Odds_Calculator_3-way'!B61)</f>
        <v>3.78</v>
      </c>
      <c r="C60" s="4">
        <f>IF('True_Odds_Calculator_3-way'!C61="","",'True_Odds_Calculator_3-way'!C61)</f>
        <v>2.2599999999999998</v>
      </c>
      <c r="D60" s="4">
        <f t="shared" si="0"/>
        <v>2.7540961169279843E-2</v>
      </c>
      <c r="E60" s="4">
        <f t="shared" si="1"/>
        <v>3.2120000308503913</v>
      </c>
      <c r="F60" s="4">
        <f t="shared" si="2"/>
        <v>3.9158876088075663</v>
      </c>
      <c r="G60" s="4">
        <f t="shared" si="3"/>
        <v>2.307882855112239</v>
      </c>
      <c r="I60" s="4">
        <f t="shared" si="4"/>
        <v>1.0275409611692798</v>
      </c>
    </row>
    <row r="61" spans="1:9" x14ac:dyDescent="0.2">
      <c r="A61" s="4">
        <f>IF('True_Odds_Calculator_3-way'!A62="","",'True_Odds_Calculator_3-way'!A62)</f>
        <v>1.44</v>
      </c>
      <c r="B61" s="4">
        <f>IF('True_Odds_Calculator_3-way'!B62="","",'True_Odds_Calculator_3-way'!B62)</f>
        <v>5.25</v>
      </c>
      <c r="C61" s="4">
        <f>IF('True_Odds_Calculator_3-way'!C62="","",'True_Odds_Calculator_3-way'!C62)</f>
        <v>6.83</v>
      </c>
      <c r="D61" s="4">
        <f t="shared" si="0"/>
        <v>3.1333519254456377E-2</v>
      </c>
      <c r="E61" s="4">
        <f t="shared" si="1"/>
        <v>1.4619884365567897</v>
      </c>
      <c r="F61" s="4">
        <f t="shared" si="2"/>
        <v>5.554577824632366</v>
      </c>
      <c r="G61" s="4">
        <f t="shared" si="3"/>
        <v>7.3546512456022928</v>
      </c>
      <c r="I61" s="4">
        <f t="shared" si="4"/>
        <v>1.0313335192544564</v>
      </c>
    </row>
    <row r="62" spans="1:9" x14ac:dyDescent="0.2">
      <c r="A62" s="4">
        <f>IF('True_Odds_Calculator_3-way'!A63="","",'True_Odds_Calculator_3-way'!A63)</f>
        <v>2.12</v>
      </c>
      <c r="B62" s="4">
        <f>IF('True_Odds_Calculator_3-way'!B63="","",'True_Odds_Calculator_3-way'!B63)</f>
        <v>3.72</v>
      </c>
      <c r="C62" s="4">
        <f>IF('True_Odds_Calculator_3-way'!C63="","",'True_Odds_Calculator_3-way'!C63)</f>
        <v>3.49</v>
      </c>
      <c r="D62" s="4">
        <f t="shared" si="0"/>
        <v>2.7048268798020469E-2</v>
      </c>
      <c r="E62" s="4">
        <f t="shared" si="1"/>
        <v>2.1613115465380317</v>
      </c>
      <c r="F62" s="4">
        <f t="shared" si="2"/>
        <v>3.8490981886203643</v>
      </c>
      <c r="G62" s="4">
        <f t="shared" si="3"/>
        <v>3.603384651693128</v>
      </c>
      <c r="I62" s="4">
        <f t="shared" si="4"/>
        <v>1.0270482687980205</v>
      </c>
    </row>
    <row r="63" spans="1:9" x14ac:dyDescent="0.2">
      <c r="A63" s="4" t="str">
        <f>IF('True_Odds_Calculator_3-way'!A64="","",'True_Odds_Calculator_3-way'!A64)</f>
        <v/>
      </c>
      <c r="B63" s="4" t="str">
        <f>IF('True_Odds_Calculator_3-way'!B64="","",'True_Odds_Calculator_3-way'!B64)</f>
        <v/>
      </c>
      <c r="C63" s="4" t="str">
        <f>IF('True_Odds_Calculator_3-way'!C64="","",'True_Odds_Calculator_3-way'!C64)</f>
        <v/>
      </c>
      <c r="D63" s="4" t="str">
        <f t="shared" si="0"/>
        <v/>
      </c>
      <c r="E63" s="4" t="str">
        <f t="shared" si="1"/>
        <v/>
      </c>
      <c r="F63" s="4" t="str">
        <f t="shared" si="2"/>
        <v/>
      </c>
      <c r="G63" s="4" t="str">
        <f t="shared" si="3"/>
        <v/>
      </c>
      <c r="I63" s="4" t="str">
        <f t="shared" si="4"/>
        <v/>
      </c>
    </row>
    <row r="64" spans="1:9" x14ac:dyDescent="0.2">
      <c r="A64" s="4" t="str">
        <f>IF('True_Odds_Calculator_3-way'!A65="","",'True_Odds_Calculator_3-way'!A65)</f>
        <v/>
      </c>
      <c r="B64" s="4" t="str">
        <f>IF('True_Odds_Calculator_3-way'!B65="","",'True_Odds_Calculator_3-way'!B65)</f>
        <v/>
      </c>
      <c r="C64" s="4" t="str">
        <f>IF('True_Odds_Calculator_3-way'!C65="","",'True_Odds_Calculator_3-way'!C65)</f>
        <v/>
      </c>
      <c r="D64" s="4" t="str">
        <f t="shared" si="0"/>
        <v/>
      </c>
      <c r="E64" s="4" t="str">
        <f t="shared" si="1"/>
        <v/>
      </c>
      <c r="F64" s="4" t="str">
        <f t="shared" si="2"/>
        <v/>
      </c>
      <c r="G64" s="4" t="str">
        <f t="shared" si="3"/>
        <v/>
      </c>
      <c r="I64" s="4" t="str">
        <f t="shared" si="4"/>
        <v/>
      </c>
    </row>
    <row r="65" spans="1:9" x14ac:dyDescent="0.2">
      <c r="A65" s="4" t="str">
        <f>IF('True_Odds_Calculator_3-way'!A66="","",'True_Odds_Calculator_3-way'!A66)</f>
        <v/>
      </c>
      <c r="B65" s="4" t="str">
        <f>IF('True_Odds_Calculator_3-way'!B66="","",'True_Odds_Calculator_3-way'!B66)</f>
        <v/>
      </c>
      <c r="C65" s="4" t="str">
        <f>IF('True_Odds_Calculator_3-way'!C66="","",'True_Odds_Calculator_3-way'!C66)</f>
        <v/>
      </c>
      <c r="D65" s="4" t="str">
        <f t="shared" si="0"/>
        <v/>
      </c>
      <c r="E65" s="4" t="str">
        <f t="shared" si="1"/>
        <v/>
      </c>
      <c r="F65" s="4" t="str">
        <f t="shared" si="2"/>
        <v/>
      </c>
      <c r="G65" s="4" t="str">
        <f t="shared" si="3"/>
        <v/>
      </c>
      <c r="I65" s="4" t="str">
        <f t="shared" si="4"/>
        <v/>
      </c>
    </row>
    <row r="66" spans="1:9" x14ac:dyDescent="0.2">
      <c r="A66" s="4" t="str">
        <f>IF('True_Odds_Calculator_3-way'!A67="","",'True_Odds_Calculator_3-way'!A67)</f>
        <v/>
      </c>
      <c r="B66" s="4" t="str">
        <f>IF('True_Odds_Calculator_3-way'!B67="","",'True_Odds_Calculator_3-way'!B67)</f>
        <v/>
      </c>
      <c r="C66" s="4" t="str">
        <f>IF('True_Odds_Calculator_3-way'!C67="","",'True_Odds_Calculator_3-way'!C67)</f>
        <v/>
      </c>
      <c r="D66" s="4" t="str">
        <f t="shared" si="0"/>
        <v/>
      </c>
      <c r="E66" s="4" t="str">
        <f t="shared" si="1"/>
        <v/>
      </c>
      <c r="F66" s="4" t="str">
        <f t="shared" si="2"/>
        <v/>
      </c>
      <c r="G66" s="4" t="str">
        <f t="shared" si="3"/>
        <v/>
      </c>
      <c r="I66" s="4" t="str">
        <f t="shared" si="4"/>
        <v/>
      </c>
    </row>
    <row r="67" spans="1:9" x14ac:dyDescent="0.2">
      <c r="A67" s="4" t="str">
        <f>IF('True_Odds_Calculator_3-way'!A68="","",'True_Odds_Calculator_3-way'!A68)</f>
        <v/>
      </c>
      <c r="B67" s="4" t="str">
        <f>IF('True_Odds_Calculator_3-way'!B68="","",'True_Odds_Calculator_3-way'!B68)</f>
        <v/>
      </c>
      <c r="C67" s="4" t="str">
        <f>IF('True_Odds_Calculator_3-way'!C68="","",'True_Odds_Calculator_3-way'!C68)</f>
        <v/>
      </c>
      <c r="D67" s="4" t="str">
        <f t="shared" ref="D67:D130" si="5">IF(A67="","",((1/A67)+(1/B67)+(1/C67))-1)</f>
        <v/>
      </c>
      <c r="E67" s="4" t="str">
        <f t="shared" ref="E67:E130" si="6">IF(A67="","",(3*A67)/(3-($D67*A67)))</f>
        <v/>
      </c>
      <c r="F67" s="4" t="str">
        <f t="shared" ref="F67:F130" si="7">IF(B67="","",(3*B67)/(3-($D67*B67)))</f>
        <v/>
      </c>
      <c r="G67" s="4" t="str">
        <f t="shared" ref="G67:G130" si="8">IF(C67="","",(3*C67)/(3-($D67*C67)))</f>
        <v/>
      </c>
      <c r="I67" s="4" t="str">
        <f t="shared" ref="I67:I130" si="9">IF(A67="","",D67+1)</f>
        <v/>
      </c>
    </row>
    <row r="68" spans="1:9" x14ac:dyDescent="0.2">
      <c r="A68" s="4" t="str">
        <f>IF('True_Odds_Calculator_3-way'!A69="","",'True_Odds_Calculator_3-way'!A69)</f>
        <v/>
      </c>
      <c r="B68" s="4" t="str">
        <f>IF('True_Odds_Calculator_3-way'!B69="","",'True_Odds_Calculator_3-way'!B69)</f>
        <v/>
      </c>
      <c r="C68" s="4" t="str">
        <f>IF('True_Odds_Calculator_3-way'!C69="","",'True_Odds_Calculator_3-way'!C69)</f>
        <v/>
      </c>
      <c r="D68" s="4" t="str">
        <f t="shared" si="5"/>
        <v/>
      </c>
      <c r="E68" s="4" t="str">
        <f t="shared" si="6"/>
        <v/>
      </c>
      <c r="F68" s="4" t="str">
        <f t="shared" si="7"/>
        <v/>
      </c>
      <c r="G68" s="4" t="str">
        <f t="shared" si="8"/>
        <v/>
      </c>
      <c r="I68" s="4" t="str">
        <f t="shared" si="9"/>
        <v/>
      </c>
    </row>
    <row r="69" spans="1:9" x14ac:dyDescent="0.2">
      <c r="A69" s="4" t="str">
        <f>IF('True_Odds_Calculator_3-way'!A70="","",'True_Odds_Calculator_3-way'!A70)</f>
        <v/>
      </c>
      <c r="B69" s="4" t="str">
        <f>IF('True_Odds_Calculator_3-way'!B70="","",'True_Odds_Calculator_3-way'!B70)</f>
        <v/>
      </c>
      <c r="C69" s="4" t="str">
        <f>IF('True_Odds_Calculator_3-way'!C70="","",'True_Odds_Calculator_3-way'!C70)</f>
        <v/>
      </c>
      <c r="D69" s="4" t="str">
        <f t="shared" si="5"/>
        <v/>
      </c>
      <c r="E69" s="4" t="str">
        <f t="shared" si="6"/>
        <v/>
      </c>
      <c r="F69" s="4" t="str">
        <f t="shared" si="7"/>
        <v/>
      </c>
      <c r="G69" s="4" t="str">
        <f t="shared" si="8"/>
        <v/>
      </c>
      <c r="I69" s="4" t="str">
        <f t="shared" si="9"/>
        <v/>
      </c>
    </row>
    <row r="70" spans="1:9" x14ac:dyDescent="0.2">
      <c r="A70" s="4" t="str">
        <f>IF('True_Odds_Calculator_3-way'!A71="","",'True_Odds_Calculator_3-way'!A71)</f>
        <v/>
      </c>
      <c r="B70" s="4" t="str">
        <f>IF('True_Odds_Calculator_3-way'!B71="","",'True_Odds_Calculator_3-way'!B71)</f>
        <v/>
      </c>
      <c r="C70" s="4" t="str">
        <f>IF('True_Odds_Calculator_3-way'!C71="","",'True_Odds_Calculator_3-way'!C71)</f>
        <v/>
      </c>
      <c r="D70" s="4" t="str">
        <f t="shared" si="5"/>
        <v/>
      </c>
      <c r="E70" s="4" t="str">
        <f t="shared" si="6"/>
        <v/>
      </c>
      <c r="F70" s="4" t="str">
        <f t="shared" si="7"/>
        <v/>
      </c>
      <c r="G70" s="4" t="str">
        <f t="shared" si="8"/>
        <v/>
      </c>
      <c r="I70" s="4" t="str">
        <f t="shared" si="9"/>
        <v/>
      </c>
    </row>
    <row r="71" spans="1:9" x14ac:dyDescent="0.2">
      <c r="A71" s="4" t="str">
        <f>IF('True_Odds_Calculator_3-way'!A72="","",'True_Odds_Calculator_3-way'!A72)</f>
        <v/>
      </c>
      <c r="B71" s="4" t="str">
        <f>IF('True_Odds_Calculator_3-way'!B72="","",'True_Odds_Calculator_3-way'!B72)</f>
        <v/>
      </c>
      <c r="C71" s="4" t="str">
        <f>IF('True_Odds_Calculator_3-way'!C72="","",'True_Odds_Calculator_3-way'!C72)</f>
        <v/>
      </c>
      <c r="D71" s="4" t="str">
        <f t="shared" si="5"/>
        <v/>
      </c>
      <c r="E71" s="4" t="str">
        <f t="shared" si="6"/>
        <v/>
      </c>
      <c r="F71" s="4" t="str">
        <f t="shared" si="7"/>
        <v/>
      </c>
      <c r="G71" s="4" t="str">
        <f t="shared" si="8"/>
        <v/>
      </c>
      <c r="I71" s="4" t="str">
        <f t="shared" si="9"/>
        <v/>
      </c>
    </row>
    <row r="72" spans="1:9" x14ac:dyDescent="0.2">
      <c r="A72" s="4" t="str">
        <f>IF('True_Odds_Calculator_3-way'!A73="","",'True_Odds_Calculator_3-way'!A73)</f>
        <v/>
      </c>
      <c r="B72" s="4" t="str">
        <f>IF('True_Odds_Calculator_3-way'!B73="","",'True_Odds_Calculator_3-way'!B73)</f>
        <v/>
      </c>
      <c r="C72" s="4" t="str">
        <f>IF('True_Odds_Calculator_3-way'!C73="","",'True_Odds_Calculator_3-way'!C73)</f>
        <v/>
      </c>
      <c r="D72" s="4" t="str">
        <f t="shared" si="5"/>
        <v/>
      </c>
      <c r="E72" s="4" t="str">
        <f t="shared" si="6"/>
        <v/>
      </c>
      <c r="F72" s="4" t="str">
        <f t="shared" si="7"/>
        <v/>
      </c>
      <c r="G72" s="4" t="str">
        <f t="shared" si="8"/>
        <v/>
      </c>
      <c r="I72" s="4" t="str">
        <f t="shared" si="9"/>
        <v/>
      </c>
    </row>
    <row r="73" spans="1:9" x14ac:dyDescent="0.2">
      <c r="A73" s="4" t="str">
        <f>IF('True_Odds_Calculator_3-way'!A74="","",'True_Odds_Calculator_3-way'!A74)</f>
        <v/>
      </c>
      <c r="B73" s="4" t="str">
        <f>IF('True_Odds_Calculator_3-way'!B74="","",'True_Odds_Calculator_3-way'!B74)</f>
        <v/>
      </c>
      <c r="C73" s="4" t="str">
        <f>IF('True_Odds_Calculator_3-way'!C74="","",'True_Odds_Calculator_3-way'!C74)</f>
        <v/>
      </c>
      <c r="D73" s="4" t="str">
        <f t="shared" si="5"/>
        <v/>
      </c>
      <c r="E73" s="4" t="str">
        <f t="shared" si="6"/>
        <v/>
      </c>
      <c r="F73" s="4" t="str">
        <f t="shared" si="7"/>
        <v/>
      </c>
      <c r="G73" s="4" t="str">
        <f t="shared" si="8"/>
        <v/>
      </c>
      <c r="I73" s="4" t="str">
        <f t="shared" si="9"/>
        <v/>
      </c>
    </row>
    <row r="74" spans="1:9" x14ac:dyDescent="0.2">
      <c r="A74" s="4" t="str">
        <f>IF('True_Odds_Calculator_3-way'!A75="","",'True_Odds_Calculator_3-way'!A75)</f>
        <v/>
      </c>
      <c r="B74" s="4" t="str">
        <f>IF('True_Odds_Calculator_3-way'!B75="","",'True_Odds_Calculator_3-way'!B75)</f>
        <v/>
      </c>
      <c r="C74" s="4" t="str">
        <f>IF('True_Odds_Calculator_3-way'!C75="","",'True_Odds_Calculator_3-way'!C75)</f>
        <v/>
      </c>
      <c r="D74" s="4" t="str">
        <f t="shared" si="5"/>
        <v/>
      </c>
      <c r="E74" s="4" t="str">
        <f t="shared" si="6"/>
        <v/>
      </c>
      <c r="F74" s="4" t="str">
        <f t="shared" si="7"/>
        <v/>
      </c>
      <c r="G74" s="4" t="str">
        <f t="shared" si="8"/>
        <v/>
      </c>
      <c r="I74" s="4" t="str">
        <f t="shared" si="9"/>
        <v/>
      </c>
    </row>
    <row r="75" spans="1:9" x14ac:dyDescent="0.2">
      <c r="A75" s="4" t="str">
        <f>IF('True_Odds_Calculator_3-way'!A76="","",'True_Odds_Calculator_3-way'!A76)</f>
        <v/>
      </c>
      <c r="B75" s="4" t="str">
        <f>IF('True_Odds_Calculator_3-way'!B76="","",'True_Odds_Calculator_3-way'!B76)</f>
        <v/>
      </c>
      <c r="C75" s="4" t="str">
        <f>IF('True_Odds_Calculator_3-way'!C76="","",'True_Odds_Calculator_3-way'!C76)</f>
        <v/>
      </c>
      <c r="D75" s="4" t="str">
        <f t="shared" si="5"/>
        <v/>
      </c>
      <c r="E75" s="4" t="str">
        <f t="shared" si="6"/>
        <v/>
      </c>
      <c r="F75" s="4" t="str">
        <f t="shared" si="7"/>
        <v/>
      </c>
      <c r="G75" s="4" t="str">
        <f t="shared" si="8"/>
        <v/>
      </c>
      <c r="I75" s="4" t="str">
        <f t="shared" si="9"/>
        <v/>
      </c>
    </row>
    <row r="76" spans="1:9" x14ac:dyDescent="0.2">
      <c r="A76" s="4" t="str">
        <f>IF('True_Odds_Calculator_3-way'!A77="","",'True_Odds_Calculator_3-way'!A77)</f>
        <v/>
      </c>
      <c r="B76" s="4" t="str">
        <f>IF('True_Odds_Calculator_3-way'!B77="","",'True_Odds_Calculator_3-way'!B77)</f>
        <v/>
      </c>
      <c r="C76" s="4" t="str">
        <f>IF('True_Odds_Calculator_3-way'!C77="","",'True_Odds_Calculator_3-way'!C77)</f>
        <v/>
      </c>
      <c r="D76" s="4" t="str">
        <f t="shared" si="5"/>
        <v/>
      </c>
      <c r="E76" s="4" t="str">
        <f t="shared" si="6"/>
        <v/>
      </c>
      <c r="F76" s="4" t="str">
        <f t="shared" si="7"/>
        <v/>
      </c>
      <c r="G76" s="4" t="str">
        <f t="shared" si="8"/>
        <v/>
      </c>
      <c r="I76" s="4" t="str">
        <f t="shared" si="9"/>
        <v/>
      </c>
    </row>
    <row r="77" spans="1:9" x14ac:dyDescent="0.2">
      <c r="A77" s="4" t="str">
        <f>IF('True_Odds_Calculator_3-way'!A78="","",'True_Odds_Calculator_3-way'!A78)</f>
        <v/>
      </c>
      <c r="B77" s="4" t="str">
        <f>IF('True_Odds_Calculator_3-way'!B78="","",'True_Odds_Calculator_3-way'!B78)</f>
        <v/>
      </c>
      <c r="C77" s="4" t="str">
        <f>IF('True_Odds_Calculator_3-way'!C78="","",'True_Odds_Calculator_3-way'!C78)</f>
        <v/>
      </c>
      <c r="D77" s="4" t="str">
        <f t="shared" si="5"/>
        <v/>
      </c>
      <c r="E77" s="4" t="str">
        <f t="shared" si="6"/>
        <v/>
      </c>
      <c r="F77" s="4" t="str">
        <f t="shared" si="7"/>
        <v/>
      </c>
      <c r="G77" s="4" t="str">
        <f t="shared" si="8"/>
        <v/>
      </c>
      <c r="I77" s="4" t="str">
        <f t="shared" si="9"/>
        <v/>
      </c>
    </row>
    <row r="78" spans="1:9" x14ac:dyDescent="0.2">
      <c r="A78" s="4" t="str">
        <f>IF('True_Odds_Calculator_3-way'!A79="","",'True_Odds_Calculator_3-way'!A79)</f>
        <v/>
      </c>
      <c r="B78" s="4" t="str">
        <f>IF('True_Odds_Calculator_3-way'!B79="","",'True_Odds_Calculator_3-way'!B79)</f>
        <v/>
      </c>
      <c r="C78" s="4" t="str">
        <f>IF('True_Odds_Calculator_3-way'!C79="","",'True_Odds_Calculator_3-way'!C79)</f>
        <v/>
      </c>
      <c r="D78" s="4" t="str">
        <f t="shared" si="5"/>
        <v/>
      </c>
      <c r="E78" s="4" t="str">
        <f t="shared" si="6"/>
        <v/>
      </c>
      <c r="F78" s="4" t="str">
        <f t="shared" si="7"/>
        <v/>
      </c>
      <c r="G78" s="4" t="str">
        <f t="shared" si="8"/>
        <v/>
      </c>
      <c r="I78" s="4" t="str">
        <f t="shared" si="9"/>
        <v/>
      </c>
    </row>
    <row r="79" spans="1:9" x14ac:dyDescent="0.2">
      <c r="A79" s="4" t="str">
        <f>IF('True_Odds_Calculator_3-way'!A80="","",'True_Odds_Calculator_3-way'!A80)</f>
        <v/>
      </c>
      <c r="B79" s="4" t="str">
        <f>IF('True_Odds_Calculator_3-way'!B80="","",'True_Odds_Calculator_3-way'!B80)</f>
        <v/>
      </c>
      <c r="C79" s="4" t="str">
        <f>IF('True_Odds_Calculator_3-way'!C80="","",'True_Odds_Calculator_3-way'!C80)</f>
        <v/>
      </c>
      <c r="D79" s="4" t="str">
        <f t="shared" si="5"/>
        <v/>
      </c>
      <c r="E79" s="4" t="str">
        <f t="shared" si="6"/>
        <v/>
      </c>
      <c r="F79" s="4" t="str">
        <f t="shared" si="7"/>
        <v/>
      </c>
      <c r="G79" s="4" t="str">
        <f t="shared" si="8"/>
        <v/>
      </c>
      <c r="I79" s="4" t="str">
        <f t="shared" si="9"/>
        <v/>
      </c>
    </row>
    <row r="80" spans="1:9" x14ac:dyDescent="0.2">
      <c r="A80" s="4" t="str">
        <f>IF('True_Odds_Calculator_3-way'!A81="","",'True_Odds_Calculator_3-way'!A81)</f>
        <v/>
      </c>
      <c r="B80" s="4" t="str">
        <f>IF('True_Odds_Calculator_3-way'!B81="","",'True_Odds_Calculator_3-way'!B81)</f>
        <v/>
      </c>
      <c r="C80" s="4" t="str">
        <f>IF('True_Odds_Calculator_3-way'!C81="","",'True_Odds_Calculator_3-way'!C81)</f>
        <v/>
      </c>
      <c r="D80" s="4" t="str">
        <f t="shared" si="5"/>
        <v/>
      </c>
      <c r="E80" s="4" t="str">
        <f t="shared" si="6"/>
        <v/>
      </c>
      <c r="F80" s="4" t="str">
        <f t="shared" si="7"/>
        <v/>
      </c>
      <c r="G80" s="4" t="str">
        <f t="shared" si="8"/>
        <v/>
      </c>
      <c r="I80" s="4" t="str">
        <f t="shared" si="9"/>
        <v/>
      </c>
    </row>
    <row r="81" spans="1:9" x14ac:dyDescent="0.2">
      <c r="A81" s="4" t="str">
        <f>IF('True_Odds_Calculator_3-way'!A82="","",'True_Odds_Calculator_3-way'!A82)</f>
        <v/>
      </c>
      <c r="B81" s="4" t="str">
        <f>IF('True_Odds_Calculator_3-way'!B82="","",'True_Odds_Calculator_3-way'!B82)</f>
        <v/>
      </c>
      <c r="C81" s="4" t="str">
        <f>IF('True_Odds_Calculator_3-way'!C82="","",'True_Odds_Calculator_3-way'!C82)</f>
        <v/>
      </c>
      <c r="D81" s="4" t="str">
        <f t="shared" si="5"/>
        <v/>
      </c>
      <c r="E81" s="4" t="str">
        <f t="shared" si="6"/>
        <v/>
      </c>
      <c r="F81" s="4" t="str">
        <f t="shared" si="7"/>
        <v/>
      </c>
      <c r="G81" s="4" t="str">
        <f t="shared" si="8"/>
        <v/>
      </c>
      <c r="I81" s="4" t="str">
        <f t="shared" si="9"/>
        <v/>
      </c>
    </row>
    <row r="82" spans="1:9" x14ac:dyDescent="0.2">
      <c r="A82" s="4" t="str">
        <f>IF('True_Odds_Calculator_3-way'!A83="","",'True_Odds_Calculator_3-way'!A83)</f>
        <v/>
      </c>
      <c r="B82" s="4" t="str">
        <f>IF('True_Odds_Calculator_3-way'!B83="","",'True_Odds_Calculator_3-way'!B83)</f>
        <v/>
      </c>
      <c r="C82" s="4" t="str">
        <f>IF('True_Odds_Calculator_3-way'!C83="","",'True_Odds_Calculator_3-way'!C83)</f>
        <v/>
      </c>
      <c r="D82" s="4" t="str">
        <f t="shared" si="5"/>
        <v/>
      </c>
      <c r="E82" s="4" t="str">
        <f t="shared" si="6"/>
        <v/>
      </c>
      <c r="F82" s="4" t="str">
        <f t="shared" si="7"/>
        <v/>
      </c>
      <c r="G82" s="4" t="str">
        <f t="shared" si="8"/>
        <v/>
      </c>
      <c r="I82" s="4" t="str">
        <f t="shared" si="9"/>
        <v/>
      </c>
    </row>
    <row r="83" spans="1:9" x14ac:dyDescent="0.2">
      <c r="A83" s="4" t="str">
        <f>IF('True_Odds_Calculator_3-way'!A84="","",'True_Odds_Calculator_3-way'!A84)</f>
        <v/>
      </c>
      <c r="B83" s="4" t="str">
        <f>IF('True_Odds_Calculator_3-way'!B84="","",'True_Odds_Calculator_3-way'!B84)</f>
        <v/>
      </c>
      <c r="C83" s="4" t="str">
        <f>IF('True_Odds_Calculator_3-way'!C84="","",'True_Odds_Calculator_3-way'!C84)</f>
        <v/>
      </c>
      <c r="D83" s="4" t="str">
        <f t="shared" si="5"/>
        <v/>
      </c>
      <c r="E83" s="4" t="str">
        <f t="shared" si="6"/>
        <v/>
      </c>
      <c r="F83" s="4" t="str">
        <f t="shared" si="7"/>
        <v/>
      </c>
      <c r="G83" s="4" t="str">
        <f t="shared" si="8"/>
        <v/>
      </c>
      <c r="I83" s="4" t="str">
        <f t="shared" si="9"/>
        <v/>
      </c>
    </row>
    <row r="84" spans="1:9" x14ac:dyDescent="0.2">
      <c r="A84" s="4" t="str">
        <f>IF('True_Odds_Calculator_3-way'!A85="","",'True_Odds_Calculator_3-way'!A85)</f>
        <v/>
      </c>
      <c r="B84" s="4" t="str">
        <f>IF('True_Odds_Calculator_3-way'!B85="","",'True_Odds_Calculator_3-way'!B85)</f>
        <v/>
      </c>
      <c r="C84" s="4" t="str">
        <f>IF('True_Odds_Calculator_3-way'!C85="","",'True_Odds_Calculator_3-way'!C85)</f>
        <v/>
      </c>
      <c r="D84" s="4" t="str">
        <f t="shared" si="5"/>
        <v/>
      </c>
      <c r="E84" s="4" t="str">
        <f t="shared" si="6"/>
        <v/>
      </c>
      <c r="F84" s="4" t="str">
        <f t="shared" si="7"/>
        <v/>
      </c>
      <c r="G84" s="4" t="str">
        <f t="shared" si="8"/>
        <v/>
      </c>
      <c r="I84" s="4" t="str">
        <f t="shared" si="9"/>
        <v/>
      </c>
    </row>
    <row r="85" spans="1:9" x14ac:dyDescent="0.2">
      <c r="A85" s="4" t="str">
        <f>IF('True_Odds_Calculator_3-way'!A86="","",'True_Odds_Calculator_3-way'!A86)</f>
        <v/>
      </c>
      <c r="B85" s="4" t="str">
        <f>IF('True_Odds_Calculator_3-way'!B86="","",'True_Odds_Calculator_3-way'!B86)</f>
        <v/>
      </c>
      <c r="C85" s="4" t="str">
        <f>IF('True_Odds_Calculator_3-way'!C86="","",'True_Odds_Calculator_3-way'!C86)</f>
        <v/>
      </c>
      <c r="D85" s="4" t="str">
        <f t="shared" si="5"/>
        <v/>
      </c>
      <c r="E85" s="4" t="str">
        <f t="shared" si="6"/>
        <v/>
      </c>
      <c r="F85" s="4" t="str">
        <f t="shared" si="7"/>
        <v/>
      </c>
      <c r="G85" s="4" t="str">
        <f t="shared" si="8"/>
        <v/>
      </c>
      <c r="I85" s="4" t="str">
        <f t="shared" si="9"/>
        <v/>
      </c>
    </row>
    <row r="86" spans="1:9" x14ac:dyDescent="0.2">
      <c r="A86" s="4" t="str">
        <f>IF('True_Odds_Calculator_3-way'!A87="","",'True_Odds_Calculator_3-way'!A87)</f>
        <v/>
      </c>
      <c r="B86" s="4" t="str">
        <f>IF('True_Odds_Calculator_3-way'!B87="","",'True_Odds_Calculator_3-way'!B87)</f>
        <v/>
      </c>
      <c r="C86" s="4" t="str">
        <f>IF('True_Odds_Calculator_3-way'!C87="","",'True_Odds_Calculator_3-way'!C87)</f>
        <v/>
      </c>
      <c r="D86" s="4" t="str">
        <f t="shared" si="5"/>
        <v/>
      </c>
      <c r="E86" s="4" t="str">
        <f t="shared" si="6"/>
        <v/>
      </c>
      <c r="F86" s="4" t="str">
        <f t="shared" si="7"/>
        <v/>
      </c>
      <c r="G86" s="4" t="str">
        <f t="shared" si="8"/>
        <v/>
      </c>
      <c r="I86" s="4" t="str">
        <f t="shared" si="9"/>
        <v/>
      </c>
    </row>
    <row r="87" spans="1:9" x14ac:dyDescent="0.2">
      <c r="A87" s="4" t="str">
        <f>IF('True_Odds_Calculator_3-way'!A88="","",'True_Odds_Calculator_3-way'!A88)</f>
        <v/>
      </c>
      <c r="B87" s="4" t="str">
        <f>IF('True_Odds_Calculator_3-way'!B88="","",'True_Odds_Calculator_3-way'!B88)</f>
        <v/>
      </c>
      <c r="C87" s="4" t="str">
        <f>IF('True_Odds_Calculator_3-way'!C88="","",'True_Odds_Calculator_3-way'!C88)</f>
        <v/>
      </c>
      <c r="D87" s="4" t="str">
        <f t="shared" si="5"/>
        <v/>
      </c>
      <c r="E87" s="4" t="str">
        <f t="shared" si="6"/>
        <v/>
      </c>
      <c r="F87" s="4" t="str">
        <f t="shared" si="7"/>
        <v/>
      </c>
      <c r="G87" s="4" t="str">
        <f t="shared" si="8"/>
        <v/>
      </c>
      <c r="I87" s="4" t="str">
        <f t="shared" si="9"/>
        <v/>
      </c>
    </row>
    <row r="88" spans="1:9" x14ac:dyDescent="0.2">
      <c r="A88" s="4" t="str">
        <f>IF('True_Odds_Calculator_3-way'!A89="","",'True_Odds_Calculator_3-way'!A89)</f>
        <v/>
      </c>
      <c r="B88" s="4" t="str">
        <f>IF('True_Odds_Calculator_3-way'!B89="","",'True_Odds_Calculator_3-way'!B89)</f>
        <v/>
      </c>
      <c r="C88" s="4" t="str">
        <f>IF('True_Odds_Calculator_3-way'!C89="","",'True_Odds_Calculator_3-way'!C89)</f>
        <v/>
      </c>
      <c r="D88" s="4" t="str">
        <f t="shared" si="5"/>
        <v/>
      </c>
      <c r="E88" s="4" t="str">
        <f t="shared" si="6"/>
        <v/>
      </c>
      <c r="F88" s="4" t="str">
        <f t="shared" si="7"/>
        <v/>
      </c>
      <c r="G88" s="4" t="str">
        <f t="shared" si="8"/>
        <v/>
      </c>
      <c r="I88" s="4" t="str">
        <f t="shared" si="9"/>
        <v/>
      </c>
    </row>
    <row r="89" spans="1:9" x14ac:dyDescent="0.2">
      <c r="A89" s="4" t="str">
        <f>IF('True_Odds_Calculator_3-way'!A90="","",'True_Odds_Calculator_3-way'!A90)</f>
        <v/>
      </c>
      <c r="B89" s="4" t="str">
        <f>IF('True_Odds_Calculator_3-way'!B90="","",'True_Odds_Calculator_3-way'!B90)</f>
        <v/>
      </c>
      <c r="C89" s="4" t="str">
        <f>IF('True_Odds_Calculator_3-way'!C90="","",'True_Odds_Calculator_3-way'!C90)</f>
        <v/>
      </c>
      <c r="D89" s="4" t="str">
        <f t="shared" si="5"/>
        <v/>
      </c>
      <c r="E89" s="4" t="str">
        <f t="shared" si="6"/>
        <v/>
      </c>
      <c r="F89" s="4" t="str">
        <f t="shared" si="7"/>
        <v/>
      </c>
      <c r="G89" s="4" t="str">
        <f t="shared" si="8"/>
        <v/>
      </c>
      <c r="I89" s="4" t="str">
        <f t="shared" si="9"/>
        <v/>
      </c>
    </row>
    <row r="90" spans="1:9" x14ac:dyDescent="0.2">
      <c r="A90" s="4" t="str">
        <f>IF('True_Odds_Calculator_3-way'!A91="","",'True_Odds_Calculator_3-way'!A91)</f>
        <v/>
      </c>
      <c r="B90" s="4" t="str">
        <f>IF('True_Odds_Calculator_3-way'!B91="","",'True_Odds_Calculator_3-way'!B91)</f>
        <v/>
      </c>
      <c r="C90" s="4" t="str">
        <f>IF('True_Odds_Calculator_3-way'!C91="","",'True_Odds_Calculator_3-way'!C91)</f>
        <v/>
      </c>
      <c r="D90" s="4" t="str">
        <f t="shared" si="5"/>
        <v/>
      </c>
      <c r="E90" s="4" t="str">
        <f t="shared" si="6"/>
        <v/>
      </c>
      <c r="F90" s="4" t="str">
        <f t="shared" si="7"/>
        <v/>
      </c>
      <c r="G90" s="4" t="str">
        <f t="shared" si="8"/>
        <v/>
      </c>
      <c r="I90" s="4" t="str">
        <f t="shared" si="9"/>
        <v/>
      </c>
    </row>
    <row r="91" spans="1:9" x14ac:dyDescent="0.2">
      <c r="A91" s="4" t="str">
        <f>IF('True_Odds_Calculator_3-way'!A92="","",'True_Odds_Calculator_3-way'!A92)</f>
        <v/>
      </c>
      <c r="B91" s="4" t="str">
        <f>IF('True_Odds_Calculator_3-way'!B92="","",'True_Odds_Calculator_3-way'!B92)</f>
        <v/>
      </c>
      <c r="C91" s="4" t="str">
        <f>IF('True_Odds_Calculator_3-way'!C92="","",'True_Odds_Calculator_3-way'!C92)</f>
        <v/>
      </c>
      <c r="D91" s="4" t="str">
        <f t="shared" si="5"/>
        <v/>
      </c>
      <c r="E91" s="4" t="str">
        <f t="shared" si="6"/>
        <v/>
      </c>
      <c r="F91" s="4" t="str">
        <f t="shared" si="7"/>
        <v/>
      </c>
      <c r="G91" s="4" t="str">
        <f t="shared" si="8"/>
        <v/>
      </c>
      <c r="I91" s="4" t="str">
        <f t="shared" si="9"/>
        <v/>
      </c>
    </row>
    <row r="92" spans="1:9" x14ac:dyDescent="0.2">
      <c r="A92" s="4" t="str">
        <f>IF('True_Odds_Calculator_3-way'!A93="","",'True_Odds_Calculator_3-way'!A93)</f>
        <v/>
      </c>
      <c r="B92" s="4" t="str">
        <f>IF('True_Odds_Calculator_3-way'!B93="","",'True_Odds_Calculator_3-way'!B93)</f>
        <v/>
      </c>
      <c r="C92" s="4" t="str">
        <f>IF('True_Odds_Calculator_3-way'!C93="","",'True_Odds_Calculator_3-way'!C93)</f>
        <v/>
      </c>
      <c r="D92" s="4" t="str">
        <f t="shared" si="5"/>
        <v/>
      </c>
      <c r="E92" s="4" t="str">
        <f t="shared" si="6"/>
        <v/>
      </c>
      <c r="F92" s="4" t="str">
        <f t="shared" si="7"/>
        <v/>
      </c>
      <c r="G92" s="4" t="str">
        <f t="shared" si="8"/>
        <v/>
      </c>
      <c r="I92" s="4" t="str">
        <f t="shared" si="9"/>
        <v/>
      </c>
    </row>
    <row r="93" spans="1:9" x14ac:dyDescent="0.2">
      <c r="A93" s="4" t="str">
        <f>IF('True_Odds_Calculator_3-way'!A94="","",'True_Odds_Calculator_3-way'!A94)</f>
        <v/>
      </c>
      <c r="B93" s="4" t="str">
        <f>IF('True_Odds_Calculator_3-way'!B94="","",'True_Odds_Calculator_3-way'!B94)</f>
        <v/>
      </c>
      <c r="C93" s="4" t="str">
        <f>IF('True_Odds_Calculator_3-way'!C94="","",'True_Odds_Calculator_3-way'!C94)</f>
        <v/>
      </c>
      <c r="D93" s="4" t="str">
        <f t="shared" si="5"/>
        <v/>
      </c>
      <c r="E93" s="4" t="str">
        <f t="shared" si="6"/>
        <v/>
      </c>
      <c r="F93" s="4" t="str">
        <f t="shared" si="7"/>
        <v/>
      </c>
      <c r="G93" s="4" t="str">
        <f t="shared" si="8"/>
        <v/>
      </c>
      <c r="I93" s="4" t="str">
        <f t="shared" si="9"/>
        <v/>
      </c>
    </row>
    <row r="94" spans="1:9" x14ac:dyDescent="0.2">
      <c r="A94" s="4" t="str">
        <f>IF('True_Odds_Calculator_3-way'!A95="","",'True_Odds_Calculator_3-way'!A95)</f>
        <v/>
      </c>
      <c r="B94" s="4" t="str">
        <f>IF('True_Odds_Calculator_3-way'!B95="","",'True_Odds_Calculator_3-way'!B95)</f>
        <v/>
      </c>
      <c r="C94" s="4" t="str">
        <f>IF('True_Odds_Calculator_3-way'!C95="","",'True_Odds_Calculator_3-way'!C95)</f>
        <v/>
      </c>
      <c r="D94" s="4" t="str">
        <f t="shared" si="5"/>
        <v/>
      </c>
      <c r="E94" s="4" t="str">
        <f t="shared" si="6"/>
        <v/>
      </c>
      <c r="F94" s="4" t="str">
        <f t="shared" si="7"/>
        <v/>
      </c>
      <c r="G94" s="4" t="str">
        <f t="shared" si="8"/>
        <v/>
      </c>
      <c r="I94" s="4" t="str">
        <f t="shared" si="9"/>
        <v/>
      </c>
    </row>
    <row r="95" spans="1:9" x14ac:dyDescent="0.2">
      <c r="A95" s="4" t="str">
        <f>IF('True_Odds_Calculator_3-way'!A96="","",'True_Odds_Calculator_3-way'!A96)</f>
        <v/>
      </c>
      <c r="B95" s="4" t="str">
        <f>IF('True_Odds_Calculator_3-way'!B96="","",'True_Odds_Calculator_3-way'!B96)</f>
        <v/>
      </c>
      <c r="C95" s="4" t="str">
        <f>IF('True_Odds_Calculator_3-way'!C96="","",'True_Odds_Calculator_3-way'!C96)</f>
        <v/>
      </c>
      <c r="D95" s="4" t="str">
        <f t="shared" si="5"/>
        <v/>
      </c>
      <c r="E95" s="4" t="str">
        <f t="shared" si="6"/>
        <v/>
      </c>
      <c r="F95" s="4" t="str">
        <f t="shared" si="7"/>
        <v/>
      </c>
      <c r="G95" s="4" t="str">
        <f t="shared" si="8"/>
        <v/>
      </c>
      <c r="I95" s="4" t="str">
        <f t="shared" si="9"/>
        <v/>
      </c>
    </row>
    <row r="96" spans="1:9" x14ac:dyDescent="0.2">
      <c r="A96" s="4" t="str">
        <f>IF('True_Odds_Calculator_3-way'!A97="","",'True_Odds_Calculator_3-way'!A97)</f>
        <v/>
      </c>
      <c r="B96" s="4" t="str">
        <f>IF('True_Odds_Calculator_3-way'!B97="","",'True_Odds_Calculator_3-way'!B97)</f>
        <v/>
      </c>
      <c r="C96" s="4" t="str">
        <f>IF('True_Odds_Calculator_3-way'!C97="","",'True_Odds_Calculator_3-way'!C97)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IF('True_Odds_Calculator_3-way'!A98="","",'True_Odds_Calculator_3-way'!A98)</f>
        <v/>
      </c>
      <c r="B97" s="4" t="str">
        <f>IF('True_Odds_Calculator_3-way'!B98="","",'True_Odds_Calculator_3-way'!B98)</f>
        <v/>
      </c>
      <c r="C97" s="4" t="str">
        <f>IF('True_Odds_Calculator_3-way'!C98="","",'True_Odds_Calculator_3-way'!C98)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IF('True_Odds_Calculator_3-way'!A99="","",'True_Odds_Calculator_3-way'!A99)</f>
        <v/>
      </c>
      <c r="B98" s="4" t="str">
        <f>IF('True_Odds_Calculator_3-way'!B99="","",'True_Odds_Calculator_3-way'!B99)</f>
        <v/>
      </c>
      <c r="C98" s="4" t="str">
        <f>IF('True_Odds_Calculator_3-way'!C99="","",'True_Odds_Calculator_3-way'!C99)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IF('True_Odds_Calculator_3-way'!A100="","",'True_Odds_Calculator_3-way'!A100)</f>
        <v/>
      </c>
      <c r="B99" s="4" t="str">
        <f>IF('True_Odds_Calculator_3-way'!B100="","",'True_Odds_Calculator_3-way'!B100)</f>
        <v/>
      </c>
      <c r="C99" s="4" t="str">
        <f>IF('True_Odds_Calculator_3-way'!C100="","",'True_Odds_Calculator_3-way'!C100)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IF('True_Odds_Calculator_3-way'!A101="","",'True_Odds_Calculator_3-way'!A101)</f>
        <v/>
      </c>
      <c r="B100" s="4" t="str">
        <f>IF('True_Odds_Calculator_3-way'!B101="","",'True_Odds_Calculator_3-way'!B101)</f>
        <v/>
      </c>
      <c r="C100" s="4" t="str">
        <f>IF('True_Odds_Calculator_3-way'!C101="","",'True_Odds_Calculator_3-way'!C101)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1.76</v>
      </c>
      <c r="B2" s="4">
        <f>IF('True_Odds_Calculator_2-way'!B3="","",'True_Odds_Calculator_2-way'!B3)</f>
        <v>2.16</v>
      </c>
      <c r="C2" s="4">
        <f>1/A2</f>
        <v>0.56818181818181823</v>
      </c>
      <c r="D2">
        <f>1/B2</f>
        <v>0.46296296296296291</v>
      </c>
      <c r="E2">
        <f>C2+D2-1</f>
        <v>3.1144781144781142E-2</v>
      </c>
      <c r="F2">
        <f>C2+D2-(C2*D2)-1</f>
        <v>-0.23190235690235683</v>
      </c>
      <c r="G2">
        <v>0</v>
      </c>
      <c r="H2">
        <f>C2*D2</f>
        <v>0.26304713804713803</v>
      </c>
      <c r="I2">
        <f>((-4*F2*H2)^0.5)/(2*F2)</f>
        <v>-1.0650358071057626</v>
      </c>
      <c r="J2">
        <f>(-((-4*F2*H2)^0.5))/(2*F2)</f>
        <v>1.0650358071057626</v>
      </c>
      <c r="K2">
        <f>IF(A2="","",(C2/($J2+C2-($J2*C2))))</f>
        <v>0.55266108113889945</v>
      </c>
      <c r="L2">
        <f>IF(B2="","",(D2/($J2+D2-($J2*D2))))</f>
        <v>0.44733891886110039</v>
      </c>
      <c r="M2">
        <f>IF(A2="","",1/K2)</f>
        <v>1.8094272134003797</v>
      </c>
      <c r="N2">
        <f>IF(B2="","",1/L2)</f>
        <v>2.2354415362426847</v>
      </c>
    </row>
    <row r="3" spans="1:14" x14ac:dyDescent="0.25">
      <c r="A3" s="4">
        <f>IF('True_Odds_Calculator_2-way'!A4="","",'True_Odds_Calculator_2-way'!A4)</f>
        <v>1.41</v>
      </c>
      <c r="B3" s="4">
        <f>IF('True_Odds_Calculator_2-way'!B4="","",'True_Odds_Calculator_2-way'!B4)</f>
        <v>3.04</v>
      </c>
      <c r="C3" s="4">
        <f t="shared" ref="C3:C66" si="0">1/A3</f>
        <v>0.70921985815602839</v>
      </c>
      <c r="D3">
        <f t="shared" ref="D3:D66" si="1">1/B3</f>
        <v>0.32894736842105265</v>
      </c>
      <c r="E3">
        <f t="shared" ref="E3:E66" si="2">C3+D3-1</f>
        <v>3.8167226577081159E-2</v>
      </c>
      <c r="F3">
        <f t="shared" ref="F3:F66" si="3">C3+D3-(C3*D3)-1</f>
        <v>-0.1951287793952966</v>
      </c>
      <c r="G3">
        <v>0</v>
      </c>
      <c r="H3">
        <f t="shared" ref="H3:H66" si="4">C3*D3</f>
        <v>0.23329600597237779</v>
      </c>
      <c r="I3">
        <f t="shared" ref="I3:I66" si="5">((-4*F3*H3)^0.5)/(2*F3)</f>
        <v>-1.0934350421017391</v>
      </c>
      <c r="J3">
        <f t="shared" ref="J3:J66" si="6">(-((-4*F3*H3)^0.5))/(2*F3)</f>
        <v>1.0934350421017391</v>
      </c>
      <c r="K3">
        <f t="shared" ref="K3:K66" si="7">IF(A3="","",(C3/($J3+C3-($J3*C3))))</f>
        <v>0.69046069373380714</v>
      </c>
      <c r="L3">
        <f t="shared" ref="L3:L66" si="8">IF(B3="","",(D3/($J3+D3-($J3*D3))))</f>
        <v>0.30953930626619258</v>
      </c>
      <c r="M3">
        <f t="shared" ref="M3:M66" si="9">IF(A3="","",1/K3)</f>
        <v>1.4483083672617132</v>
      </c>
      <c r="N3">
        <f t="shared" ref="N3:N66" si="10">IF(B3="","",1/L3)</f>
        <v>3.2306074858875475</v>
      </c>
    </row>
    <row r="4" spans="1:14" x14ac:dyDescent="0.25">
      <c r="A4" s="4">
        <f>IF('True_Odds_Calculator_2-way'!A5="","",'True_Odds_Calculator_2-way'!A5)</f>
        <v>1.56</v>
      </c>
      <c r="B4" s="4">
        <f>IF('True_Odds_Calculator_2-way'!B5="","",'True_Odds_Calculator_2-way'!B5)</f>
        <v>2.5299999999999998</v>
      </c>
      <c r="C4" s="4">
        <f t="shared" si="0"/>
        <v>0.64102564102564097</v>
      </c>
      <c r="D4">
        <f t="shared" si="1"/>
        <v>0.39525691699604748</v>
      </c>
      <c r="E4">
        <f t="shared" si="2"/>
        <v>3.6282558021688338E-2</v>
      </c>
      <c r="F4">
        <f t="shared" si="3"/>
        <v>-0.21708726056552163</v>
      </c>
      <c r="G4">
        <v>0</v>
      </c>
      <c r="H4">
        <f t="shared" si="4"/>
        <v>0.25336981858720992</v>
      </c>
      <c r="I4">
        <f t="shared" si="5"/>
        <v>-1.0803395392536068</v>
      </c>
      <c r="J4">
        <f t="shared" si="6"/>
        <v>1.0803395392536068</v>
      </c>
      <c r="K4">
        <f t="shared" si="7"/>
        <v>0.6230567863582569</v>
      </c>
      <c r="L4">
        <f t="shared" si="8"/>
        <v>0.3769432136417431</v>
      </c>
      <c r="M4">
        <f t="shared" si="9"/>
        <v>1.6049901419820203</v>
      </c>
      <c r="N4">
        <f t="shared" si="10"/>
        <v>2.6529194950580188</v>
      </c>
    </row>
    <row r="5" spans="1:14" x14ac:dyDescent="0.25">
      <c r="A5" s="4">
        <f>IF('True_Odds_Calculator_2-way'!A6="","",'True_Odds_Calculator_2-way'!A6)</f>
        <v>2.17</v>
      </c>
      <c r="B5" s="4">
        <f>IF('True_Odds_Calculator_2-way'!B6="","",'True_Odds_Calculator_2-way'!B6)</f>
        <v>1.75</v>
      </c>
      <c r="C5" s="4">
        <f t="shared" si="0"/>
        <v>0.46082949308755761</v>
      </c>
      <c r="D5">
        <f t="shared" si="1"/>
        <v>0.5714285714285714</v>
      </c>
      <c r="E5">
        <f t="shared" si="2"/>
        <v>3.2258064516129004E-2</v>
      </c>
      <c r="F5">
        <f t="shared" si="3"/>
        <v>-0.23107307439104674</v>
      </c>
      <c r="G5">
        <v>0</v>
      </c>
      <c r="H5">
        <f t="shared" si="4"/>
        <v>0.26333113890717574</v>
      </c>
      <c r="I5">
        <f t="shared" si="5"/>
        <v>-1.0675210253672476</v>
      </c>
      <c r="J5">
        <f t="shared" si="6"/>
        <v>1.0675210253672476</v>
      </c>
      <c r="K5">
        <f t="shared" si="7"/>
        <v>0.44464214228514221</v>
      </c>
      <c r="L5">
        <f t="shared" si="8"/>
        <v>0.55535785771485779</v>
      </c>
      <c r="M5">
        <f t="shared" si="9"/>
        <v>2.2489995996796797</v>
      </c>
      <c r="N5">
        <f t="shared" si="10"/>
        <v>1.8006407690254356</v>
      </c>
    </row>
    <row r="6" spans="1:14" x14ac:dyDescent="0.25">
      <c r="A6" s="4">
        <f>IF('True_Odds_Calculator_2-way'!A7="","",'True_Odds_Calculator_2-way'!A7)</f>
        <v>1.58</v>
      </c>
      <c r="B6" s="4">
        <f>IF('True_Odds_Calculator_2-way'!B7="","",'True_Odds_Calculator_2-way'!B7)</f>
        <v>2.5</v>
      </c>
      <c r="C6" s="4">
        <f t="shared" si="0"/>
        <v>0.63291139240506322</v>
      </c>
      <c r="D6">
        <f t="shared" si="1"/>
        <v>0.4</v>
      </c>
      <c r="E6">
        <f t="shared" si="2"/>
        <v>3.2911392405063244E-2</v>
      </c>
      <c r="F6">
        <f t="shared" si="3"/>
        <v>-0.22025316455696209</v>
      </c>
      <c r="G6">
        <v>0</v>
      </c>
      <c r="H6">
        <f t="shared" si="4"/>
        <v>0.25316455696202528</v>
      </c>
      <c r="I6">
        <f t="shared" si="5"/>
        <v>-1.0721125348377945</v>
      </c>
      <c r="J6">
        <f t="shared" si="6"/>
        <v>1.0721125348377945</v>
      </c>
      <c r="K6">
        <f t="shared" si="7"/>
        <v>0.61658923335991145</v>
      </c>
      <c r="L6">
        <f t="shared" si="8"/>
        <v>0.38341076664008866</v>
      </c>
      <c r="M6">
        <f t="shared" si="9"/>
        <v>1.6218252702059208</v>
      </c>
      <c r="N6">
        <f t="shared" si="10"/>
        <v>2.6081688022566918</v>
      </c>
    </row>
    <row r="7" spans="1:14" x14ac:dyDescent="0.25">
      <c r="A7" s="4">
        <f>IF('True_Odds_Calculator_2-way'!A8="","",'True_Odds_Calculator_2-way'!A8)</f>
        <v>1.48</v>
      </c>
      <c r="B7" s="4">
        <f>IF('True_Odds_Calculator_2-way'!B8="","",'True_Odds_Calculator_2-way'!B8)</f>
        <v>2.75</v>
      </c>
      <c r="C7" s="4">
        <f t="shared" si="0"/>
        <v>0.67567567567567566</v>
      </c>
      <c r="D7">
        <f t="shared" si="1"/>
        <v>0.36363636363636365</v>
      </c>
      <c r="E7">
        <f t="shared" si="2"/>
        <v>3.9312039312039193E-2</v>
      </c>
      <c r="F7">
        <f t="shared" si="3"/>
        <v>-0.20638820638820654</v>
      </c>
      <c r="G7">
        <v>0</v>
      </c>
      <c r="H7">
        <f t="shared" si="4"/>
        <v>0.24570024570024571</v>
      </c>
      <c r="I7">
        <f t="shared" si="5"/>
        <v>-1.0910894511799616</v>
      </c>
      <c r="J7">
        <f t="shared" si="6"/>
        <v>1.0910894511799616</v>
      </c>
      <c r="K7">
        <f t="shared" si="7"/>
        <v>0.65628729213293868</v>
      </c>
      <c r="L7">
        <f t="shared" si="8"/>
        <v>0.34371270786706143</v>
      </c>
      <c r="M7">
        <f t="shared" si="9"/>
        <v>1.5237229365663816</v>
      </c>
      <c r="N7">
        <f t="shared" si="10"/>
        <v>2.9094065395649333</v>
      </c>
    </row>
    <row r="8" spans="1:14" x14ac:dyDescent="0.25">
      <c r="A8" s="4">
        <f>IF('True_Odds_Calculator_2-way'!A9="","",'True_Odds_Calculator_2-way'!A9)</f>
        <v>1.67</v>
      </c>
      <c r="B8" s="4">
        <f>IF('True_Odds_Calculator_2-way'!B9="","",'True_Odds_Calculator_2-way'!B9)</f>
        <v>2.31</v>
      </c>
      <c r="C8" s="4">
        <f t="shared" si="0"/>
        <v>0.5988023952095809</v>
      </c>
      <c r="D8">
        <f t="shared" si="1"/>
        <v>0.4329004329004329</v>
      </c>
      <c r="E8">
        <f t="shared" si="2"/>
        <v>3.1702828110013792E-2</v>
      </c>
      <c r="F8">
        <f t="shared" si="3"/>
        <v>-0.22751898799802994</v>
      </c>
      <c r="G8">
        <v>0</v>
      </c>
      <c r="H8">
        <f t="shared" si="4"/>
        <v>0.25922181610804368</v>
      </c>
      <c r="I8">
        <f t="shared" si="5"/>
        <v>-1.0673993913412883</v>
      </c>
      <c r="J8">
        <f t="shared" si="6"/>
        <v>1.0673993913412883</v>
      </c>
      <c r="K8">
        <f t="shared" si="7"/>
        <v>0.5830368034683614</v>
      </c>
      <c r="L8">
        <f t="shared" si="8"/>
        <v>0.41696319653163855</v>
      </c>
      <c r="M8">
        <f t="shared" si="9"/>
        <v>1.7151575921986633</v>
      </c>
      <c r="N8">
        <f t="shared" si="10"/>
        <v>2.3982932026570873</v>
      </c>
    </row>
    <row r="9" spans="1:14" x14ac:dyDescent="0.25">
      <c r="A9" s="4">
        <f>IF('True_Odds_Calculator_2-way'!A10="","",'True_Odds_Calculator_2-way'!A10)</f>
        <v>1.51</v>
      </c>
      <c r="B9" s="4">
        <f>IF('True_Odds_Calculator_2-way'!B10="","",'True_Odds_Calculator_2-way'!B10)</f>
        <v>2.68</v>
      </c>
      <c r="C9" s="4">
        <f t="shared" si="0"/>
        <v>0.66225165562913912</v>
      </c>
      <c r="D9">
        <f t="shared" si="1"/>
        <v>0.37313432835820892</v>
      </c>
      <c r="E9">
        <f t="shared" si="2"/>
        <v>3.5385983987348046E-2</v>
      </c>
      <c r="F9">
        <f t="shared" si="3"/>
        <v>-0.21172284273994268</v>
      </c>
      <c r="G9">
        <v>0</v>
      </c>
      <c r="H9">
        <f t="shared" si="4"/>
        <v>0.2471088267272907</v>
      </c>
      <c r="I9">
        <f t="shared" si="5"/>
        <v>-1.0803395392536073</v>
      </c>
      <c r="J9">
        <f t="shared" si="6"/>
        <v>1.0803395392536073</v>
      </c>
      <c r="K9">
        <f t="shared" si="7"/>
        <v>0.64475648099787108</v>
      </c>
      <c r="L9">
        <f t="shared" si="8"/>
        <v>0.3552435190021288</v>
      </c>
      <c r="M9">
        <f t="shared" si="9"/>
        <v>1.5509731650193399</v>
      </c>
      <c r="N9">
        <f t="shared" si="10"/>
        <v>2.8149704259460604</v>
      </c>
    </row>
    <row r="10" spans="1:14" x14ac:dyDescent="0.25">
      <c r="A10" s="4">
        <f>IF('True_Odds_Calculator_2-way'!A11="","",'True_Odds_Calculator_2-way'!A11)</f>
        <v>1.46</v>
      </c>
      <c r="B10" s="4">
        <f>IF('True_Odds_Calculator_2-way'!B11="","",'True_Odds_Calculator_2-way'!B11)</f>
        <v>2.84</v>
      </c>
      <c r="C10" s="4">
        <f t="shared" si="0"/>
        <v>0.68493150684931503</v>
      </c>
      <c r="D10">
        <f t="shared" si="1"/>
        <v>0.35211267605633806</v>
      </c>
      <c r="E10">
        <f t="shared" si="2"/>
        <v>3.7044182905653145E-2</v>
      </c>
      <c r="F10">
        <f t="shared" si="3"/>
        <v>-0.20412888288635922</v>
      </c>
      <c r="G10">
        <v>0</v>
      </c>
      <c r="H10">
        <f t="shared" si="4"/>
        <v>0.24117306579201236</v>
      </c>
      <c r="I10">
        <f t="shared" si="5"/>
        <v>-1.0869565217391306</v>
      </c>
      <c r="J10">
        <f t="shared" si="6"/>
        <v>1.0869565217391306</v>
      </c>
      <c r="K10">
        <f t="shared" si="7"/>
        <v>0.66666666666666652</v>
      </c>
      <c r="L10">
        <f t="shared" si="8"/>
        <v>0.33333333333333337</v>
      </c>
      <c r="M10">
        <f t="shared" si="9"/>
        <v>1.5000000000000004</v>
      </c>
      <c r="N10">
        <f t="shared" si="10"/>
        <v>2.9999999999999996</v>
      </c>
    </row>
    <row r="11" spans="1:14" x14ac:dyDescent="0.25">
      <c r="A11" s="4">
        <f>IF('True_Odds_Calculator_2-way'!A12="","",'True_Odds_Calculator_2-way'!A12)</f>
        <v>1.56</v>
      </c>
      <c r="B11" s="4">
        <f>IF('True_Odds_Calculator_2-way'!B12="","",'True_Odds_Calculator_2-way'!B12)</f>
        <v>2.56</v>
      </c>
      <c r="C11" s="4">
        <f t="shared" si="0"/>
        <v>0.64102564102564097</v>
      </c>
      <c r="D11">
        <f t="shared" si="1"/>
        <v>0.390625</v>
      </c>
      <c r="E11">
        <f t="shared" si="2"/>
        <v>3.1650641025640969E-2</v>
      </c>
      <c r="F11">
        <f t="shared" si="3"/>
        <v>-0.21875</v>
      </c>
      <c r="G11">
        <v>0</v>
      </c>
      <c r="H11">
        <f t="shared" si="4"/>
        <v>0.25040064102564102</v>
      </c>
      <c r="I11">
        <f t="shared" si="5"/>
        <v>-1.0699012312772822</v>
      </c>
      <c r="J11">
        <f t="shared" si="6"/>
        <v>1.0699012312772822</v>
      </c>
      <c r="K11">
        <f t="shared" si="7"/>
        <v>0.62533428435616611</v>
      </c>
      <c r="L11">
        <f t="shared" si="8"/>
        <v>0.37466571564383383</v>
      </c>
      <c r="M11">
        <f t="shared" si="9"/>
        <v>1.5991446895152783</v>
      </c>
      <c r="N11">
        <f t="shared" si="10"/>
        <v>2.6690459207925601</v>
      </c>
    </row>
    <row r="12" spans="1:14" x14ac:dyDescent="0.25">
      <c r="A12" s="4">
        <f>IF('True_Odds_Calculator_2-way'!A13="","",'True_Odds_Calculator_2-way'!A13)</f>
        <v>1.63</v>
      </c>
      <c r="B12" s="4">
        <f>IF('True_Odds_Calculator_2-way'!B13="","",'True_Odds_Calculator_2-way'!B13)</f>
        <v>2.39</v>
      </c>
      <c r="C12" s="4">
        <f t="shared" si="0"/>
        <v>0.61349693251533743</v>
      </c>
      <c r="D12">
        <f t="shared" si="1"/>
        <v>0.41841004184100417</v>
      </c>
      <c r="E12">
        <f t="shared" si="2"/>
        <v>3.19069743563416E-2</v>
      </c>
      <c r="F12">
        <f t="shared" si="3"/>
        <v>-0.22478630284672851</v>
      </c>
      <c r="G12">
        <v>0</v>
      </c>
      <c r="H12">
        <f t="shared" si="4"/>
        <v>0.25669327720307006</v>
      </c>
      <c r="I12">
        <f t="shared" si="5"/>
        <v>-1.0686176060625021</v>
      </c>
      <c r="J12">
        <f t="shared" si="6"/>
        <v>1.0686176060625021</v>
      </c>
      <c r="K12">
        <f t="shared" si="7"/>
        <v>0.59764679259350884</v>
      </c>
      <c r="L12">
        <f t="shared" si="8"/>
        <v>0.40235320740649128</v>
      </c>
      <c r="M12">
        <f t="shared" si="9"/>
        <v>1.6732290918193764</v>
      </c>
      <c r="N12">
        <f t="shared" si="10"/>
        <v>2.4853784724268779</v>
      </c>
    </row>
    <row r="13" spans="1:14" x14ac:dyDescent="0.25">
      <c r="A13" s="4">
        <f>IF('True_Odds_Calculator_2-way'!A14="","",'True_Odds_Calculator_2-way'!A14)</f>
        <v>1.74</v>
      </c>
      <c r="B13" s="4">
        <f>IF('True_Odds_Calculator_2-way'!B14="","",'True_Odds_Calculator_2-way'!B14)</f>
        <v>2.19</v>
      </c>
      <c r="C13" s="4">
        <f t="shared" si="0"/>
        <v>0.57471264367816088</v>
      </c>
      <c r="D13">
        <f t="shared" si="1"/>
        <v>0.45662100456621008</v>
      </c>
      <c r="E13">
        <f t="shared" si="2"/>
        <v>3.1333648244370904E-2</v>
      </c>
      <c r="F13">
        <f t="shared" si="3"/>
        <v>-0.23109221644885325</v>
      </c>
      <c r="G13">
        <v>0</v>
      </c>
      <c r="H13">
        <f t="shared" si="4"/>
        <v>0.26242586469322415</v>
      </c>
      <c r="I13">
        <f t="shared" si="5"/>
        <v>-1.0656403571953759</v>
      </c>
      <c r="J13">
        <f t="shared" si="6"/>
        <v>1.0656403571953759</v>
      </c>
      <c r="K13">
        <f t="shared" si="7"/>
        <v>0.5591046698972264</v>
      </c>
      <c r="L13">
        <f t="shared" si="8"/>
        <v>0.4408953301027736</v>
      </c>
      <c r="M13">
        <f t="shared" si="9"/>
        <v>1.7885738643245783</v>
      </c>
      <c r="N13">
        <f t="shared" si="10"/>
        <v>2.2681120250624973</v>
      </c>
    </row>
    <row r="14" spans="1:14" x14ac:dyDescent="0.25">
      <c r="A14" s="4">
        <f>IF('True_Odds_Calculator_2-way'!A15="","",'True_Odds_Calculator_2-way'!A15)</f>
        <v>1.73</v>
      </c>
      <c r="B14" s="4">
        <f>IF('True_Odds_Calculator_2-way'!B15="","",'True_Odds_Calculator_2-way'!B15)</f>
        <v>2.19</v>
      </c>
      <c r="C14" s="4">
        <f t="shared" si="0"/>
        <v>0.5780346820809249</v>
      </c>
      <c r="D14">
        <f t="shared" si="1"/>
        <v>0.45662100456621008</v>
      </c>
      <c r="E14">
        <f t="shared" si="2"/>
        <v>3.4655686647135031E-2</v>
      </c>
      <c r="F14">
        <f t="shared" si="3"/>
        <v>-0.22928709055876673</v>
      </c>
      <c r="G14">
        <v>0</v>
      </c>
      <c r="H14">
        <f t="shared" si="4"/>
        <v>0.26394277720590181</v>
      </c>
      <c r="I14">
        <f t="shared" si="5"/>
        <v>-1.0729144372515058</v>
      </c>
      <c r="J14">
        <f t="shared" si="6"/>
        <v>1.0729144372515058</v>
      </c>
      <c r="K14">
        <f t="shared" si="7"/>
        <v>0.56078093121655925</v>
      </c>
      <c r="L14">
        <f t="shared" si="8"/>
        <v>0.43921906878344058</v>
      </c>
      <c r="M14">
        <f t="shared" si="9"/>
        <v>1.7832275391935992</v>
      </c>
      <c r="N14">
        <f t="shared" si="10"/>
        <v>2.2767681803292916</v>
      </c>
    </row>
    <row r="15" spans="1:14" x14ac:dyDescent="0.25">
      <c r="A15" s="4">
        <f>IF('True_Odds_Calculator_2-way'!A16="","",'True_Odds_Calculator_2-way'!A16)</f>
        <v>1.58</v>
      </c>
      <c r="B15" s="4">
        <f>IF('True_Odds_Calculator_2-way'!B16="","",'True_Odds_Calculator_2-way'!B16)</f>
        <v>2.48</v>
      </c>
      <c r="C15" s="4">
        <f t="shared" si="0"/>
        <v>0.63291139240506322</v>
      </c>
      <c r="D15">
        <f t="shared" si="1"/>
        <v>0.40322580645161293</v>
      </c>
      <c r="E15">
        <f t="shared" si="2"/>
        <v>3.61371988566761E-2</v>
      </c>
      <c r="F15">
        <f t="shared" si="3"/>
        <v>-0.21906900775826876</v>
      </c>
      <c r="G15">
        <v>0</v>
      </c>
      <c r="H15">
        <f t="shared" si="4"/>
        <v>0.25520620661494486</v>
      </c>
      <c r="I15">
        <f t="shared" si="5"/>
        <v>-1.0793322294408636</v>
      </c>
      <c r="J15">
        <f t="shared" si="6"/>
        <v>1.0793322294408636</v>
      </c>
      <c r="K15">
        <f t="shared" si="7"/>
        <v>0.61500134916440274</v>
      </c>
      <c r="L15">
        <f t="shared" si="8"/>
        <v>0.38499865083559737</v>
      </c>
      <c r="M15">
        <f t="shared" si="9"/>
        <v>1.6260126930757011</v>
      </c>
      <c r="N15">
        <f t="shared" si="10"/>
        <v>2.5974116995724779</v>
      </c>
    </row>
    <row r="16" spans="1:14" x14ac:dyDescent="0.25">
      <c r="A16" s="4">
        <f>IF('True_Odds_Calculator_2-way'!A17="","",'True_Odds_Calculator_2-way'!A17)</f>
        <v>1.32</v>
      </c>
      <c r="B16" s="4">
        <f>IF('True_Odds_Calculator_2-way'!B17="","",'True_Odds_Calculator_2-way'!B17)</f>
        <v>3.28</v>
      </c>
      <c r="C16" s="4">
        <f t="shared" si="0"/>
        <v>0.75757575757575757</v>
      </c>
      <c r="D16">
        <f t="shared" si="1"/>
        <v>0.3048780487804878</v>
      </c>
      <c r="E16">
        <f t="shared" si="2"/>
        <v>6.2453806356245423E-2</v>
      </c>
      <c r="F16">
        <f t="shared" si="3"/>
        <v>-0.16851441241685139</v>
      </c>
      <c r="G16">
        <v>0</v>
      </c>
      <c r="H16">
        <f t="shared" si="4"/>
        <v>0.23096821877309681</v>
      </c>
      <c r="I16">
        <f t="shared" si="5"/>
        <v>-1.1707322644771176</v>
      </c>
      <c r="J16">
        <f t="shared" si="6"/>
        <v>1.1707322644771176</v>
      </c>
      <c r="K16">
        <f t="shared" si="7"/>
        <v>0.72746619379464028</v>
      </c>
      <c r="L16">
        <f t="shared" si="8"/>
        <v>0.27253380620535961</v>
      </c>
      <c r="M16">
        <f t="shared" si="9"/>
        <v>1.3746343246326778</v>
      </c>
      <c r="N16">
        <f t="shared" si="10"/>
        <v>3.6692695630078282</v>
      </c>
    </row>
    <row r="17" spans="1:14" x14ac:dyDescent="0.25">
      <c r="A17" s="4">
        <f>IF('True_Odds_Calculator_2-way'!A18="","",'True_Odds_Calculator_2-way'!A18)</f>
        <v>1.69</v>
      </c>
      <c r="B17" s="4">
        <f>IF('True_Odds_Calculator_2-way'!B18="","",'True_Odds_Calculator_2-way'!B18)</f>
        <v>2.25</v>
      </c>
      <c r="C17" s="4">
        <f t="shared" si="0"/>
        <v>0.59171597633136097</v>
      </c>
      <c r="D17">
        <f t="shared" si="1"/>
        <v>0.44444444444444442</v>
      </c>
      <c r="E17">
        <f t="shared" si="2"/>
        <v>3.6160420775805502E-2</v>
      </c>
      <c r="F17">
        <f t="shared" si="3"/>
        <v>-0.22682445759368819</v>
      </c>
      <c r="G17">
        <v>0</v>
      </c>
      <c r="H17">
        <f t="shared" si="4"/>
        <v>0.26298487836949375</v>
      </c>
      <c r="I17">
        <f t="shared" si="5"/>
        <v>-1.0767638041163314</v>
      </c>
      <c r="J17">
        <f t="shared" si="6"/>
        <v>1.0767638041163314</v>
      </c>
      <c r="K17">
        <f t="shared" si="7"/>
        <v>0.57373431955297227</v>
      </c>
      <c r="L17">
        <f t="shared" si="8"/>
        <v>0.42626568044702751</v>
      </c>
      <c r="M17">
        <f t="shared" si="9"/>
        <v>1.7429670248402687</v>
      </c>
      <c r="N17">
        <f t="shared" si="10"/>
        <v>2.3459547551454145</v>
      </c>
    </row>
    <row r="18" spans="1:14" x14ac:dyDescent="0.25">
      <c r="A18" s="4">
        <f>IF('True_Odds_Calculator_2-way'!A19="","",'True_Odds_Calculator_2-way'!A19)</f>
        <v>1.68</v>
      </c>
      <c r="B18" s="4">
        <f>IF('True_Odds_Calculator_2-way'!B19="","",'True_Odds_Calculator_2-way'!B19)</f>
        <v>2.2799999999999998</v>
      </c>
      <c r="C18" s="4">
        <f t="shared" si="0"/>
        <v>0.59523809523809523</v>
      </c>
      <c r="D18">
        <f t="shared" si="1"/>
        <v>0.43859649122807021</v>
      </c>
      <c r="E18">
        <f t="shared" si="2"/>
        <v>3.383458646616555E-2</v>
      </c>
      <c r="F18">
        <f t="shared" si="3"/>
        <v>-0.2272347535505429</v>
      </c>
      <c r="G18">
        <v>0</v>
      </c>
      <c r="H18">
        <f t="shared" si="4"/>
        <v>0.26106934001670845</v>
      </c>
      <c r="I18">
        <f t="shared" si="5"/>
        <v>-1.0718661571406805</v>
      </c>
      <c r="J18">
        <f t="shared" si="6"/>
        <v>1.0718661571406805</v>
      </c>
      <c r="K18">
        <f t="shared" si="7"/>
        <v>0.57841282804125305</v>
      </c>
      <c r="L18">
        <f t="shared" si="8"/>
        <v>0.42158717195874679</v>
      </c>
      <c r="M18">
        <f t="shared" si="9"/>
        <v>1.728868986855663</v>
      </c>
      <c r="N18">
        <f t="shared" si="10"/>
        <v>2.3719886811400706</v>
      </c>
    </row>
    <row r="19" spans="1:14" x14ac:dyDescent="0.25">
      <c r="A19" s="4">
        <f>IF('True_Odds_Calculator_2-way'!A20="","",'True_Odds_Calculator_2-way'!A20)</f>
        <v>1.34</v>
      </c>
      <c r="B19" s="4">
        <f>IF('True_Odds_Calculator_2-way'!B20="","",'True_Odds_Calculator_2-way'!B20)</f>
        <v>3.19</v>
      </c>
      <c r="C19" s="4">
        <f t="shared" si="0"/>
        <v>0.74626865671641784</v>
      </c>
      <c r="D19">
        <f t="shared" si="1"/>
        <v>0.31347962382445144</v>
      </c>
      <c r="E19">
        <f t="shared" si="2"/>
        <v>5.9748280540869336E-2</v>
      </c>
      <c r="F19">
        <f t="shared" si="3"/>
        <v>-0.17419173723857195</v>
      </c>
      <c r="G19">
        <v>0</v>
      </c>
      <c r="H19">
        <f t="shared" si="4"/>
        <v>0.23394001777944134</v>
      </c>
      <c r="I19">
        <f t="shared" si="5"/>
        <v>-1.1588800432341997</v>
      </c>
      <c r="J19">
        <f t="shared" si="6"/>
        <v>1.1588800432341997</v>
      </c>
      <c r="K19">
        <f t="shared" si="7"/>
        <v>0.71735022692314321</v>
      </c>
      <c r="L19">
        <f t="shared" si="8"/>
        <v>0.28264977307685668</v>
      </c>
      <c r="M19">
        <f t="shared" si="9"/>
        <v>1.394019214699628</v>
      </c>
      <c r="N19">
        <f t="shared" si="10"/>
        <v>3.5379472946828976</v>
      </c>
    </row>
    <row r="20" spans="1:14" x14ac:dyDescent="0.25">
      <c r="A20" s="4">
        <f>IF('True_Odds_Calculator_2-way'!A21="","",'True_Odds_Calculator_2-way'!A21)</f>
        <v>1.66</v>
      </c>
      <c r="B20" s="4">
        <f>IF('True_Odds_Calculator_2-way'!B21="","",'True_Odds_Calculator_2-way'!B21)</f>
        <v>2.3199999999999998</v>
      </c>
      <c r="C20" s="4">
        <f t="shared" si="0"/>
        <v>0.60240963855421692</v>
      </c>
      <c r="D20">
        <f t="shared" si="1"/>
        <v>0.43103448275862072</v>
      </c>
      <c r="E20">
        <f t="shared" si="2"/>
        <v>3.3444121312837582E-2</v>
      </c>
      <c r="F20">
        <f t="shared" si="3"/>
        <v>-0.22621520565018693</v>
      </c>
      <c r="G20">
        <v>0</v>
      </c>
      <c r="H20">
        <f t="shared" si="4"/>
        <v>0.25965932696302457</v>
      </c>
      <c r="I20">
        <f t="shared" si="5"/>
        <v>-1.0713739108887086</v>
      </c>
      <c r="J20">
        <f t="shared" si="6"/>
        <v>1.0713739108887086</v>
      </c>
      <c r="K20">
        <f t="shared" si="7"/>
        <v>0.58578643762690485</v>
      </c>
      <c r="L20">
        <f t="shared" si="8"/>
        <v>0.41421356237309498</v>
      </c>
      <c r="M20">
        <f t="shared" si="9"/>
        <v>1.7071067811865479</v>
      </c>
      <c r="N20">
        <f t="shared" si="10"/>
        <v>2.4142135623730954</v>
      </c>
    </row>
    <row r="21" spans="1:14" x14ac:dyDescent="0.25">
      <c r="A21" s="4">
        <f>IF('True_Odds_Calculator_2-way'!A22="","",'True_Odds_Calculator_2-way'!A22)</f>
        <v>1.55</v>
      </c>
      <c r="B21" s="4">
        <f>IF('True_Odds_Calculator_2-way'!B22="","",'True_Odds_Calculator_2-way'!B22)</f>
        <v>2.58</v>
      </c>
      <c r="C21" s="4">
        <f t="shared" si="0"/>
        <v>0.64516129032258063</v>
      </c>
      <c r="D21">
        <f t="shared" si="1"/>
        <v>0.38759689922480617</v>
      </c>
      <c r="E21">
        <f t="shared" si="2"/>
        <v>3.275818954738674E-2</v>
      </c>
      <c r="F21">
        <f t="shared" si="3"/>
        <v>-0.21730432608152039</v>
      </c>
      <c r="G21">
        <v>0</v>
      </c>
      <c r="H21">
        <f t="shared" si="4"/>
        <v>0.25006251562890719</v>
      </c>
      <c r="I21">
        <f t="shared" si="5"/>
        <v>-1.072729223145815</v>
      </c>
      <c r="J21">
        <f t="shared" si="6"/>
        <v>1.072729223145815</v>
      </c>
      <c r="K21">
        <f t="shared" si="7"/>
        <v>0.6289303932876571</v>
      </c>
      <c r="L21">
        <f t="shared" si="8"/>
        <v>0.37106960671234313</v>
      </c>
      <c r="M21">
        <f t="shared" si="9"/>
        <v>1.5900010727301979</v>
      </c>
      <c r="N21">
        <f t="shared" si="10"/>
        <v>2.6949121725703877</v>
      </c>
    </row>
    <row r="22" spans="1:14" x14ac:dyDescent="0.25">
      <c r="A22" s="4">
        <f>IF('True_Odds_Calculator_2-way'!A23="","",'True_Odds_Calculator_2-way'!A23)</f>
        <v>2.11</v>
      </c>
      <c r="B22" s="4">
        <f>IF('True_Odds_Calculator_2-way'!B23="","",'True_Odds_Calculator_2-way'!B23)</f>
        <v>1.79</v>
      </c>
      <c r="C22" s="4">
        <f t="shared" si="0"/>
        <v>0.47393364928909953</v>
      </c>
      <c r="D22">
        <f t="shared" si="1"/>
        <v>0.55865921787709494</v>
      </c>
      <c r="E22">
        <f t="shared" si="2"/>
        <v>3.2592867166194583E-2</v>
      </c>
      <c r="F22">
        <f t="shared" si="3"/>
        <v>-0.23217453467129112</v>
      </c>
      <c r="G22">
        <v>0</v>
      </c>
      <c r="H22">
        <f t="shared" si="4"/>
        <v>0.26476740183748576</v>
      </c>
      <c r="I22">
        <f t="shared" si="5"/>
        <v>-1.0678861770883312</v>
      </c>
      <c r="J22">
        <f t="shared" si="6"/>
        <v>1.0678861770883312</v>
      </c>
      <c r="K22">
        <f t="shared" si="7"/>
        <v>0.45759183965236705</v>
      </c>
      <c r="L22">
        <f t="shared" si="8"/>
        <v>0.54240816034763273</v>
      </c>
      <c r="M22">
        <f t="shared" si="9"/>
        <v>2.1853536565680476</v>
      </c>
      <c r="N22">
        <f t="shared" si="10"/>
        <v>1.8436300798997822</v>
      </c>
    </row>
    <row r="23" spans="1:14" x14ac:dyDescent="0.25">
      <c r="A23" s="4">
        <f>IF('True_Odds_Calculator_2-way'!A24="","",'True_Odds_Calculator_2-way'!A24)</f>
        <v>1.89</v>
      </c>
      <c r="B23" s="4">
        <f>IF('True_Odds_Calculator_2-way'!B24="","",'True_Odds_Calculator_2-way'!B24)</f>
        <v>1.95</v>
      </c>
      <c r="C23" s="4">
        <f t="shared" si="0"/>
        <v>0.52910052910052918</v>
      </c>
      <c r="D23">
        <f t="shared" si="1"/>
        <v>0.51282051282051289</v>
      </c>
      <c r="E23">
        <f t="shared" si="2"/>
        <v>4.1921041921042068E-2</v>
      </c>
      <c r="F23">
        <f t="shared" si="3"/>
        <v>-0.22941256274589605</v>
      </c>
      <c r="G23">
        <v>0</v>
      </c>
      <c r="H23">
        <f t="shared" si="4"/>
        <v>0.27133360466693807</v>
      </c>
      <c r="I23">
        <f t="shared" si="5"/>
        <v>-1.0875348781426823</v>
      </c>
      <c r="J23">
        <f t="shared" si="6"/>
        <v>1.0875348781426823</v>
      </c>
      <c r="K23">
        <f t="shared" si="7"/>
        <v>0.5081543421727045</v>
      </c>
      <c r="L23">
        <f t="shared" si="8"/>
        <v>0.49184565782729561</v>
      </c>
      <c r="M23">
        <f t="shared" si="9"/>
        <v>1.9679060415469869</v>
      </c>
      <c r="N23">
        <f t="shared" si="10"/>
        <v>2.0331581342355478</v>
      </c>
    </row>
    <row r="24" spans="1:14" x14ac:dyDescent="0.25">
      <c r="A24" s="4">
        <f>IF('True_Odds_Calculator_2-way'!A25="","",'True_Odds_Calculator_2-way'!A25)</f>
        <v>2.12</v>
      </c>
      <c r="B24" s="4">
        <f>IF('True_Odds_Calculator_2-way'!B25="","",'True_Odds_Calculator_2-way'!B25)</f>
        <v>1.75</v>
      </c>
      <c r="C24" s="4">
        <f t="shared" si="0"/>
        <v>0.47169811320754712</v>
      </c>
      <c r="D24">
        <f t="shared" si="1"/>
        <v>0.5714285714285714</v>
      </c>
      <c r="E24">
        <f t="shared" si="2"/>
        <v>4.3126684636118462E-2</v>
      </c>
      <c r="F24">
        <f t="shared" si="3"/>
        <v>-0.22641509433962281</v>
      </c>
      <c r="G24">
        <v>0</v>
      </c>
      <c r="H24">
        <f t="shared" si="4"/>
        <v>0.26954177897574122</v>
      </c>
      <c r="I24">
        <f t="shared" si="5"/>
        <v>-1.0910894511799614</v>
      </c>
      <c r="J24">
        <f t="shared" si="6"/>
        <v>1.0910894511799614</v>
      </c>
      <c r="K24">
        <f t="shared" si="7"/>
        <v>0.45004091619234604</v>
      </c>
      <c r="L24">
        <f t="shared" si="8"/>
        <v>0.54995908380765413</v>
      </c>
      <c r="M24">
        <f t="shared" si="9"/>
        <v>2.2220201853215569</v>
      </c>
      <c r="N24">
        <f t="shared" si="10"/>
        <v>1.8183170883849711</v>
      </c>
    </row>
    <row r="25" spans="1:14" x14ac:dyDescent="0.25">
      <c r="A25" s="4">
        <f>IF('True_Odds_Calculator_2-way'!A26="","",'True_Odds_Calculator_2-way'!A26)</f>
        <v>2.0299999999999998</v>
      </c>
      <c r="B25" s="4">
        <f>IF('True_Odds_Calculator_2-way'!B26="","",'True_Odds_Calculator_2-way'!B26)</f>
        <v>1.83</v>
      </c>
      <c r="C25" s="4">
        <f t="shared" si="0"/>
        <v>0.49261083743842371</v>
      </c>
      <c r="D25">
        <f t="shared" si="1"/>
        <v>0.54644808743169393</v>
      </c>
      <c r="E25">
        <f t="shared" si="2"/>
        <v>3.9058924870117639E-2</v>
      </c>
      <c r="F25">
        <f t="shared" si="3"/>
        <v>-0.23012732509623413</v>
      </c>
      <c r="G25">
        <v>0</v>
      </c>
      <c r="H25">
        <f t="shared" si="4"/>
        <v>0.26918624996635171</v>
      </c>
      <c r="I25">
        <f t="shared" si="5"/>
        <v>-1.0815393906387938</v>
      </c>
      <c r="J25">
        <f t="shared" si="6"/>
        <v>1.0815393906387938</v>
      </c>
      <c r="K25">
        <f t="shared" si="7"/>
        <v>0.47304012528552486</v>
      </c>
      <c r="L25">
        <f t="shared" si="8"/>
        <v>0.52695987471447536</v>
      </c>
      <c r="M25">
        <f t="shared" si="9"/>
        <v>2.113985572357957</v>
      </c>
      <c r="N25">
        <f t="shared" si="10"/>
        <v>1.8976776942301987</v>
      </c>
    </row>
    <row r="26" spans="1:14" x14ac:dyDescent="0.25">
      <c r="A26" s="4">
        <f>IF('True_Odds_Calculator_2-way'!A27="","",'True_Odds_Calculator_2-way'!A27)</f>
        <v>2.4700000000000002</v>
      </c>
      <c r="B26" s="4">
        <f>IF('True_Odds_Calculator_2-way'!B27="","",'True_Odds_Calculator_2-way'!B27)</f>
        <v>1.57</v>
      </c>
      <c r="C26" s="4">
        <f t="shared" si="0"/>
        <v>0.40485829959514169</v>
      </c>
      <c r="D26">
        <f t="shared" si="1"/>
        <v>0.63694267515923564</v>
      </c>
      <c r="E26">
        <f t="shared" si="2"/>
        <v>4.1800974754377274E-2</v>
      </c>
      <c r="F26">
        <f t="shared" si="3"/>
        <v>-0.21607055365017158</v>
      </c>
      <c r="G26">
        <v>0</v>
      </c>
      <c r="H26">
        <f t="shared" si="4"/>
        <v>0.25787152840454886</v>
      </c>
      <c r="I26">
        <f t="shared" si="5"/>
        <v>-1.0924558755741034</v>
      </c>
      <c r="J26">
        <f t="shared" si="6"/>
        <v>1.0924558755741034</v>
      </c>
      <c r="K26">
        <f t="shared" si="7"/>
        <v>0.38374308682615721</v>
      </c>
      <c r="L26">
        <f t="shared" si="8"/>
        <v>0.61625691317384279</v>
      </c>
      <c r="M26">
        <f t="shared" si="9"/>
        <v>2.6059101370939319</v>
      </c>
      <c r="N26">
        <f t="shared" si="10"/>
        <v>1.6226998490772393</v>
      </c>
    </row>
    <row r="27" spans="1:14" x14ac:dyDescent="0.25">
      <c r="A27" s="4">
        <f>IF('True_Odds_Calculator_2-way'!A28="","",'True_Odds_Calculator_2-way'!A28)</f>
        <v>1.64</v>
      </c>
      <c r="B27" s="4">
        <f>IF('True_Odds_Calculator_2-way'!B28="","",'True_Odds_Calculator_2-way'!B28)</f>
        <v>2.29</v>
      </c>
      <c r="C27" s="4">
        <f t="shared" si="0"/>
        <v>0.6097560975609756</v>
      </c>
      <c r="D27">
        <f t="shared" si="1"/>
        <v>0.4366812227074236</v>
      </c>
      <c r="E27">
        <f t="shared" si="2"/>
        <v>4.6437320268399196E-2</v>
      </c>
      <c r="F27">
        <f t="shared" si="3"/>
        <v>-0.21983171796783463</v>
      </c>
      <c r="G27">
        <v>0</v>
      </c>
      <c r="H27">
        <f t="shared" si="4"/>
        <v>0.26626903823623388</v>
      </c>
      <c r="I27">
        <f t="shared" si="5"/>
        <v>-1.1005636329070299</v>
      </c>
      <c r="J27">
        <f t="shared" si="6"/>
        <v>1.1005636329070299</v>
      </c>
      <c r="K27">
        <f t="shared" si="7"/>
        <v>0.586730253341471</v>
      </c>
      <c r="L27">
        <f t="shared" si="8"/>
        <v>0.41326974665852889</v>
      </c>
      <c r="M27">
        <f t="shared" si="9"/>
        <v>1.7043607250604993</v>
      </c>
      <c r="N27">
        <f t="shared" si="10"/>
        <v>2.4197270864500684</v>
      </c>
    </row>
    <row r="28" spans="1:14" x14ac:dyDescent="0.25">
      <c r="A28" s="4">
        <f>IF('True_Odds_Calculator_2-way'!A29="","",'True_Odds_Calculator_2-way'!A29)</f>
        <v>2.36</v>
      </c>
      <c r="B28" s="4">
        <f>IF('True_Odds_Calculator_2-way'!B29="","",'True_Odds_Calculator_2-way'!B29)</f>
        <v>1.61</v>
      </c>
      <c r="C28" s="4">
        <f t="shared" si="0"/>
        <v>0.42372881355932207</v>
      </c>
      <c r="D28">
        <f t="shared" si="1"/>
        <v>0.6211180124223602</v>
      </c>
      <c r="E28">
        <f t="shared" si="2"/>
        <v>4.4846825981682326E-2</v>
      </c>
      <c r="F28">
        <f t="shared" si="3"/>
        <v>-0.21833877250236866</v>
      </c>
      <c r="G28">
        <v>0</v>
      </c>
      <c r="H28">
        <f t="shared" si="4"/>
        <v>0.26318559848405093</v>
      </c>
      <c r="I28">
        <f t="shared" si="5"/>
        <v>-1.0979071877276472</v>
      </c>
      <c r="J28">
        <f t="shared" si="6"/>
        <v>1.0979071877276472</v>
      </c>
      <c r="K28">
        <f t="shared" si="7"/>
        <v>0.40109840391847473</v>
      </c>
      <c r="L28">
        <f t="shared" si="8"/>
        <v>0.59890159608152527</v>
      </c>
      <c r="M28">
        <f t="shared" si="9"/>
        <v>2.4931537753095996</v>
      </c>
      <c r="N28">
        <f t="shared" si="10"/>
        <v>1.6697233845138648</v>
      </c>
    </row>
    <row r="29" spans="1:14" x14ac:dyDescent="0.25">
      <c r="A29" s="4">
        <f>IF('True_Odds_Calculator_2-way'!A30="","",'True_Odds_Calculator_2-way'!A30)</f>
        <v>1.64</v>
      </c>
      <c r="B29" s="4">
        <f>IF('True_Odds_Calculator_2-way'!B30="","",'True_Odds_Calculator_2-way'!B30)</f>
        <v>2.3199999999999998</v>
      </c>
      <c r="C29" s="4">
        <f t="shared" si="0"/>
        <v>0.6097560975609756</v>
      </c>
      <c r="D29">
        <f t="shared" si="1"/>
        <v>0.43103448275862072</v>
      </c>
      <c r="E29">
        <f t="shared" si="2"/>
        <v>4.0790580319596259E-2</v>
      </c>
      <c r="F29">
        <f t="shared" si="3"/>
        <v>-0.22203532380151392</v>
      </c>
      <c r="G29">
        <v>0</v>
      </c>
      <c r="H29">
        <f t="shared" si="4"/>
        <v>0.26282590412111018</v>
      </c>
      <c r="I29">
        <f t="shared" si="5"/>
        <v>-1.0879853497231113</v>
      </c>
      <c r="J29">
        <f t="shared" si="6"/>
        <v>1.0879853497231113</v>
      </c>
      <c r="K29">
        <f t="shared" si="7"/>
        <v>0.58951467140281677</v>
      </c>
      <c r="L29">
        <f t="shared" si="8"/>
        <v>0.41048532859718323</v>
      </c>
      <c r="M29">
        <f t="shared" si="9"/>
        <v>1.6963106238227914</v>
      </c>
      <c r="N29">
        <f t="shared" si="10"/>
        <v>2.4361406616345072</v>
      </c>
    </row>
    <row r="30" spans="1:14" x14ac:dyDescent="0.25">
      <c r="A30" s="4">
        <f>IF('True_Odds_Calculator_2-way'!A31="","",'True_Odds_Calculator_2-way'!A31)</f>
        <v>1.68</v>
      </c>
      <c r="B30" s="4">
        <f>IF('True_Odds_Calculator_2-way'!B31="","",'True_Odds_Calculator_2-way'!B31)</f>
        <v>2.2200000000000002</v>
      </c>
      <c r="C30" s="4">
        <f t="shared" si="0"/>
        <v>0.59523809523809523</v>
      </c>
      <c r="D30">
        <f t="shared" si="1"/>
        <v>0.4504504504504504</v>
      </c>
      <c r="E30">
        <f t="shared" si="2"/>
        <v>4.5688545688545634E-2</v>
      </c>
      <c r="F30">
        <f t="shared" si="3"/>
        <v>-0.22243672243672252</v>
      </c>
      <c r="G30">
        <v>0</v>
      </c>
      <c r="H30">
        <f t="shared" si="4"/>
        <v>0.2681252681252681</v>
      </c>
      <c r="I30">
        <f t="shared" si="5"/>
        <v>-1.0979071877276467</v>
      </c>
      <c r="J30">
        <f t="shared" si="6"/>
        <v>1.0979071877276467</v>
      </c>
      <c r="K30">
        <f t="shared" si="7"/>
        <v>0.57254851307619281</v>
      </c>
      <c r="L30">
        <f t="shared" si="8"/>
        <v>0.42745148692380741</v>
      </c>
      <c r="M30">
        <f t="shared" si="9"/>
        <v>1.7465768876547993</v>
      </c>
      <c r="N30">
        <f t="shared" si="10"/>
        <v>2.3394467690277296</v>
      </c>
    </row>
    <row r="31" spans="1:14" x14ac:dyDescent="0.25">
      <c r="A31" s="4">
        <f>IF('True_Odds_Calculator_2-way'!A32="","",'True_Odds_Calculator_2-way'!A32)</f>
        <v>2.06</v>
      </c>
      <c r="B31" s="4">
        <f>IF('True_Odds_Calculator_2-way'!B32="","",'True_Odds_Calculator_2-way'!B32)</f>
        <v>1.81</v>
      </c>
      <c r="C31" s="4">
        <f t="shared" si="0"/>
        <v>0.4854368932038835</v>
      </c>
      <c r="D31">
        <f t="shared" si="1"/>
        <v>0.5524861878453039</v>
      </c>
      <c r="E31">
        <f t="shared" si="2"/>
        <v>3.7923081049187513E-2</v>
      </c>
      <c r="F31">
        <f t="shared" si="3"/>
        <v>-0.23027409751649397</v>
      </c>
      <c r="G31">
        <v>0</v>
      </c>
      <c r="H31">
        <f t="shared" si="4"/>
        <v>0.26819717856568148</v>
      </c>
      <c r="I31">
        <f t="shared" si="5"/>
        <v>-1.079206513730294</v>
      </c>
      <c r="J31">
        <f t="shared" si="6"/>
        <v>1.079206513730294</v>
      </c>
      <c r="K31">
        <f t="shared" si="7"/>
        <v>0.46642685075531992</v>
      </c>
      <c r="L31">
        <f t="shared" si="8"/>
        <v>0.5335731492446798</v>
      </c>
      <c r="M31">
        <f t="shared" si="9"/>
        <v>2.1439589045541121</v>
      </c>
      <c r="N31">
        <f t="shared" si="10"/>
        <v>1.8741572761215382</v>
      </c>
    </row>
    <row r="32" spans="1:14" x14ac:dyDescent="0.25">
      <c r="A32" s="4">
        <f>IF('True_Odds_Calculator_2-way'!A33="","",'True_Odds_Calculator_2-way'!A33)</f>
        <v>1.87</v>
      </c>
      <c r="B32" s="4">
        <f>IF('True_Odds_Calculator_2-way'!B33="","",'True_Odds_Calculator_2-way'!B33)</f>
        <v>1.99</v>
      </c>
      <c r="C32" s="4">
        <f t="shared" si="0"/>
        <v>0.53475935828876997</v>
      </c>
      <c r="D32">
        <f t="shared" si="1"/>
        <v>0.50251256281407031</v>
      </c>
      <c r="E32">
        <f t="shared" si="2"/>
        <v>3.7271921102840277E-2</v>
      </c>
      <c r="F32">
        <f t="shared" si="3"/>
        <v>-0.23145137451965714</v>
      </c>
      <c r="G32">
        <v>0</v>
      </c>
      <c r="H32">
        <f t="shared" si="4"/>
        <v>0.26872329562249747</v>
      </c>
      <c r="I32">
        <f t="shared" si="5"/>
        <v>-1.077513639725393</v>
      </c>
      <c r="J32">
        <f t="shared" si="6"/>
        <v>1.077513639725393</v>
      </c>
      <c r="K32">
        <f t="shared" si="7"/>
        <v>0.51614585087099007</v>
      </c>
      <c r="L32">
        <f t="shared" si="8"/>
        <v>0.48385414912900976</v>
      </c>
      <c r="M32">
        <f t="shared" si="9"/>
        <v>1.9374368665610926</v>
      </c>
      <c r="N32">
        <f t="shared" si="10"/>
        <v>2.0667385033281396</v>
      </c>
    </row>
    <row r="33" spans="1:14" x14ac:dyDescent="0.25">
      <c r="A33" s="4">
        <f>IF('True_Odds_Calculator_2-way'!A34="","",'True_Odds_Calculator_2-way'!A34)</f>
        <v>1.49</v>
      </c>
      <c r="B33" s="4">
        <f>IF('True_Odds_Calculator_2-way'!B34="","",'True_Odds_Calculator_2-way'!B34)</f>
        <v>2.72</v>
      </c>
      <c r="C33" s="4">
        <f t="shared" si="0"/>
        <v>0.67114093959731547</v>
      </c>
      <c r="D33">
        <f t="shared" si="1"/>
        <v>0.36764705882352938</v>
      </c>
      <c r="E33">
        <f t="shared" si="2"/>
        <v>3.8787998420844794E-2</v>
      </c>
      <c r="F33">
        <f t="shared" si="3"/>
        <v>-0.2079549940781682</v>
      </c>
      <c r="G33">
        <v>0</v>
      </c>
      <c r="H33">
        <f t="shared" si="4"/>
        <v>0.24674299249901302</v>
      </c>
      <c r="I33">
        <f t="shared" si="5"/>
        <v>-1.0892755023757474</v>
      </c>
      <c r="J33">
        <f t="shared" si="6"/>
        <v>1.0892755023757474</v>
      </c>
      <c r="K33">
        <f t="shared" si="7"/>
        <v>0.6519988671526179</v>
      </c>
      <c r="L33">
        <f t="shared" si="8"/>
        <v>0.34800113284738216</v>
      </c>
      <c r="M33">
        <f t="shared" si="9"/>
        <v>1.5337449961641161</v>
      </c>
      <c r="N33">
        <f t="shared" si="10"/>
        <v>2.8735538640862863</v>
      </c>
    </row>
    <row r="34" spans="1:14" x14ac:dyDescent="0.25">
      <c r="A34" s="4">
        <f>IF('True_Odds_Calculator_2-way'!A35="","",'True_Odds_Calculator_2-way'!A35)</f>
        <v>1.78</v>
      </c>
      <c r="B34" s="4">
        <f>IF('True_Odds_Calculator_2-way'!B35="","",'True_Odds_Calculator_2-way'!B35)</f>
        <v>2.12</v>
      </c>
      <c r="C34" s="4">
        <f t="shared" si="0"/>
        <v>0.5617977528089888</v>
      </c>
      <c r="D34">
        <f t="shared" si="1"/>
        <v>0.47169811320754712</v>
      </c>
      <c r="E34">
        <f t="shared" si="2"/>
        <v>3.3495866016535869E-2</v>
      </c>
      <c r="F34">
        <f t="shared" si="3"/>
        <v>-0.23150307398770409</v>
      </c>
      <c r="G34">
        <v>0</v>
      </c>
      <c r="H34">
        <f t="shared" si="4"/>
        <v>0.26499894000423996</v>
      </c>
      <c r="I34">
        <f t="shared" si="5"/>
        <v>-1.0699012312772822</v>
      </c>
      <c r="J34">
        <f t="shared" si="6"/>
        <v>1.0699012312772822</v>
      </c>
      <c r="K34">
        <f t="shared" si="7"/>
        <v>0.54510083634166528</v>
      </c>
      <c r="L34">
        <f t="shared" si="8"/>
        <v>0.45489916365833472</v>
      </c>
      <c r="M34">
        <f t="shared" si="9"/>
        <v>1.83452296039628</v>
      </c>
      <c r="N34">
        <f t="shared" si="10"/>
        <v>2.1982893790305562</v>
      </c>
    </row>
    <row r="35" spans="1:14" x14ac:dyDescent="0.25">
      <c r="A35" s="4">
        <f>IF('True_Odds_Calculator_2-way'!A36="","",'True_Odds_Calculator_2-way'!A36)</f>
        <v>1.55</v>
      </c>
      <c r="B35" s="4">
        <f>IF('True_Odds_Calculator_2-way'!B36="","",'True_Odds_Calculator_2-way'!B36)</f>
        <v>2.56</v>
      </c>
      <c r="C35" s="4">
        <f t="shared" si="0"/>
        <v>0.64516129032258063</v>
      </c>
      <c r="D35">
        <f t="shared" si="1"/>
        <v>0.390625</v>
      </c>
      <c r="E35">
        <f t="shared" si="2"/>
        <v>3.5786290322580516E-2</v>
      </c>
      <c r="F35">
        <f t="shared" si="3"/>
        <v>-0.21622983870967749</v>
      </c>
      <c r="G35">
        <v>0</v>
      </c>
      <c r="H35">
        <f t="shared" si="4"/>
        <v>0.25201612903225806</v>
      </c>
      <c r="I35">
        <f t="shared" si="5"/>
        <v>-1.0795837927188261</v>
      </c>
      <c r="J35">
        <f t="shared" si="6"/>
        <v>1.0795837927188261</v>
      </c>
      <c r="K35">
        <f t="shared" si="7"/>
        <v>0.62744267905668039</v>
      </c>
      <c r="L35">
        <f t="shared" si="8"/>
        <v>0.37255732094331973</v>
      </c>
      <c r="M35">
        <f t="shared" si="9"/>
        <v>1.5937710859953542</v>
      </c>
      <c r="N35">
        <f t="shared" si="10"/>
        <v>2.6841507166413687</v>
      </c>
    </row>
    <row r="36" spans="1:14" x14ac:dyDescent="0.25">
      <c r="A36" s="4">
        <f>IF('True_Odds_Calculator_2-way'!A37="","",'True_Odds_Calculator_2-way'!A37)</f>
        <v>1.41</v>
      </c>
      <c r="B36" s="4">
        <f>IF('True_Odds_Calculator_2-way'!B37="","",'True_Odds_Calculator_2-way'!B37)</f>
        <v>2.99</v>
      </c>
      <c r="C36" s="4">
        <f t="shared" si="0"/>
        <v>0.70921985815602839</v>
      </c>
      <c r="D36">
        <f t="shared" si="1"/>
        <v>0.33444816053511706</v>
      </c>
      <c r="E36">
        <f t="shared" si="2"/>
        <v>4.3668018691145338E-2</v>
      </c>
      <c r="F36">
        <f t="shared" si="3"/>
        <v>-0.19352925828411505</v>
      </c>
      <c r="G36">
        <v>0</v>
      </c>
      <c r="H36">
        <f t="shared" si="4"/>
        <v>0.23719727697526033</v>
      </c>
      <c r="I36">
        <f t="shared" si="5"/>
        <v>-1.1070864451827995</v>
      </c>
      <c r="J36">
        <f t="shared" si="6"/>
        <v>1.1070864451827995</v>
      </c>
      <c r="K36">
        <f t="shared" si="7"/>
        <v>0.68780263884516069</v>
      </c>
      <c r="L36">
        <f t="shared" si="8"/>
        <v>0.31219736115483959</v>
      </c>
      <c r="M36">
        <f t="shared" si="9"/>
        <v>1.4539054425249476</v>
      </c>
      <c r="N36">
        <f t="shared" si="10"/>
        <v>3.203102025913771</v>
      </c>
    </row>
    <row r="37" spans="1:14" x14ac:dyDescent="0.25">
      <c r="A37" s="4">
        <f>IF('True_Odds_Calculator_2-way'!A38="","",'True_Odds_Calculator_2-way'!A38)</f>
        <v>1.56</v>
      </c>
      <c r="B37" s="4">
        <f>IF('True_Odds_Calculator_2-way'!B38="","",'True_Odds_Calculator_2-way'!B38)</f>
        <v>2.5499999999999998</v>
      </c>
      <c r="C37" s="4">
        <f t="shared" si="0"/>
        <v>0.64102564102564097</v>
      </c>
      <c r="D37">
        <f t="shared" si="1"/>
        <v>0.39215686274509809</v>
      </c>
      <c r="E37">
        <f t="shared" si="2"/>
        <v>3.3182503770738947E-2</v>
      </c>
      <c r="F37">
        <f t="shared" si="3"/>
        <v>-0.21820010055304184</v>
      </c>
      <c r="G37">
        <v>0</v>
      </c>
      <c r="H37">
        <f t="shared" si="4"/>
        <v>0.25138260432378079</v>
      </c>
      <c r="I37">
        <f t="shared" si="5"/>
        <v>-1.0733469768527293</v>
      </c>
      <c r="J37">
        <f t="shared" si="6"/>
        <v>1.0733469768527293</v>
      </c>
      <c r="K37">
        <f t="shared" si="7"/>
        <v>0.62458063039578859</v>
      </c>
      <c r="L37">
        <f t="shared" si="8"/>
        <v>0.37541936960421152</v>
      </c>
      <c r="M37">
        <f t="shared" si="9"/>
        <v>1.6010743070375286</v>
      </c>
      <c r="N37">
        <f t="shared" si="10"/>
        <v>2.6636878141217299</v>
      </c>
    </row>
    <row r="38" spans="1:14" x14ac:dyDescent="0.25">
      <c r="A38" s="4">
        <f>IF('True_Odds_Calculator_2-way'!A39="","",'True_Odds_Calculator_2-way'!A39)</f>
        <v>1.6</v>
      </c>
      <c r="B38" s="4">
        <f>IF('True_Odds_Calculator_2-way'!B39="","",'True_Odds_Calculator_2-way'!B39)</f>
        <v>2.4500000000000002</v>
      </c>
      <c r="C38" s="4">
        <f t="shared" si="0"/>
        <v>0.625</v>
      </c>
      <c r="D38">
        <f t="shared" si="1"/>
        <v>0.4081632653061224</v>
      </c>
      <c r="E38">
        <f t="shared" si="2"/>
        <v>3.3163265306122458E-2</v>
      </c>
      <c r="F38">
        <f t="shared" si="3"/>
        <v>-0.22193877551020402</v>
      </c>
      <c r="G38">
        <v>0</v>
      </c>
      <c r="H38">
        <f t="shared" si="4"/>
        <v>0.25510204081632648</v>
      </c>
      <c r="I38">
        <f t="shared" si="5"/>
        <v>-1.0721125348377949</v>
      </c>
      <c r="J38">
        <f t="shared" si="6"/>
        <v>1.0721125348377949</v>
      </c>
      <c r="K38">
        <f t="shared" si="7"/>
        <v>0.60854364081308054</v>
      </c>
      <c r="L38">
        <f t="shared" si="8"/>
        <v>0.39145635918691934</v>
      </c>
      <c r="M38">
        <f t="shared" si="9"/>
        <v>1.643267520902677</v>
      </c>
      <c r="N38">
        <f t="shared" si="10"/>
        <v>2.5545631755148031</v>
      </c>
    </row>
    <row r="39" spans="1:14" x14ac:dyDescent="0.25">
      <c r="A39" s="4">
        <f>IF('True_Odds_Calculator_2-way'!A40="","",'True_Odds_Calculator_2-way'!A40)</f>
        <v>1.76</v>
      </c>
      <c r="B39" s="4">
        <f>IF('True_Odds_Calculator_2-way'!B40="","",'True_Odds_Calculator_2-way'!B40)</f>
        <v>2.14</v>
      </c>
      <c r="C39" s="4">
        <f t="shared" si="0"/>
        <v>0.56818181818181823</v>
      </c>
      <c r="D39">
        <f t="shared" si="1"/>
        <v>0.46728971962616822</v>
      </c>
      <c r="E39">
        <f t="shared" si="2"/>
        <v>3.5471537807986397E-2</v>
      </c>
      <c r="F39">
        <f t="shared" si="3"/>
        <v>-0.23003398470688197</v>
      </c>
      <c r="G39">
        <v>0</v>
      </c>
      <c r="H39">
        <f t="shared" si="4"/>
        <v>0.26550552251486831</v>
      </c>
      <c r="I39">
        <f t="shared" si="5"/>
        <v>-1.0743376064838499</v>
      </c>
      <c r="J39">
        <f t="shared" si="6"/>
        <v>1.0743376064838499</v>
      </c>
      <c r="K39">
        <f t="shared" si="7"/>
        <v>0.55051025721682212</v>
      </c>
      <c r="L39">
        <f t="shared" si="8"/>
        <v>0.4494897427831781</v>
      </c>
      <c r="M39">
        <f t="shared" si="9"/>
        <v>1.8164965809277254</v>
      </c>
      <c r="N39">
        <f t="shared" si="10"/>
        <v>2.2247448713915889</v>
      </c>
    </row>
    <row r="40" spans="1:14" x14ac:dyDescent="0.25">
      <c r="A40" s="4">
        <f>IF('True_Odds_Calculator_2-way'!A41="","",'True_Odds_Calculator_2-way'!A41)</f>
        <v>1.91</v>
      </c>
      <c r="B40" s="4">
        <f>IF('True_Odds_Calculator_2-way'!B41="","",'True_Odds_Calculator_2-way'!B41)</f>
        <v>1.98</v>
      </c>
      <c r="C40" s="4">
        <f t="shared" si="0"/>
        <v>0.52356020942408377</v>
      </c>
      <c r="D40">
        <f t="shared" si="1"/>
        <v>0.50505050505050508</v>
      </c>
      <c r="E40">
        <f t="shared" si="2"/>
        <v>2.861071447458885E-2</v>
      </c>
      <c r="F40">
        <f t="shared" si="3"/>
        <v>-0.23581363371939279</v>
      </c>
      <c r="G40">
        <v>0</v>
      </c>
      <c r="H40">
        <f t="shared" si="4"/>
        <v>0.2644243481939817</v>
      </c>
      <c r="I40">
        <f t="shared" si="5"/>
        <v>-1.0589275952301447</v>
      </c>
      <c r="J40">
        <f t="shared" si="6"/>
        <v>1.0589275952301447</v>
      </c>
      <c r="K40">
        <f t="shared" si="7"/>
        <v>0.50926243676795835</v>
      </c>
      <c r="L40">
        <f t="shared" si="8"/>
        <v>0.4907375632320416</v>
      </c>
      <c r="M40">
        <f t="shared" si="9"/>
        <v>1.9636241116594322</v>
      </c>
      <c r="N40">
        <f t="shared" si="10"/>
        <v>2.0377490433255412</v>
      </c>
    </row>
    <row r="41" spans="1:14" x14ac:dyDescent="0.25">
      <c r="A41" s="4">
        <f>IF('True_Odds_Calculator_2-way'!A42="","",'True_Odds_Calculator_2-way'!A42)</f>
        <v>1.43</v>
      </c>
      <c r="B41" s="4">
        <f>IF('True_Odds_Calculator_2-way'!B42="","",'True_Odds_Calculator_2-way'!B42)</f>
        <v>2.91</v>
      </c>
      <c r="C41" s="4">
        <f t="shared" si="0"/>
        <v>0.69930069930069938</v>
      </c>
      <c r="D41">
        <f t="shared" si="1"/>
        <v>0.3436426116838488</v>
      </c>
      <c r="E41">
        <f t="shared" si="2"/>
        <v>4.2943310984548067E-2</v>
      </c>
      <c r="F41">
        <f t="shared" si="3"/>
        <v>-0.19736620767548607</v>
      </c>
      <c r="G41">
        <v>0</v>
      </c>
      <c r="H41">
        <f t="shared" si="4"/>
        <v>0.24030951866003414</v>
      </c>
      <c r="I41">
        <f t="shared" si="5"/>
        <v>-1.10344092836073</v>
      </c>
      <c r="J41">
        <f t="shared" si="6"/>
        <v>1.10344092836073</v>
      </c>
      <c r="K41">
        <f t="shared" si="7"/>
        <v>0.67820538211981918</v>
      </c>
      <c r="L41">
        <f t="shared" si="8"/>
        <v>0.32179461788018088</v>
      </c>
      <c r="M41">
        <f t="shared" si="9"/>
        <v>1.4744795991951138</v>
      </c>
      <c r="N41">
        <f t="shared" si="10"/>
        <v>3.1075721731689949</v>
      </c>
    </row>
    <row r="42" spans="1:14" x14ac:dyDescent="0.25">
      <c r="A42" s="4">
        <f>IF('True_Odds_Calculator_2-way'!A43="","",'True_Odds_Calculator_2-way'!A43)</f>
        <v>1.76</v>
      </c>
      <c r="B42" s="4">
        <f>IF('True_Odds_Calculator_2-way'!B43="","",'True_Odds_Calculator_2-way'!B43)</f>
        <v>2.15</v>
      </c>
      <c r="C42" s="4">
        <f t="shared" si="0"/>
        <v>0.56818181818181823</v>
      </c>
      <c r="D42">
        <f t="shared" si="1"/>
        <v>0.46511627906976744</v>
      </c>
      <c r="E42">
        <f t="shared" si="2"/>
        <v>3.3298097251585723E-2</v>
      </c>
      <c r="F42">
        <f t="shared" si="3"/>
        <v>-0.23097251585623668</v>
      </c>
      <c r="G42">
        <v>0</v>
      </c>
      <c r="H42">
        <f t="shared" si="4"/>
        <v>0.26427061310782241</v>
      </c>
      <c r="I42">
        <f t="shared" si="5"/>
        <v>-1.0696563746013956</v>
      </c>
      <c r="J42">
        <f t="shared" si="6"/>
        <v>1.0696563746013956</v>
      </c>
      <c r="K42">
        <f t="shared" si="7"/>
        <v>0.5515905861496937</v>
      </c>
      <c r="L42">
        <f t="shared" si="8"/>
        <v>0.44840941385030625</v>
      </c>
      <c r="M42">
        <f t="shared" si="9"/>
        <v>1.8129388446970602</v>
      </c>
      <c r="N42">
        <f t="shared" si="10"/>
        <v>2.2301048307916052</v>
      </c>
    </row>
    <row r="43" spans="1:14" x14ac:dyDescent="0.25">
      <c r="A43" s="4">
        <f>IF('True_Odds_Calculator_2-way'!A44="","",'True_Odds_Calculator_2-way'!A44)</f>
        <v>1.63</v>
      </c>
      <c r="B43" s="4">
        <f>IF('True_Odds_Calculator_2-way'!B44="","",'True_Odds_Calculator_2-way'!B44)</f>
        <v>2.39</v>
      </c>
      <c r="C43" s="4">
        <f t="shared" si="0"/>
        <v>0.61349693251533743</v>
      </c>
      <c r="D43">
        <f t="shared" si="1"/>
        <v>0.41841004184100417</v>
      </c>
      <c r="E43">
        <f t="shared" si="2"/>
        <v>3.19069743563416E-2</v>
      </c>
      <c r="F43">
        <f t="shared" si="3"/>
        <v>-0.22478630284672851</v>
      </c>
      <c r="G43">
        <v>0</v>
      </c>
      <c r="H43">
        <f t="shared" si="4"/>
        <v>0.25669327720307006</v>
      </c>
      <c r="I43">
        <f t="shared" si="5"/>
        <v>-1.0686176060625021</v>
      </c>
      <c r="J43">
        <f t="shared" si="6"/>
        <v>1.0686176060625021</v>
      </c>
      <c r="K43">
        <f t="shared" si="7"/>
        <v>0.59764679259350884</v>
      </c>
      <c r="L43">
        <f t="shared" si="8"/>
        <v>0.40235320740649128</v>
      </c>
      <c r="M43">
        <f t="shared" si="9"/>
        <v>1.6732290918193764</v>
      </c>
      <c r="N43">
        <f t="shared" si="10"/>
        <v>2.4853784724268779</v>
      </c>
    </row>
    <row r="44" spans="1:14" x14ac:dyDescent="0.25">
      <c r="A44" s="4">
        <f>IF('True_Odds_Calculator_2-way'!A45="","",'True_Odds_Calculator_2-way'!A45)</f>
        <v>1.43</v>
      </c>
      <c r="B44" s="4">
        <f>IF('True_Odds_Calculator_2-way'!B45="","",'True_Odds_Calculator_2-way'!B45)</f>
        <v>2.89</v>
      </c>
      <c r="C44" s="4">
        <f t="shared" si="0"/>
        <v>0.69930069930069938</v>
      </c>
      <c r="D44">
        <f t="shared" si="1"/>
        <v>0.34602076124567471</v>
      </c>
      <c r="E44">
        <f t="shared" si="2"/>
        <v>4.5321460546374093E-2</v>
      </c>
      <c r="F44">
        <f t="shared" si="3"/>
        <v>-0.19665109976528661</v>
      </c>
      <c r="G44">
        <v>0</v>
      </c>
      <c r="H44">
        <f t="shared" si="4"/>
        <v>0.24197256031166067</v>
      </c>
      <c r="I44">
        <f t="shared" si="5"/>
        <v>-1.109263876066203</v>
      </c>
      <c r="J44">
        <f t="shared" si="6"/>
        <v>1.109263876066203</v>
      </c>
      <c r="K44">
        <f t="shared" si="7"/>
        <v>0.67705564926095685</v>
      </c>
      <c r="L44">
        <f t="shared" si="8"/>
        <v>0.32294435073904321</v>
      </c>
      <c r="M44">
        <f t="shared" si="9"/>
        <v>1.4769834667084671</v>
      </c>
      <c r="N44">
        <f t="shared" si="10"/>
        <v>3.096508725765124</v>
      </c>
    </row>
    <row r="45" spans="1:14" x14ac:dyDescent="0.25">
      <c r="A45" s="4">
        <f>IF('True_Odds_Calculator_2-way'!A46="","",'True_Odds_Calculator_2-way'!A46)</f>
        <v>1.43</v>
      </c>
      <c r="B45" s="4">
        <f>IF('True_Odds_Calculator_2-way'!B46="","",'True_Odds_Calculator_2-way'!B46)</f>
        <v>2.93</v>
      </c>
      <c r="C45" s="4">
        <f t="shared" si="0"/>
        <v>0.69930069930069938</v>
      </c>
      <c r="D45">
        <f t="shared" si="1"/>
        <v>0.34129692832764502</v>
      </c>
      <c r="E45">
        <f t="shared" si="2"/>
        <v>4.0597627628344402E-2</v>
      </c>
      <c r="F45">
        <f t="shared" si="3"/>
        <v>-0.1980715530203585</v>
      </c>
      <c r="G45">
        <v>0</v>
      </c>
      <c r="H45">
        <f t="shared" si="4"/>
        <v>0.23866918064870285</v>
      </c>
      <c r="I45">
        <f t="shared" si="5"/>
        <v>-1.0977087289206642</v>
      </c>
      <c r="J45">
        <f t="shared" si="6"/>
        <v>1.0977087289206642</v>
      </c>
      <c r="K45">
        <f t="shared" si="7"/>
        <v>0.67934101724582718</v>
      </c>
      <c r="L45">
        <f t="shared" si="8"/>
        <v>0.32065898275417282</v>
      </c>
      <c r="M45">
        <f t="shared" si="9"/>
        <v>1.4720147534358856</v>
      </c>
      <c r="N45">
        <f t="shared" si="10"/>
        <v>3.1185778468168821</v>
      </c>
    </row>
    <row r="46" spans="1:14" x14ac:dyDescent="0.25">
      <c r="A46" s="4">
        <f>IF('True_Odds_Calculator_2-way'!A47="","",'True_Odds_Calculator_2-way'!A47)</f>
        <v>1.45</v>
      </c>
      <c r="B46" s="4">
        <f>IF('True_Odds_Calculator_2-way'!B47="","",'True_Odds_Calculator_2-way'!B47)</f>
        <v>2.82</v>
      </c>
      <c r="C46" s="4">
        <f t="shared" si="0"/>
        <v>0.68965517241379315</v>
      </c>
      <c r="D46">
        <f t="shared" si="1"/>
        <v>0.3546099290780142</v>
      </c>
      <c r="E46">
        <f t="shared" si="2"/>
        <v>4.4265101491807402E-2</v>
      </c>
      <c r="F46">
        <f t="shared" si="3"/>
        <v>-0.20029347028613342</v>
      </c>
      <c r="G46">
        <v>0</v>
      </c>
      <c r="H46">
        <f t="shared" si="4"/>
        <v>0.24455857177794085</v>
      </c>
      <c r="I46">
        <f t="shared" si="5"/>
        <v>-1.1049892402196602</v>
      </c>
      <c r="J46">
        <f t="shared" si="6"/>
        <v>1.1049892402196602</v>
      </c>
      <c r="K46">
        <f t="shared" si="7"/>
        <v>0.66789329362050986</v>
      </c>
      <c r="L46">
        <f t="shared" si="8"/>
        <v>0.33210670637948997</v>
      </c>
      <c r="M46">
        <f t="shared" si="9"/>
        <v>1.4972451580988471</v>
      </c>
      <c r="N46">
        <f t="shared" si="10"/>
        <v>3.0110804171997816</v>
      </c>
    </row>
    <row r="47" spans="1:14" x14ac:dyDescent="0.25">
      <c r="A47" s="4">
        <f>IF('True_Odds_Calculator_2-way'!A48="","",'True_Odds_Calculator_2-way'!A48)</f>
        <v>1.48</v>
      </c>
      <c r="B47" s="4">
        <f>IF('True_Odds_Calculator_2-way'!B48="","",'True_Odds_Calculator_2-way'!B48)</f>
        <v>2.74</v>
      </c>
      <c r="C47" s="4">
        <f t="shared" si="0"/>
        <v>0.67567567567567566</v>
      </c>
      <c r="D47">
        <f t="shared" si="1"/>
        <v>0.36496350364963503</v>
      </c>
      <c r="E47">
        <f t="shared" si="2"/>
        <v>4.0639179325310693E-2</v>
      </c>
      <c r="F47">
        <f t="shared" si="3"/>
        <v>-0.20595778260011843</v>
      </c>
      <c r="G47">
        <v>0</v>
      </c>
      <c r="H47">
        <f t="shared" si="4"/>
        <v>0.24659696192542907</v>
      </c>
      <c r="I47">
        <f t="shared" si="5"/>
        <v>-1.0942202738310212</v>
      </c>
      <c r="J47">
        <f t="shared" si="6"/>
        <v>1.0942202738310212</v>
      </c>
      <c r="K47">
        <f t="shared" si="7"/>
        <v>0.65564065658438964</v>
      </c>
      <c r="L47">
        <f t="shared" si="8"/>
        <v>0.34435934341561031</v>
      </c>
      <c r="M47">
        <f t="shared" si="9"/>
        <v>1.5252257314388904</v>
      </c>
      <c r="N47">
        <f t="shared" si="10"/>
        <v>2.9039432764659772</v>
      </c>
    </row>
    <row r="48" spans="1:14" x14ac:dyDescent="0.25">
      <c r="A48" s="4">
        <f>IF('True_Odds_Calculator_2-way'!A49="","",'True_Odds_Calculator_2-way'!A49)</f>
        <v>1.3</v>
      </c>
      <c r="B48" s="4">
        <f>IF('True_Odds_Calculator_2-way'!B49="","",'True_Odds_Calculator_2-way'!B49)</f>
        <v>3.39</v>
      </c>
      <c r="C48" s="4">
        <f t="shared" si="0"/>
        <v>0.76923076923076916</v>
      </c>
      <c r="D48">
        <f t="shared" si="1"/>
        <v>0.29498525073746312</v>
      </c>
      <c r="E48">
        <f t="shared" si="2"/>
        <v>6.421601996823223E-2</v>
      </c>
      <c r="F48">
        <f t="shared" si="3"/>
        <v>-0.16269571136827787</v>
      </c>
      <c r="G48">
        <v>0</v>
      </c>
      <c r="H48">
        <f t="shared" si="4"/>
        <v>0.22691173133651008</v>
      </c>
      <c r="I48">
        <f t="shared" si="5"/>
        <v>-1.1809742331947859</v>
      </c>
      <c r="J48">
        <f t="shared" si="6"/>
        <v>1.1809742331947859</v>
      </c>
      <c r="K48">
        <f t="shared" si="7"/>
        <v>0.73839305014322398</v>
      </c>
      <c r="L48">
        <f t="shared" si="8"/>
        <v>0.26160694985677618</v>
      </c>
      <c r="M48">
        <f t="shared" si="9"/>
        <v>1.3542922699584359</v>
      </c>
      <c r="N48">
        <f t="shared" si="10"/>
        <v>3.8225284173355374</v>
      </c>
    </row>
    <row r="49" spans="1:14" x14ac:dyDescent="0.25">
      <c r="A49" s="4">
        <f>IF('True_Odds_Calculator_2-way'!A50="","",'True_Odds_Calculator_2-way'!A50)</f>
        <v>1.46</v>
      </c>
      <c r="B49" s="4">
        <f>IF('True_Odds_Calculator_2-way'!B50="","",'True_Odds_Calculator_2-way'!B50)</f>
        <v>2.84</v>
      </c>
      <c r="C49" s="4">
        <f t="shared" si="0"/>
        <v>0.68493150684931503</v>
      </c>
      <c r="D49">
        <f t="shared" si="1"/>
        <v>0.35211267605633806</v>
      </c>
      <c r="E49">
        <f t="shared" si="2"/>
        <v>3.7044182905653145E-2</v>
      </c>
      <c r="F49">
        <f t="shared" si="3"/>
        <v>-0.20412888288635922</v>
      </c>
      <c r="G49">
        <v>0</v>
      </c>
      <c r="H49">
        <f t="shared" si="4"/>
        <v>0.24117306579201236</v>
      </c>
      <c r="I49">
        <f t="shared" si="5"/>
        <v>-1.0869565217391306</v>
      </c>
      <c r="J49">
        <f t="shared" si="6"/>
        <v>1.0869565217391306</v>
      </c>
      <c r="K49">
        <f t="shared" si="7"/>
        <v>0.66666666666666652</v>
      </c>
      <c r="L49">
        <f t="shared" si="8"/>
        <v>0.33333333333333337</v>
      </c>
      <c r="M49">
        <f t="shared" si="9"/>
        <v>1.5000000000000004</v>
      </c>
      <c r="N49">
        <f t="shared" si="10"/>
        <v>2.9999999999999996</v>
      </c>
    </row>
    <row r="50" spans="1:14" x14ac:dyDescent="0.25">
      <c r="A50" s="4">
        <f>IF('True_Odds_Calculator_2-way'!A51="","",'True_Odds_Calculator_2-way'!A51)</f>
        <v>1.61</v>
      </c>
      <c r="B50" s="4">
        <f>IF('True_Odds_Calculator_2-way'!B51="","",'True_Odds_Calculator_2-way'!B51)</f>
        <v>2.42</v>
      </c>
      <c r="C50" s="4">
        <f t="shared" si="0"/>
        <v>0.6211180124223602</v>
      </c>
      <c r="D50">
        <f t="shared" si="1"/>
        <v>0.41322314049586778</v>
      </c>
      <c r="E50">
        <f t="shared" si="2"/>
        <v>3.4341152918228035E-2</v>
      </c>
      <c r="F50">
        <f t="shared" si="3"/>
        <v>-0.22231918279349105</v>
      </c>
      <c r="G50">
        <v>0</v>
      </c>
      <c r="H50">
        <f t="shared" si="4"/>
        <v>0.25666033571171909</v>
      </c>
      <c r="I50">
        <f t="shared" si="5"/>
        <v>-1.0744616281415773</v>
      </c>
      <c r="J50">
        <f t="shared" si="6"/>
        <v>1.0744616281415773</v>
      </c>
      <c r="K50">
        <f t="shared" si="7"/>
        <v>0.60407572556020461</v>
      </c>
      <c r="L50">
        <f t="shared" si="8"/>
        <v>0.3959242744397955</v>
      </c>
      <c r="M50">
        <f t="shared" si="9"/>
        <v>1.6554215931663621</v>
      </c>
      <c r="N50">
        <f t="shared" si="10"/>
        <v>2.5257355119610394</v>
      </c>
    </row>
    <row r="51" spans="1:14" x14ac:dyDescent="0.25">
      <c r="A51" s="4">
        <f>IF('True_Odds_Calculator_2-way'!A52="","",'True_Odds_Calculator_2-way'!A52)</f>
        <v>1.74</v>
      </c>
      <c r="B51" s="4">
        <f>IF('True_Odds_Calculator_2-way'!B52="","",'True_Odds_Calculator_2-way'!B52)</f>
        <v>2.17</v>
      </c>
      <c r="C51" s="4">
        <f t="shared" si="0"/>
        <v>0.57471264367816088</v>
      </c>
      <c r="D51">
        <f t="shared" si="1"/>
        <v>0.46082949308755761</v>
      </c>
      <c r="E51">
        <f t="shared" si="2"/>
        <v>3.5542136765718491E-2</v>
      </c>
      <c r="F51">
        <f t="shared" si="3"/>
        <v>-0.22930239949149844</v>
      </c>
      <c r="G51">
        <v>0</v>
      </c>
      <c r="H51">
        <f t="shared" si="4"/>
        <v>0.26484453625721699</v>
      </c>
      <c r="I51">
        <f t="shared" si="5"/>
        <v>-1.0747098003652684</v>
      </c>
      <c r="J51">
        <f t="shared" si="6"/>
        <v>1.0747098003652684</v>
      </c>
      <c r="K51">
        <f t="shared" si="7"/>
        <v>0.55701454614825729</v>
      </c>
      <c r="L51">
        <f t="shared" si="8"/>
        <v>0.44298545385174265</v>
      </c>
      <c r="M51">
        <f t="shared" si="9"/>
        <v>1.7952852522702987</v>
      </c>
      <c r="N51">
        <f t="shared" si="10"/>
        <v>2.2574104664273644</v>
      </c>
    </row>
    <row r="52" spans="1:14" x14ac:dyDescent="0.25">
      <c r="A52" s="4">
        <f>IF('True_Odds_Calculator_2-way'!A53="","",'True_Odds_Calculator_2-way'!A53)</f>
        <v>2.44</v>
      </c>
      <c r="B52" s="4">
        <f>IF('True_Odds_Calculator_2-way'!B53="","",'True_Odds_Calculator_2-way'!B53)</f>
        <v>1.6</v>
      </c>
      <c r="C52" s="4">
        <f t="shared" si="0"/>
        <v>0.4098360655737705</v>
      </c>
      <c r="D52">
        <f t="shared" si="1"/>
        <v>0.625</v>
      </c>
      <c r="E52">
        <f t="shared" si="2"/>
        <v>3.4836065573770503E-2</v>
      </c>
      <c r="F52">
        <f t="shared" si="3"/>
        <v>-0.22131147540983609</v>
      </c>
      <c r="G52">
        <v>0</v>
      </c>
      <c r="H52">
        <f t="shared" si="4"/>
        <v>0.25614754098360659</v>
      </c>
      <c r="I52">
        <f t="shared" si="5"/>
        <v>-1.075828707279838</v>
      </c>
      <c r="J52">
        <f t="shared" si="6"/>
        <v>1.075828707279838</v>
      </c>
      <c r="K52">
        <f t="shared" si="7"/>
        <v>0.39228095605926194</v>
      </c>
      <c r="L52">
        <f t="shared" si="8"/>
        <v>0.60771904394073795</v>
      </c>
      <c r="M52">
        <f t="shared" si="9"/>
        <v>2.5491933384829668</v>
      </c>
      <c r="N52">
        <f t="shared" si="10"/>
        <v>1.6454972243679031</v>
      </c>
    </row>
    <row r="53" spans="1:14" x14ac:dyDescent="0.25">
      <c r="A53" s="4">
        <f>IF('True_Odds_Calculator_2-way'!A54="","",'True_Odds_Calculator_2-way'!A54)</f>
        <v>1.95</v>
      </c>
      <c r="B53" s="4">
        <f>IF('True_Odds_Calculator_2-way'!B54="","",'True_Odds_Calculator_2-way'!B54)</f>
        <v>1.93</v>
      </c>
      <c r="C53" s="4">
        <f t="shared" si="0"/>
        <v>0.51282051282051289</v>
      </c>
      <c r="D53">
        <f t="shared" si="1"/>
        <v>0.5181347150259068</v>
      </c>
      <c r="E53">
        <f t="shared" si="2"/>
        <v>3.0955227846419575E-2</v>
      </c>
      <c r="F53">
        <f t="shared" si="3"/>
        <v>-0.23475488242327625</v>
      </c>
      <c r="G53">
        <v>0</v>
      </c>
      <c r="H53">
        <f t="shared" si="4"/>
        <v>0.26571011026969582</v>
      </c>
      <c r="I53">
        <f t="shared" si="5"/>
        <v>-1.0638899909514294</v>
      </c>
      <c r="J53">
        <f t="shared" si="6"/>
        <v>1.0638899909514294</v>
      </c>
      <c r="K53">
        <f t="shared" si="7"/>
        <v>0.49734035027939766</v>
      </c>
      <c r="L53">
        <f t="shared" si="8"/>
        <v>0.50265964972060251</v>
      </c>
      <c r="M53">
        <f t="shared" si="9"/>
        <v>2.0106954914038573</v>
      </c>
      <c r="N53">
        <f t="shared" si="10"/>
        <v>1.9894176915848294</v>
      </c>
    </row>
    <row r="54" spans="1:14" x14ac:dyDescent="0.25">
      <c r="A54" s="4">
        <f>IF('True_Odds_Calculator_2-way'!A55="","",'True_Odds_Calculator_2-way'!A55)</f>
        <v>1.65</v>
      </c>
      <c r="B54" s="4">
        <f>IF('True_Odds_Calculator_2-way'!B55="","",'True_Odds_Calculator_2-way'!B55)</f>
        <v>2.33</v>
      </c>
      <c r="C54" s="4">
        <f t="shared" si="0"/>
        <v>0.60606060606060608</v>
      </c>
      <c r="D54">
        <f t="shared" si="1"/>
        <v>0.42918454935622319</v>
      </c>
      <c r="E54">
        <f t="shared" si="2"/>
        <v>3.5245155416829377E-2</v>
      </c>
      <c r="F54">
        <f t="shared" si="3"/>
        <v>-0.22486669267785131</v>
      </c>
      <c r="G54">
        <v>0</v>
      </c>
      <c r="H54">
        <f t="shared" si="4"/>
        <v>0.26011184809468074</v>
      </c>
      <c r="I54">
        <f t="shared" si="5"/>
        <v>-1.0755175492958089</v>
      </c>
      <c r="J54">
        <f t="shared" si="6"/>
        <v>1.0755175492958089</v>
      </c>
      <c r="K54">
        <f t="shared" si="7"/>
        <v>0.58855158622613757</v>
      </c>
      <c r="L54">
        <f t="shared" si="8"/>
        <v>0.41144841377386249</v>
      </c>
      <c r="M54">
        <f t="shared" si="9"/>
        <v>1.6990864070422753</v>
      </c>
      <c r="N54">
        <f t="shared" si="10"/>
        <v>2.4304383405634256</v>
      </c>
    </row>
    <row r="55" spans="1:14" x14ac:dyDescent="0.25">
      <c r="A55" s="4">
        <f>IF('True_Odds_Calculator_2-way'!A56="","",'True_Odds_Calculator_2-way'!A56)</f>
        <v>1.98</v>
      </c>
      <c r="B55" s="4">
        <f>IF('True_Odds_Calculator_2-way'!B56="","",'True_Odds_Calculator_2-way'!B56)</f>
        <v>1.91</v>
      </c>
      <c r="C55" s="4">
        <f t="shared" si="0"/>
        <v>0.50505050505050508</v>
      </c>
      <c r="D55">
        <f t="shared" si="1"/>
        <v>0.52356020942408377</v>
      </c>
      <c r="E55">
        <f t="shared" si="2"/>
        <v>2.861071447458885E-2</v>
      </c>
      <c r="F55">
        <f t="shared" si="3"/>
        <v>-0.23581363371939279</v>
      </c>
      <c r="G55">
        <v>0</v>
      </c>
      <c r="H55">
        <f t="shared" si="4"/>
        <v>0.2644243481939817</v>
      </c>
      <c r="I55">
        <f t="shared" si="5"/>
        <v>-1.0589275952301447</v>
      </c>
      <c r="J55">
        <f t="shared" si="6"/>
        <v>1.0589275952301447</v>
      </c>
      <c r="K55">
        <f t="shared" si="7"/>
        <v>0.4907375632320416</v>
      </c>
      <c r="L55">
        <f t="shared" si="8"/>
        <v>0.50926243676795835</v>
      </c>
      <c r="M55">
        <f t="shared" si="9"/>
        <v>2.0377490433255412</v>
      </c>
      <c r="N55">
        <f t="shared" si="10"/>
        <v>1.9636241116594322</v>
      </c>
    </row>
    <row r="56" spans="1:14" x14ac:dyDescent="0.25">
      <c r="A56" s="4">
        <f>IF('True_Odds_Calculator_2-way'!A57="","",'True_Odds_Calculator_2-way'!A57)</f>
        <v>1.51</v>
      </c>
      <c r="B56" s="4">
        <f>IF('True_Odds_Calculator_2-way'!B57="","",'True_Odds_Calculator_2-way'!B57)</f>
        <v>2.66</v>
      </c>
      <c r="C56" s="4">
        <f t="shared" si="0"/>
        <v>0.66225165562913912</v>
      </c>
      <c r="D56">
        <f t="shared" si="1"/>
        <v>0.37593984962406013</v>
      </c>
      <c r="E56">
        <f t="shared" si="2"/>
        <v>3.8191505253199143E-2</v>
      </c>
      <c r="F56">
        <f t="shared" si="3"/>
        <v>-0.21077528257730427</v>
      </c>
      <c r="G56">
        <v>0</v>
      </c>
      <c r="H56">
        <f t="shared" si="4"/>
        <v>0.24896678783050341</v>
      </c>
      <c r="I56">
        <f t="shared" si="5"/>
        <v>-1.0868281233544477</v>
      </c>
      <c r="J56">
        <f t="shared" si="6"/>
        <v>1.0868281233544477</v>
      </c>
      <c r="K56">
        <f t="shared" si="7"/>
        <v>0.64338374849402136</v>
      </c>
      <c r="L56">
        <f t="shared" si="8"/>
        <v>0.35661625150597864</v>
      </c>
      <c r="M56">
        <f t="shared" si="9"/>
        <v>1.5542823429107684</v>
      </c>
      <c r="N56">
        <f t="shared" si="10"/>
        <v>2.8041346847683837</v>
      </c>
    </row>
    <row r="57" spans="1:14" x14ac:dyDescent="0.25">
      <c r="A57" s="4">
        <f>IF('True_Odds_Calculator_2-way'!A58="","",'True_Odds_Calculator_2-way'!A58)</f>
        <v>2.15</v>
      </c>
      <c r="B57" s="4">
        <f>IF('True_Odds_Calculator_2-way'!B58="","",'True_Odds_Calculator_2-way'!B58)</f>
        <v>1.76</v>
      </c>
      <c r="C57" s="4">
        <f t="shared" si="0"/>
        <v>0.46511627906976744</v>
      </c>
      <c r="D57">
        <f t="shared" si="1"/>
        <v>0.56818181818181823</v>
      </c>
      <c r="E57">
        <f t="shared" si="2"/>
        <v>3.3298097251585723E-2</v>
      </c>
      <c r="F57">
        <f t="shared" si="3"/>
        <v>-0.23097251585623668</v>
      </c>
      <c r="G57">
        <v>0</v>
      </c>
      <c r="H57">
        <f t="shared" si="4"/>
        <v>0.26427061310782241</v>
      </c>
      <c r="I57">
        <f t="shared" si="5"/>
        <v>-1.0696563746013956</v>
      </c>
      <c r="J57">
        <f t="shared" si="6"/>
        <v>1.0696563746013956</v>
      </c>
      <c r="K57">
        <f t="shared" si="7"/>
        <v>0.44840941385030625</v>
      </c>
      <c r="L57">
        <f t="shared" si="8"/>
        <v>0.5515905861496937</v>
      </c>
      <c r="M57">
        <f t="shared" si="9"/>
        <v>2.2301048307916052</v>
      </c>
      <c r="N57">
        <f t="shared" si="10"/>
        <v>1.8129388446970602</v>
      </c>
    </row>
    <row r="58" spans="1:14" x14ac:dyDescent="0.25">
      <c r="A58" s="4">
        <f>IF('True_Odds_Calculator_2-way'!A59="","",'True_Odds_Calculator_2-way'!A59)</f>
        <v>2.15</v>
      </c>
      <c r="B58" s="4">
        <f>IF('True_Odds_Calculator_2-way'!B59="","",'True_Odds_Calculator_2-way'!B59)</f>
        <v>1.76</v>
      </c>
      <c r="C58" s="4">
        <f t="shared" si="0"/>
        <v>0.46511627906976744</v>
      </c>
      <c r="D58">
        <f t="shared" si="1"/>
        <v>0.56818181818181823</v>
      </c>
      <c r="E58">
        <f t="shared" si="2"/>
        <v>3.3298097251585723E-2</v>
      </c>
      <c r="F58">
        <f t="shared" si="3"/>
        <v>-0.23097251585623668</v>
      </c>
      <c r="G58">
        <v>0</v>
      </c>
      <c r="H58">
        <f t="shared" si="4"/>
        <v>0.26427061310782241</v>
      </c>
      <c r="I58">
        <f t="shared" si="5"/>
        <v>-1.0696563746013956</v>
      </c>
      <c r="J58">
        <f t="shared" si="6"/>
        <v>1.0696563746013956</v>
      </c>
      <c r="K58">
        <f t="shared" si="7"/>
        <v>0.44840941385030625</v>
      </c>
      <c r="L58">
        <f t="shared" si="8"/>
        <v>0.5515905861496937</v>
      </c>
      <c r="M58">
        <f t="shared" si="9"/>
        <v>2.2301048307916052</v>
      </c>
      <c r="N58">
        <f t="shared" si="10"/>
        <v>1.8129388446970602</v>
      </c>
    </row>
    <row r="59" spans="1:14" x14ac:dyDescent="0.25">
      <c r="A59" s="4">
        <f>IF('True_Odds_Calculator_2-way'!A60="","",'True_Odds_Calculator_2-way'!A60)</f>
        <v>1.86</v>
      </c>
      <c r="B59" s="4">
        <f>IF('True_Odds_Calculator_2-way'!B60="","",'True_Odds_Calculator_2-way'!B60)</f>
        <v>2.0299999999999998</v>
      </c>
      <c r="C59" s="4">
        <f t="shared" si="0"/>
        <v>0.5376344086021505</v>
      </c>
      <c r="D59">
        <f t="shared" si="1"/>
        <v>0.49261083743842371</v>
      </c>
      <c r="E59">
        <f t="shared" si="2"/>
        <v>3.0245246040574214E-2</v>
      </c>
      <c r="F59">
        <f t="shared" si="3"/>
        <v>-0.23459929021664283</v>
      </c>
      <c r="G59">
        <v>0</v>
      </c>
      <c r="H59">
        <f t="shared" si="4"/>
        <v>0.26484453625721704</v>
      </c>
      <c r="I59">
        <f t="shared" si="5"/>
        <v>-1.0625078858299792</v>
      </c>
      <c r="J59">
        <f t="shared" si="6"/>
        <v>1.0625078858299792</v>
      </c>
      <c r="K59">
        <f t="shared" si="7"/>
        <v>0.5225324395988501</v>
      </c>
      <c r="L59">
        <f t="shared" si="8"/>
        <v>0.47746756040114985</v>
      </c>
      <c r="M59">
        <f t="shared" si="9"/>
        <v>1.9137567818137824</v>
      </c>
      <c r="N59">
        <f t="shared" si="10"/>
        <v>2.0943831224048783</v>
      </c>
    </row>
    <row r="60" spans="1:14" x14ac:dyDescent="0.25">
      <c r="A60" s="4">
        <f>IF('True_Odds_Calculator_2-way'!A61="","",'True_Odds_Calculator_2-way'!A61)</f>
        <v>1.6</v>
      </c>
      <c r="B60" s="4">
        <f>IF('True_Odds_Calculator_2-way'!B61="","",'True_Odds_Calculator_2-way'!B61)</f>
        <v>2.44</v>
      </c>
      <c r="C60" s="4">
        <f t="shared" si="0"/>
        <v>0.625</v>
      </c>
      <c r="D60">
        <f t="shared" si="1"/>
        <v>0.4098360655737705</v>
      </c>
      <c r="E60">
        <f t="shared" si="2"/>
        <v>3.4836065573770503E-2</v>
      </c>
      <c r="F60">
        <f t="shared" si="3"/>
        <v>-0.22131147540983609</v>
      </c>
      <c r="G60">
        <v>0</v>
      </c>
      <c r="H60">
        <f t="shared" si="4"/>
        <v>0.25614754098360659</v>
      </c>
      <c r="I60">
        <f t="shared" si="5"/>
        <v>-1.075828707279838</v>
      </c>
      <c r="J60">
        <f t="shared" si="6"/>
        <v>1.075828707279838</v>
      </c>
      <c r="K60">
        <f t="shared" si="7"/>
        <v>0.60771904394073795</v>
      </c>
      <c r="L60">
        <f t="shared" si="8"/>
        <v>0.39228095605926194</v>
      </c>
      <c r="M60">
        <f t="shared" si="9"/>
        <v>1.6454972243679031</v>
      </c>
      <c r="N60">
        <f t="shared" si="10"/>
        <v>2.5491933384829668</v>
      </c>
    </row>
    <row r="61" spans="1:14" x14ac:dyDescent="0.25">
      <c r="A61" s="4">
        <f>IF('True_Odds_Calculator_2-way'!A62="","",'True_Odds_Calculator_2-way'!A62)</f>
        <v>1.43</v>
      </c>
      <c r="B61" s="4">
        <f>IF('True_Odds_Calculator_2-way'!B62="","",'True_Odds_Calculator_2-way'!B62)</f>
        <v>2.96</v>
      </c>
      <c r="C61" s="4">
        <f t="shared" si="0"/>
        <v>0.69930069930069938</v>
      </c>
      <c r="D61">
        <f t="shared" si="1"/>
        <v>0.33783783783783783</v>
      </c>
      <c r="E61">
        <f t="shared" si="2"/>
        <v>3.713853713853732E-2</v>
      </c>
      <c r="F61">
        <f t="shared" si="3"/>
        <v>-0.19911169911169901</v>
      </c>
      <c r="G61">
        <v>0</v>
      </c>
      <c r="H61">
        <f t="shared" si="4"/>
        <v>0.23625023625023628</v>
      </c>
      <c r="I61">
        <f t="shared" si="5"/>
        <v>-1.0892755023757479</v>
      </c>
      <c r="J61">
        <f t="shared" si="6"/>
        <v>1.0892755023757479</v>
      </c>
      <c r="K61">
        <f t="shared" si="7"/>
        <v>0.68101869712269292</v>
      </c>
      <c r="L61">
        <f t="shared" si="8"/>
        <v>0.31898130287730725</v>
      </c>
      <c r="M61">
        <f t="shared" si="9"/>
        <v>1.4683884660215711</v>
      </c>
      <c r="N61">
        <f t="shared" si="10"/>
        <v>3.1349799846564652</v>
      </c>
    </row>
    <row r="62" spans="1:14" x14ac:dyDescent="0.25">
      <c r="A62" s="4">
        <f>IF('True_Odds_Calculator_2-way'!A63="","",'True_Odds_Calculator_2-way'!A63)</f>
        <v>1.75</v>
      </c>
      <c r="B62" s="4">
        <f>IF('True_Odds_Calculator_2-way'!B63="","",'True_Odds_Calculator_2-way'!B63)</f>
        <v>2.17</v>
      </c>
      <c r="C62" s="4">
        <f t="shared" si="0"/>
        <v>0.5714285714285714</v>
      </c>
      <c r="D62">
        <f t="shared" si="1"/>
        <v>0.46082949308755761</v>
      </c>
      <c r="E62">
        <f t="shared" si="2"/>
        <v>3.2258064516129004E-2</v>
      </c>
      <c r="F62">
        <f t="shared" si="3"/>
        <v>-0.23107307439104674</v>
      </c>
      <c r="G62">
        <v>0</v>
      </c>
      <c r="H62">
        <f t="shared" si="4"/>
        <v>0.26333113890717574</v>
      </c>
      <c r="I62">
        <f t="shared" si="5"/>
        <v>-1.0675210253672476</v>
      </c>
      <c r="J62">
        <f t="shared" si="6"/>
        <v>1.0675210253672476</v>
      </c>
      <c r="K62">
        <f t="shared" si="7"/>
        <v>0.55535785771485779</v>
      </c>
      <c r="L62">
        <f t="shared" si="8"/>
        <v>0.44464214228514221</v>
      </c>
      <c r="M62">
        <f t="shared" si="9"/>
        <v>1.8006407690254356</v>
      </c>
      <c r="N62">
        <f t="shared" si="10"/>
        <v>2.2489995996796797</v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21" activePane="bottomLeft" state="frozen"/>
      <selection pane="bottomLeft" activeCell="C3" sqref="C3:C63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2" t="s">
        <v>9</v>
      </c>
      <c r="B1" s="53"/>
      <c r="C1" s="18"/>
      <c r="D1" s="54" t="s">
        <v>25</v>
      </c>
      <c r="E1" s="53"/>
      <c r="F1" s="54" t="s">
        <v>23</v>
      </c>
      <c r="G1" s="53"/>
      <c r="H1" s="54" t="s">
        <v>11</v>
      </c>
      <c r="I1" s="53"/>
      <c r="J1" s="54" t="s">
        <v>10</v>
      </c>
      <c r="K1" s="53"/>
      <c r="L1" s="50" t="s">
        <v>46</v>
      </c>
      <c r="M1" s="51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1.76</v>
      </c>
      <c r="B3">
        <v>2.16</v>
      </c>
      <c r="C3" s="29">
        <f t="shared" ref="C3:C66" si="0">IF(OR($A3="",$B3=""),"",(1/A3)+(1/B3)-1)</f>
        <v>3.1144781144781142E-2</v>
      </c>
      <c r="D3" s="30">
        <f>IF(OR($A3="",$B3=""),"",A3*'MPTO_working_2-way'!$G2)</f>
        <v>1.8148148148148149</v>
      </c>
      <c r="E3" s="32">
        <f>IF(OR($A3="",$B3=""),"",B3*'MPTO_working_2-way'!$G2)</f>
        <v>2.2272727272727275</v>
      </c>
      <c r="F3" s="30">
        <f>IF(OR($A3="",$B3=""),"",'MPTO_working_2-way'!D2)</f>
        <v>1.8095963442498098</v>
      </c>
      <c r="G3" s="32">
        <f>IF(OR($A3="",$B3=""),"",'MPTO_working_2-way'!E2)</f>
        <v>2.235183443085607</v>
      </c>
      <c r="H3" s="30">
        <f>IF(OR($A3="",$B3=""),"",'OddsRatio_working_2-way'!M2)</f>
        <v>1.8094272134003797</v>
      </c>
      <c r="I3" s="30">
        <f>IF(OR($A3="",$B3=""),"",'OddsRatio_working_2-way'!N2)</f>
        <v>2.2354415362426847</v>
      </c>
      <c r="J3" s="30">
        <f>IF('Log_working_2-way'!$D2="","",A3^('Log_working_2-way'!$D2))</f>
        <v>1.8070624804765649</v>
      </c>
      <c r="K3" s="32">
        <f>IF('Log_working_2-way'!$D2="","",B3^('Log_working_2-way'!$D2))</f>
        <v>2.2390614409549543</v>
      </c>
      <c r="L3" s="37">
        <f>(1/D3)</f>
        <v>0.55102040816326525</v>
      </c>
      <c r="M3" s="37">
        <f>(1/E3)</f>
        <v>0.44897959183673464</v>
      </c>
      <c r="N3" s="38">
        <v>100</v>
      </c>
      <c r="O3" s="38">
        <f>(1/A3)*((N3*A3)-N3)</f>
        <v>43.181818181818187</v>
      </c>
      <c r="P3" s="38">
        <f>(1/B3)*((N3*B3)-N3)</f>
        <v>53.703703703703695</v>
      </c>
      <c r="Q3" s="38">
        <f>(1/B3)*N3</f>
        <v>46.296296296296291</v>
      </c>
      <c r="R3" s="38">
        <f>(1/A3)*N3</f>
        <v>56.81818181818182</v>
      </c>
      <c r="S3" s="39">
        <f>O3-Q3</f>
        <v>-3.1144781144781035</v>
      </c>
      <c r="T3" s="39">
        <f>P3-R3</f>
        <v>-3.1144781144781248</v>
      </c>
      <c r="U3" t="s">
        <v>128</v>
      </c>
      <c r="V3" t="s">
        <v>129</v>
      </c>
      <c r="W3" t="s">
        <v>190</v>
      </c>
      <c r="X3" t="s">
        <v>196</v>
      </c>
      <c r="Y3" s="41"/>
    </row>
    <row r="4" spans="1:25" s="12" customFormat="1" ht="15" x14ac:dyDescent="0.25">
      <c r="A4">
        <v>1.41</v>
      </c>
      <c r="B4">
        <v>3.04</v>
      </c>
      <c r="C4" s="29">
        <f t="shared" si="0"/>
        <v>3.8167226577081159E-2</v>
      </c>
      <c r="D4" s="30">
        <f>IF(OR($A4="",$B4=""),"",A4*'MPTO_working_2-way'!$G3)</f>
        <v>1.4638157894736843</v>
      </c>
      <c r="E4" s="32">
        <f>IF(OR($A4="",$B4=""),"",B4*'MPTO_working_2-way'!$G3)</f>
        <v>3.1560283687943267</v>
      </c>
      <c r="F4" s="30">
        <f>IF(OR($A4="",$B4=""),"",'MPTO_working_2-way'!D3)</f>
        <v>1.4489892502197284</v>
      </c>
      <c r="G4" s="32">
        <f>IF(OR($A4="",$B4=""),"",'MPTO_working_2-way'!E3)</f>
        <v>3.2272248155398291</v>
      </c>
      <c r="H4" s="30">
        <f>IF(OR($A4="",$B4=""),"",'OddsRatio_working_2-way'!M3)</f>
        <v>1.4483083672617132</v>
      </c>
      <c r="I4" s="30">
        <f>IF(OR($A4="",$B4=""),"",'OddsRatio_working_2-way'!N3)</f>
        <v>3.2306074858875475</v>
      </c>
      <c r="J4" s="30">
        <f>IF('Log_working_2-way'!$D3="","",A4^('Log_working_2-way'!$D3))</f>
        <v>1.4414753661928066</v>
      </c>
      <c r="K4" s="32">
        <f>IF('Log_working_2-way'!$D3="","",B4^('Log_working_2-way'!$D3))</f>
        <v>3.2651320471685557</v>
      </c>
      <c r="L4" s="37">
        <f t="shared" ref="L4" si="1">(1/D4)</f>
        <v>0.68314606741573025</v>
      </c>
      <c r="M4" s="37">
        <f t="shared" ref="M4" si="2">(1/E4)</f>
        <v>0.31685393258426964</v>
      </c>
      <c r="N4" s="38">
        <v>100</v>
      </c>
      <c r="O4" s="38">
        <f t="shared" ref="O4" si="3">(1/A4)*((N4*A4)-N4)</f>
        <v>29.078014184397166</v>
      </c>
      <c r="P4" s="38">
        <f t="shared" ref="P4" si="4">(1/B4)*((N4*B4)-N4)</f>
        <v>67.10526315789474</v>
      </c>
      <c r="Q4" s="38">
        <f t="shared" ref="Q4" si="5">(1/B4)*N4</f>
        <v>32.894736842105267</v>
      </c>
      <c r="R4" s="38">
        <f t="shared" ref="R4" si="6">(1/A4)*N4</f>
        <v>70.921985815602838</v>
      </c>
      <c r="S4" s="39">
        <f t="shared" ref="S4" si="7">O4-Q4</f>
        <v>-3.8167226577081017</v>
      </c>
      <c r="T4" s="39">
        <f t="shared" ref="T4" si="8">P4-R4</f>
        <v>-3.8167226577080982</v>
      </c>
      <c r="U4" t="s">
        <v>99</v>
      </c>
      <c r="V4" t="s">
        <v>94</v>
      </c>
      <c r="W4" t="s">
        <v>81</v>
      </c>
      <c r="X4" t="s">
        <v>196</v>
      </c>
      <c r="Y4" s="41"/>
    </row>
    <row r="5" spans="1:25" s="12" customFormat="1" ht="15" x14ac:dyDescent="0.25">
      <c r="A5">
        <v>1.56</v>
      </c>
      <c r="B5">
        <v>2.5299999999999998</v>
      </c>
      <c r="C5" s="29">
        <f t="shared" si="0"/>
        <v>3.6282558021688338E-2</v>
      </c>
      <c r="D5" s="30">
        <f>IF(OR($A5="",$B5=""),"",A5*'MPTO_working_2-way'!$G4)</f>
        <v>1.6166007905138338</v>
      </c>
      <c r="E5" s="32">
        <f>IF(OR($A5="",$B5=""),"",B5*'MPTO_working_2-way'!$G4)</f>
        <v>2.6217948717948714</v>
      </c>
      <c r="F5" s="30">
        <f>IF(OR($A5="",$B5=""),"",'MPTO_working_2-way'!D4)</f>
        <v>1.6054344288968434</v>
      </c>
      <c r="G5" s="32">
        <f>IF(OR($A5="",$B5=""),"",'MPTO_working_2-way'!E4)</f>
        <v>2.6517065305025525</v>
      </c>
      <c r="H5" s="30">
        <f>IF(OR($A5="",$B5=""),"",'OddsRatio_working_2-way'!M4)</f>
        <v>1.6049901419820203</v>
      </c>
      <c r="I5" s="30">
        <f>IF(OR($A5="",$B5=""),"",'OddsRatio_working_2-way'!N4)</f>
        <v>2.6529194950580188</v>
      </c>
      <c r="J5" s="30">
        <f>IF('Log_working_2-way'!$D4="","",A5^('Log_working_2-way'!$D4))</f>
        <v>1.59989881469138</v>
      </c>
      <c r="K5" s="32">
        <f>IF('Log_working_2-way'!$D4="","",B5^('Log_working_2-way'!$D4))</f>
        <v>2.6669477843763532</v>
      </c>
      <c r="L5" s="37">
        <f t="shared" ref="L5:L63" si="9">(1/D5)</f>
        <v>0.61858190709046468</v>
      </c>
      <c r="M5" s="37">
        <f t="shared" ref="M5:M63" si="10">(1/E5)</f>
        <v>0.38141809290953549</v>
      </c>
      <c r="N5" s="38">
        <v>101</v>
      </c>
      <c r="O5" s="38">
        <f t="shared" ref="O5:O63" si="11">(1/A5)*((N5*A5)-N5)</f>
        <v>36.256410256410255</v>
      </c>
      <c r="P5" s="38">
        <f t="shared" ref="P5:P63" si="12">(1/B5)*((N5*B5)-N5)</f>
        <v>61.079051383399204</v>
      </c>
      <c r="Q5" s="38">
        <f t="shared" ref="Q5:Q63" si="13">(1/B5)*N5</f>
        <v>39.920948616600796</v>
      </c>
      <c r="R5" s="38">
        <f t="shared" ref="R5:R63" si="14">(1/A5)*N5</f>
        <v>64.743589743589737</v>
      </c>
      <c r="S5" s="39">
        <f t="shared" ref="S5:S63" si="15">O5-Q5</f>
        <v>-3.6645383601905408</v>
      </c>
      <c r="T5" s="39">
        <f t="shared" ref="T5:T63" si="16">P5-R5</f>
        <v>-3.6645383601905337</v>
      </c>
      <c r="U5" t="s">
        <v>76</v>
      </c>
      <c r="V5" t="s">
        <v>102</v>
      </c>
      <c r="W5" t="s">
        <v>81</v>
      </c>
      <c r="X5" t="s">
        <v>196</v>
      </c>
      <c r="Y5" s="41"/>
    </row>
    <row r="6" spans="1:25" s="12" customFormat="1" ht="15" x14ac:dyDescent="0.25">
      <c r="A6">
        <v>2.17</v>
      </c>
      <c r="B6">
        <v>1.75</v>
      </c>
      <c r="C6" s="29">
        <f t="shared" si="0"/>
        <v>3.2258064516129004E-2</v>
      </c>
      <c r="D6" s="30">
        <f>IF(OR($A6="",$B6=""),"",A6*'MPTO_working_2-way'!$G5)</f>
        <v>2.2399999999999998</v>
      </c>
      <c r="E6" s="32">
        <f>IF(OR($A6="",$B6=""),"",B6*'MPTO_working_2-way'!$G5)</f>
        <v>1.8064516129032258</v>
      </c>
      <c r="F6" s="30">
        <f>IF(OR($A6="",$B6=""),"",'MPTO_working_2-way'!D5)</f>
        <v>2.2487046632124348</v>
      </c>
      <c r="G6" s="32">
        <f>IF(OR($A6="",$B6=""),"",'MPTO_working_2-way'!E5)</f>
        <v>1.8008298755186722</v>
      </c>
      <c r="H6" s="30">
        <f>IF(OR($A6="",$B6=""),"",'OddsRatio_working_2-way'!M5)</f>
        <v>2.2489995996796797</v>
      </c>
      <c r="I6" s="30">
        <f>IF(OR($A6="",$B6=""),"",'OddsRatio_working_2-way'!N5)</f>
        <v>1.8006407690254356</v>
      </c>
      <c r="J6" s="30">
        <f>IF('Log_working_2-way'!$D5="","",A6^('Log_working_2-way'!$D5))</f>
        <v>2.2529893897006406</v>
      </c>
      <c r="K6" s="32">
        <f>IF('Log_working_2-way'!$D5="","",B6^('Log_working_2-way'!$D5))</f>
        <v>1.798091355138193</v>
      </c>
      <c r="L6" s="37">
        <f t="shared" si="9"/>
        <v>0.44642857142857145</v>
      </c>
      <c r="M6" s="37">
        <f t="shared" si="10"/>
        <v>0.5535714285714286</v>
      </c>
      <c r="N6" s="38">
        <v>102</v>
      </c>
      <c r="O6" s="38">
        <f t="shared" si="11"/>
        <v>54.995391705069125</v>
      </c>
      <c r="P6" s="38">
        <f t="shared" si="12"/>
        <v>43.714285714285715</v>
      </c>
      <c r="Q6" s="38">
        <f t="shared" si="13"/>
        <v>58.285714285714285</v>
      </c>
      <c r="R6" s="38">
        <f t="shared" si="14"/>
        <v>47.004608294930875</v>
      </c>
      <c r="S6" s="39">
        <f t="shared" si="15"/>
        <v>-3.2903225806451601</v>
      </c>
      <c r="T6" s="39">
        <f t="shared" si="16"/>
        <v>-3.2903225806451601</v>
      </c>
      <c r="U6" t="s">
        <v>184</v>
      </c>
      <c r="V6" t="s">
        <v>135</v>
      </c>
      <c r="W6" t="s">
        <v>189</v>
      </c>
      <c r="X6" t="s">
        <v>196</v>
      </c>
      <c r="Y6" s="41"/>
    </row>
    <row r="7" spans="1:25" s="12" customFormat="1" ht="15" x14ac:dyDescent="0.25">
      <c r="A7">
        <v>1.58</v>
      </c>
      <c r="B7">
        <v>2.5</v>
      </c>
      <c r="C7" s="29">
        <f t="shared" si="0"/>
        <v>3.2911392405063244E-2</v>
      </c>
      <c r="D7" s="30">
        <f>IF(OR($A7="",$B7=""),"",A7*'MPTO_working_2-way'!$G6)</f>
        <v>1.6319999999999999</v>
      </c>
      <c r="E7" s="32">
        <f>IF(OR($A7="",$B7=""),"",B7*'MPTO_working_2-way'!$G6)</f>
        <v>2.5822784810126582</v>
      </c>
      <c r="F7" s="30">
        <f>IF(OR($A7="",$B7=""),"",'MPTO_working_2-way'!D6)</f>
        <v>1.62217659137577</v>
      </c>
      <c r="G7" s="32">
        <f>IF(OR($A7="",$B7=""),"",'MPTO_working_2-way'!E6)</f>
        <v>2.6072607260726071</v>
      </c>
      <c r="H7" s="30">
        <f>IF(OR($A7="",$B7=""),"",'OddsRatio_working_2-way'!M6)</f>
        <v>1.6218252702059208</v>
      </c>
      <c r="I7" s="30">
        <f>IF(OR($A7="",$B7=""),"",'OddsRatio_working_2-way'!N6)</f>
        <v>2.6081688022566918</v>
      </c>
      <c r="J7" s="30">
        <f>IF('Log_working_2-way'!$D6="","",A7^('Log_working_2-way'!$D6))</f>
        <v>1.6173569217090376</v>
      </c>
      <c r="K7" s="32">
        <f>IF('Log_working_2-way'!$D6="","",B7^('Log_working_2-way'!$D6))</f>
        <v>2.6198085173024386</v>
      </c>
      <c r="L7" s="37">
        <f t="shared" si="9"/>
        <v>0.61274509803921573</v>
      </c>
      <c r="M7" s="37">
        <f t="shared" si="10"/>
        <v>0.38725490196078433</v>
      </c>
      <c r="N7" s="38">
        <v>103</v>
      </c>
      <c r="O7" s="38">
        <f t="shared" si="11"/>
        <v>37.810126582278485</v>
      </c>
      <c r="P7" s="38">
        <f t="shared" si="12"/>
        <v>61.800000000000004</v>
      </c>
      <c r="Q7" s="38">
        <f t="shared" si="13"/>
        <v>41.2</v>
      </c>
      <c r="R7" s="38">
        <f t="shared" si="14"/>
        <v>65.189873417721515</v>
      </c>
      <c r="S7" s="39">
        <f t="shared" si="15"/>
        <v>-3.3898734177215175</v>
      </c>
      <c r="T7" s="39">
        <f t="shared" si="16"/>
        <v>-3.3898734177215104</v>
      </c>
      <c r="U7" t="s">
        <v>175</v>
      </c>
      <c r="V7" t="s">
        <v>185</v>
      </c>
      <c r="W7" t="s">
        <v>191</v>
      </c>
      <c r="X7" t="s">
        <v>196</v>
      </c>
      <c r="Y7" s="41"/>
    </row>
    <row r="8" spans="1:25" ht="15" x14ac:dyDescent="0.25">
      <c r="A8">
        <v>1.48</v>
      </c>
      <c r="B8">
        <v>2.75</v>
      </c>
      <c r="C8" s="29">
        <f t="shared" si="0"/>
        <v>3.9312039312039193E-2</v>
      </c>
      <c r="D8" s="30">
        <f>IF(OR($A8="",$B8=""),"",A8*'MPTO_working_2-way'!$G7)</f>
        <v>1.5381818181818181</v>
      </c>
      <c r="E8" s="32">
        <f>IF(OR($A8="",$B8=""),"",B8*'MPTO_working_2-way'!$G7)</f>
        <v>2.8581081081081079</v>
      </c>
      <c r="F8" s="30">
        <f>IF(OR($A8="",$B8=""),"",'MPTO_working_2-way'!D7)</f>
        <v>1.5243445692883895</v>
      </c>
      <c r="G8" s="32">
        <f>IF(OR($A8="",$B8=""),"",'MPTO_working_2-way'!E7)</f>
        <v>2.907142857142857</v>
      </c>
      <c r="H8" s="30">
        <f>IF(OR($A8="",$B8=""),"",'OddsRatio_working_2-way'!M7)</f>
        <v>1.5237229365663816</v>
      </c>
      <c r="I8" s="30">
        <f>IF(OR($A8="",$B8=""),"",'OddsRatio_working_2-way'!N7)</f>
        <v>2.9094065395649333</v>
      </c>
      <c r="J8" s="30">
        <f>IF('Log_working_2-way'!$D7="","",A8^('Log_working_2-way'!$D7))</f>
        <v>1.5173801218505167</v>
      </c>
      <c r="K8" s="32">
        <f>IF('Log_working_2-way'!$D7="","",B8^('Log_working_2-way'!$D7))</f>
        <v>2.9328148836151597</v>
      </c>
      <c r="L8" s="37">
        <f t="shared" si="9"/>
        <v>0.65011820330969272</v>
      </c>
      <c r="M8" s="37">
        <f t="shared" si="10"/>
        <v>0.34988179669030733</v>
      </c>
      <c r="N8" s="38">
        <v>104</v>
      </c>
      <c r="O8" s="38">
        <f t="shared" si="11"/>
        <v>33.729729729729719</v>
      </c>
      <c r="P8" s="38">
        <f t="shared" si="12"/>
        <v>66.181818181818187</v>
      </c>
      <c r="Q8" s="38">
        <f t="shared" si="13"/>
        <v>37.81818181818182</v>
      </c>
      <c r="R8" s="38">
        <f t="shared" si="14"/>
        <v>70.270270270270274</v>
      </c>
      <c r="S8" s="39">
        <f t="shared" si="15"/>
        <v>-4.088452088452101</v>
      </c>
      <c r="T8" s="39">
        <f t="shared" si="16"/>
        <v>-4.0884520884520867</v>
      </c>
      <c r="U8" t="s">
        <v>169</v>
      </c>
      <c r="V8" t="s">
        <v>187</v>
      </c>
      <c r="W8" t="s">
        <v>191</v>
      </c>
      <c r="X8" t="s">
        <v>196</v>
      </c>
      <c r="Y8" s="41"/>
    </row>
    <row r="9" spans="1:25" ht="15" x14ac:dyDescent="0.25">
      <c r="A9">
        <v>1.67</v>
      </c>
      <c r="B9">
        <v>2.31</v>
      </c>
      <c r="C9" s="29">
        <f t="shared" si="0"/>
        <v>3.1702828110013792E-2</v>
      </c>
      <c r="D9" s="30">
        <f>IF(OR($A9="",$B9=""),"",A9*'MPTO_working_2-way'!$G8)</f>
        <v>1.722943722943723</v>
      </c>
      <c r="E9" s="32">
        <f>IF(OR($A9="",$B9=""),"",B9*'MPTO_working_2-way'!$G8)</f>
        <v>2.3832335329341321</v>
      </c>
      <c r="F9" s="30">
        <f>IF(OR($A9="",$B9=""),"",'MPTO_working_2-way'!D8)</f>
        <v>1.7154100984947862</v>
      </c>
      <c r="G9" s="32">
        <f>IF(OR($A9="",$B9=""),"",'MPTO_working_2-way'!E8)</f>
        <v>2.397799670572148</v>
      </c>
      <c r="H9" s="30">
        <f>IF(OR($A9="",$B9=""),"",'OddsRatio_working_2-way'!M8)</f>
        <v>1.7151575921986633</v>
      </c>
      <c r="I9" s="30">
        <f>IF(OR($A9="",$B9=""),"",'OddsRatio_working_2-way'!N8)</f>
        <v>2.3982932026570873</v>
      </c>
      <c r="J9" s="30">
        <f>IF('Log_working_2-way'!$D8="","",A9^('Log_working_2-way'!$D8))</f>
        <v>1.7117407279082215</v>
      </c>
      <c r="K9" s="32">
        <f>IF('Log_working_2-way'!$D8="","",B9^('Log_working_2-way'!$D8))</f>
        <v>2.4050060096166201</v>
      </c>
      <c r="L9" s="37">
        <f t="shared" si="9"/>
        <v>0.58040201005025127</v>
      </c>
      <c r="M9" s="37">
        <f t="shared" si="10"/>
        <v>0.41959798994974867</v>
      </c>
      <c r="N9" s="38">
        <v>105</v>
      </c>
      <c r="O9" s="38">
        <f t="shared" si="11"/>
        <v>42.125748502994014</v>
      </c>
      <c r="P9" s="38">
        <f t="shared" si="12"/>
        <v>59.545454545454547</v>
      </c>
      <c r="Q9" s="38">
        <f t="shared" si="13"/>
        <v>45.454545454545453</v>
      </c>
      <c r="R9" s="38">
        <f t="shared" si="14"/>
        <v>62.874251497005993</v>
      </c>
      <c r="S9" s="39">
        <f t="shared" si="15"/>
        <v>-3.3287969515514391</v>
      </c>
      <c r="T9" s="39">
        <f t="shared" si="16"/>
        <v>-3.3287969515514462</v>
      </c>
      <c r="U9" t="s">
        <v>111</v>
      </c>
      <c r="V9" t="s">
        <v>114</v>
      </c>
      <c r="W9" t="s">
        <v>80</v>
      </c>
      <c r="X9" t="s">
        <v>197</v>
      </c>
      <c r="Y9" s="41"/>
    </row>
    <row r="10" spans="1:25" ht="14.25" customHeight="1" x14ac:dyDescent="0.25">
      <c r="A10">
        <v>1.51</v>
      </c>
      <c r="B10">
        <v>2.68</v>
      </c>
      <c r="C10" s="29">
        <f t="shared" si="0"/>
        <v>3.5385983987348046E-2</v>
      </c>
      <c r="D10" s="30">
        <f>IF(OR($A10="",$B10=""),"",A10*'MPTO_working_2-way'!$G9)</f>
        <v>1.5634328358208955</v>
      </c>
      <c r="E10" s="32">
        <f>IF(OR($A10="",$B10=""),"",B10*'MPTO_working_2-way'!$G9)</f>
        <v>2.7748344370860929</v>
      </c>
      <c r="F10" s="30">
        <f>IF(OR($A10="",$B10=""),"",'MPTO_working_2-way'!D9)</f>
        <v>1.5514491642386137</v>
      </c>
      <c r="G10" s="32">
        <f>IF(OR($A10="",$B10=""),"",'MPTO_working_2-way'!E9)</f>
        <v>2.8134037819799778</v>
      </c>
      <c r="H10" s="30">
        <f>IF(OR($A10="",$B10=""),"",'OddsRatio_working_2-way'!M9)</f>
        <v>1.5509731650193399</v>
      </c>
      <c r="I10" s="30">
        <f>IF(OR($A10="",$B10=""),"",'OddsRatio_working_2-way'!N9)</f>
        <v>2.8149704259460604</v>
      </c>
      <c r="J10" s="30">
        <f>IF('Log_working_2-way'!$D9="","",A10^('Log_working_2-way'!$D9))</f>
        <v>1.5454983247930623</v>
      </c>
      <c r="K10" s="32">
        <f>IF('Log_working_2-way'!$D9="","",B10^('Log_working_2-way'!$D9))</f>
        <v>2.8331861979211617</v>
      </c>
      <c r="L10" s="37">
        <f t="shared" si="9"/>
        <v>0.63961813842482096</v>
      </c>
      <c r="M10" s="37">
        <f t="shared" si="10"/>
        <v>0.36038186157517899</v>
      </c>
      <c r="N10" s="38">
        <v>106</v>
      </c>
      <c r="O10" s="38">
        <f t="shared" si="11"/>
        <v>35.801324503311264</v>
      </c>
      <c r="P10" s="38">
        <f t="shared" si="12"/>
        <v>66.447761194029866</v>
      </c>
      <c r="Q10" s="38">
        <f t="shared" si="13"/>
        <v>39.552238805970148</v>
      </c>
      <c r="R10" s="38">
        <f t="shared" si="14"/>
        <v>70.19867549668875</v>
      </c>
      <c r="S10" s="39">
        <f t="shared" si="15"/>
        <v>-3.7509143026588845</v>
      </c>
      <c r="T10" s="39">
        <f t="shared" si="16"/>
        <v>-3.7509143026588845</v>
      </c>
      <c r="U10" t="s">
        <v>113</v>
      </c>
      <c r="V10" t="s">
        <v>107</v>
      </c>
      <c r="W10" t="s">
        <v>80</v>
      </c>
      <c r="X10" t="s">
        <v>197</v>
      </c>
      <c r="Y10" s="41"/>
    </row>
    <row r="11" spans="1:25" ht="15" x14ac:dyDescent="0.25">
      <c r="A11">
        <v>1.46</v>
      </c>
      <c r="B11">
        <v>2.84</v>
      </c>
      <c r="C11" s="29">
        <f t="shared" si="0"/>
        <v>3.7044182905653145E-2</v>
      </c>
      <c r="D11" s="30">
        <f>IF(OR($A11="",$B11=""),"",A11*'MPTO_working_2-way'!$G10)</f>
        <v>1.5140845070422535</v>
      </c>
      <c r="E11" s="32">
        <f>IF(OR($A11="",$B11=""),"",B11*'MPTO_working_2-way'!$G10)</f>
        <v>2.9452054794520546</v>
      </c>
      <c r="F11" s="30">
        <f>IF(OR($A11="",$B11=""),"",'MPTO_working_2-way'!D10)</f>
        <v>1.5005790387955993</v>
      </c>
      <c r="G11" s="32">
        <f>IF(OR($A11="",$B11=""),"",'MPTO_working_2-way'!E10)</f>
        <v>2.9976865240023134</v>
      </c>
      <c r="H11" s="30">
        <f>IF(OR($A11="",$B11=""),"",'OddsRatio_working_2-way'!M10)</f>
        <v>1.5000000000000004</v>
      </c>
      <c r="I11" s="30">
        <f>IF(OR($A11="",$B11=""),"",'OddsRatio_working_2-way'!N10)</f>
        <v>2.9999999999999996</v>
      </c>
      <c r="J11" s="30">
        <f>IF('Log_working_2-way'!$D10="","",A11^('Log_working_2-way'!$D10))</f>
        <v>1.4938054714477789</v>
      </c>
      <c r="K11" s="32">
        <f>IF('Log_working_2-way'!$D10="","",B11^('Log_working_2-way'!$D10))</f>
        <v>3.0250889425497371</v>
      </c>
      <c r="L11" s="37">
        <f t="shared" si="9"/>
        <v>0.66046511627906979</v>
      </c>
      <c r="M11" s="37">
        <f t="shared" si="10"/>
        <v>0.33953488372093027</v>
      </c>
      <c r="N11" s="38">
        <v>107</v>
      </c>
      <c r="O11" s="38">
        <f t="shared" si="11"/>
        <v>33.712328767123282</v>
      </c>
      <c r="P11" s="38">
        <f t="shared" si="12"/>
        <v>69.323943661971839</v>
      </c>
      <c r="Q11" s="38">
        <f t="shared" si="13"/>
        <v>37.676056338028175</v>
      </c>
      <c r="R11" s="38">
        <f t="shared" si="14"/>
        <v>73.287671232876704</v>
      </c>
      <c r="S11" s="39">
        <f t="shared" si="15"/>
        <v>-3.9637275709048936</v>
      </c>
      <c r="T11" s="39">
        <f t="shared" si="16"/>
        <v>-3.9637275709048652</v>
      </c>
      <c r="U11" t="s">
        <v>120</v>
      </c>
      <c r="V11" t="s">
        <v>109</v>
      </c>
      <c r="W11" t="s">
        <v>80</v>
      </c>
      <c r="X11" t="s">
        <v>197</v>
      </c>
      <c r="Y11" s="41"/>
    </row>
    <row r="12" spans="1:25" ht="15" x14ac:dyDescent="0.25">
      <c r="A12">
        <v>1.56</v>
      </c>
      <c r="B12">
        <v>2.56</v>
      </c>
      <c r="C12" s="29">
        <f t="shared" si="0"/>
        <v>3.1650641025640969E-2</v>
      </c>
      <c r="D12" s="30">
        <f>IF(OR($A12="",$B12=""),"",A12*'MPTO_working_2-way'!$G11)</f>
        <v>1.609375</v>
      </c>
      <c r="E12" s="32">
        <f>IF(OR($A12="",$B12=""),"",B12*'MPTO_working_2-way'!$G11)</f>
        <v>2.641025641025641</v>
      </c>
      <c r="F12" s="30">
        <f>IF(OR($A12="",$B12=""),"",'MPTO_working_2-way'!D11)</f>
        <v>1.5994873438000641</v>
      </c>
      <c r="G12" s="32">
        <f>IF(OR($A12="",$B12=""),"",'MPTO_working_2-way'!E11)</f>
        <v>2.668091929449492</v>
      </c>
      <c r="H12" s="30">
        <f>IF(OR($A12="",$B12=""),"",'OddsRatio_working_2-way'!M11)</f>
        <v>1.5991446895152783</v>
      </c>
      <c r="I12" s="30">
        <f>IF(OR($A12="",$B12=""),"",'OddsRatio_working_2-way'!N11)</f>
        <v>2.6690459207925601</v>
      </c>
      <c r="J12" s="30">
        <f>IF('Log_working_2-way'!$D11="","",A12^('Log_working_2-way'!$D11))</f>
        <v>1.5946461678813644</v>
      </c>
      <c r="K12" s="32">
        <f>IF('Log_working_2-way'!$D11="","",B12^('Log_working_2-way'!$D11))</f>
        <v>2.6816723187887983</v>
      </c>
      <c r="L12" s="37">
        <f t="shared" si="9"/>
        <v>0.62135922330097082</v>
      </c>
      <c r="M12" s="37">
        <f t="shared" si="10"/>
        <v>0.37864077669902912</v>
      </c>
      <c r="N12" s="38">
        <v>108</v>
      </c>
      <c r="O12" s="38">
        <f t="shared" si="11"/>
        <v>38.769230769230781</v>
      </c>
      <c r="P12" s="38">
        <f t="shared" si="12"/>
        <v>65.8125</v>
      </c>
      <c r="Q12" s="38">
        <f t="shared" si="13"/>
        <v>42.1875</v>
      </c>
      <c r="R12" s="38">
        <f t="shared" si="14"/>
        <v>69.230769230769226</v>
      </c>
      <c r="S12" s="39">
        <f t="shared" si="15"/>
        <v>-3.4182692307692193</v>
      </c>
      <c r="T12" s="39">
        <f t="shared" si="16"/>
        <v>-3.4182692307692264</v>
      </c>
      <c r="U12" t="s">
        <v>122</v>
      </c>
      <c r="V12" t="s">
        <v>112</v>
      </c>
      <c r="W12" t="s">
        <v>80</v>
      </c>
      <c r="X12" t="s">
        <v>197</v>
      </c>
      <c r="Y12" s="41"/>
    </row>
    <row r="13" spans="1:25" ht="15" x14ac:dyDescent="0.25">
      <c r="A13">
        <v>1.63</v>
      </c>
      <c r="B13">
        <v>2.39</v>
      </c>
      <c r="C13" s="29">
        <f t="shared" si="0"/>
        <v>3.19069743563416E-2</v>
      </c>
      <c r="D13" s="30">
        <f>IF(OR($A13="",$B13=""),"",A13*'MPTO_working_2-way'!$G12)</f>
        <v>1.6820083682008367</v>
      </c>
      <c r="E13" s="32">
        <f>IF(OR($A13="",$B13=""),"",B13*'MPTO_working_2-way'!$G12)</f>
        <v>2.4662576687116564</v>
      </c>
      <c r="F13" s="30">
        <f>IF(OR($A13="",$B13=""),"",'MPTO_working_2-way'!D12)</f>
        <v>1.6735184827201064</v>
      </c>
      <c r="G13" s="32">
        <f>IF(OR($A13="",$B13=""),"",'MPTO_working_2-way'!E12)</f>
        <v>2.4847402493861024</v>
      </c>
      <c r="H13" s="30">
        <f>IF(OR($A13="",$B13=""),"",'OddsRatio_working_2-way'!M12)</f>
        <v>1.6732290918193764</v>
      </c>
      <c r="I13" s="30">
        <f>IF(OR($A13="",$B13=""),"",'OddsRatio_working_2-way'!N12)</f>
        <v>2.4853784724268779</v>
      </c>
      <c r="J13" s="30">
        <f>IF('Log_working_2-way'!$D12="","",A13^('Log_working_2-way'!$D12))</f>
        <v>1.6693751275261461</v>
      </c>
      <c r="K13" s="32">
        <f>IF('Log_working_2-way'!$D12="","",B13^('Log_working_2-way'!$D12))</f>
        <v>2.4939306210789667</v>
      </c>
      <c r="L13" s="37">
        <f t="shared" si="9"/>
        <v>0.59452736318407962</v>
      </c>
      <c r="M13" s="37">
        <f t="shared" si="10"/>
        <v>0.40547263681592038</v>
      </c>
      <c r="N13" s="38">
        <v>109</v>
      </c>
      <c r="O13" s="38">
        <f t="shared" si="11"/>
        <v>42.128834355828211</v>
      </c>
      <c r="P13" s="38">
        <f t="shared" si="12"/>
        <v>63.39330543933054</v>
      </c>
      <c r="Q13" s="38">
        <f t="shared" si="13"/>
        <v>45.606694560669453</v>
      </c>
      <c r="R13" s="38">
        <f t="shared" si="14"/>
        <v>66.871165644171782</v>
      </c>
      <c r="S13" s="39">
        <f t="shared" si="15"/>
        <v>-3.4778602048412424</v>
      </c>
      <c r="T13" s="39">
        <f t="shared" si="16"/>
        <v>-3.4778602048412424</v>
      </c>
      <c r="U13" t="s">
        <v>116</v>
      </c>
      <c r="V13" t="s">
        <v>72</v>
      </c>
      <c r="W13" t="s">
        <v>80</v>
      </c>
      <c r="X13" t="s">
        <v>197</v>
      </c>
      <c r="Y13" s="41"/>
    </row>
    <row r="14" spans="1:25" s="35" customFormat="1" ht="15" x14ac:dyDescent="0.25">
      <c r="A14">
        <v>1.74</v>
      </c>
      <c r="B14">
        <v>2.19</v>
      </c>
      <c r="C14" s="29">
        <f t="shared" si="0"/>
        <v>3.1333648244370904E-2</v>
      </c>
      <c r="D14" s="30">
        <f>IF(OR($A14="",$B14=""),"",A14*'MPTO_working_2-way'!$G13)</f>
        <v>1.7945205479452053</v>
      </c>
      <c r="E14" s="32">
        <f>IF(OR($A14="",$B14=""),"",B14*'MPTO_working_2-way'!$G13)</f>
        <v>2.2586206896551722</v>
      </c>
      <c r="F14" s="30">
        <f>IF(OR($A14="",$B14=""),"",'MPTO_working_2-way'!D13)</f>
        <v>1.7887621461765948</v>
      </c>
      <c r="G14" s="32">
        <f>IF(OR($A14="",$B14=""),"",'MPTO_working_2-way'!E13)</f>
        <v>2.2678093197643276</v>
      </c>
      <c r="H14" s="30">
        <f>IF(OR($A14="",$B14=""),"",'OddsRatio_working_2-way'!M13)</f>
        <v>1.7885738643245783</v>
      </c>
      <c r="I14" s="30">
        <f>IF(OR($A14="",$B14=""),"",'OddsRatio_working_2-way'!N13)</f>
        <v>2.2681120250624973</v>
      </c>
      <c r="J14" s="30">
        <f>IF('Log_working_2-way'!$D13="","",A14^('Log_working_2-way'!$D13))</f>
        <v>1.7859641468844982</v>
      </c>
      <c r="K14" s="32">
        <f>IF('Log_working_2-way'!$D13="","",B14^('Log_working_2-way'!$D13))</f>
        <v>2.2723226675973618</v>
      </c>
      <c r="L14" s="37">
        <f t="shared" si="9"/>
        <v>0.5572519083969466</v>
      </c>
      <c r="M14" s="37">
        <f t="shared" si="10"/>
        <v>0.44274809160305351</v>
      </c>
      <c r="N14" s="38">
        <v>110</v>
      </c>
      <c r="O14" s="38">
        <f t="shared" si="11"/>
        <v>46.781609195402297</v>
      </c>
      <c r="P14" s="38">
        <f t="shared" si="12"/>
        <v>59.771689497716899</v>
      </c>
      <c r="Q14" s="38">
        <f t="shared" si="13"/>
        <v>50.228310502283108</v>
      </c>
      <c r="R14" s="38">
        <f t="shared" si="14"/>
        <v>63.218390804597696</v>
      </c>
      <c r="S14" s="39">
        <f t="shared" si="15"/>
        <v>-3.4467013068808114</v>
      </c>
      <c r="T14" s="39">
        <f t="shared" si="16"/>
        <v>-3.4467013068807972</v>
      </c>
      <c r="U14" t="s">
        <v>108</v>
      </c>
      <c r="V14" t="s">
        <v>121</v>
      </c>
      <c r="W14" t="s">
        <v>80</v>
      </c>
      <c r="X14" t="s">
        <v>197</v>
      </c>
      <c r="Y14" s="41"/>
    </row>
    <row r="15" spans="1:25" ht="15" x14ac:dyDescent="0.25">
      <c r="A15">
        <v>1.73</v>
      </c>
      <c r="B15">
        <v>2.19</v>
      </c>
      <c r="C15" s="29">
        <f t="shared" si="0"/>
        <v>3.4655686647135031E-2</v>
      </c>
      <c r="D15" s="30">
        <f>IF(OR($A15="",$B15=""),"",A15*'MPTO_working_2-way'!$G14)</f>
        <v>1.7899543378995435</v>
      </c>
      <c r="E15" s="32">
        <f>IF(OR($A15="",$B15=""),"",B15*'MPTO_working_2-way'!$G14)</f>
        <v>2.2658959537572256</v>
      </c>
      <c r="F15" s="30">
        <f>IF(OR($A15="",$B15=""),"",'MPTO_working_2-way'!D14)</f>
        <v>1.7834631769717797</v>
      </c>
      <c r="G15" s="32">
        <f>IF(OR($A15="",$B15=""),"",'MPTO_working_2-way'!E14)</f>
        <v>2.2763841740018629</v>
      </c>
      <c r="H15" s="30">
        <f>IF(OR($A15="",$B15=""),"",'OddsRatio_working_2-way'!M14)</f>
        <v>1.7832275391935992</v>
      </c>
      <c r="I15" s="30">
        <f>IF(OR($A15="",$B15=""),"",'OddsRatio_working_2-way'!N14)</f>
        <v>2.2767681803292916</v>
      </c>
      <c r="J15" s="30">
        <f>IF('Log_working_2-way'!$D14="","",A15^('Log_working_2-way'!$D14))</f>
        <v>1.7802790428165938</v>
      </c>
      <c r="K15" s="32">
        <f>IF('Log_working_2-way'!$D14="","",B15^('Log_working_2-way'!$D14))</f>
        <v>2.2815927958159761</v>
      </c>
      <c r="L15" s="37">
        <f t="shared" si="9"/>
        <v>0.55867346938775508</v>
      </c>
      <c r="M15" s="37">
        <f t="shared" si="10"/>
        <v>0.44132653061224486</v>
      </c>
      <c r="N15" s="38">
        <v>111</v>
      </c>
      <c r="O15" s="38">
        <f t="shared" si="11"/>
        <v>46.838150289017342</v>
      </c>
      <c r="P15" s="38">
        <f t="shared" si="12"/>
        <v>60.31506849315069</v>
      </c>
      <c r="Q15" s="38">
        <f t="shared" si="13"/>
        <v>50.684931506849317</v>
      </c>
      <c r="R15" s="38">
        <f t="shared" si="14"/>
        <v>64.161849710982665</v>
      </c>
      <c r="S15" s="39">
        <f t="shared" si="15"/>
        <v>-3.8467812178319747</v>
      </c>
      <c r="T15" s="39">
        <f t="shared" si="16"/>
        <v>-3.8467812178319747</v>
      </c>
      <c r="U15" t="s">
        <v>117</v>
      </c>
      <c r="V15" t="s">
        <v>119</v>
      </c>
      <c r="W15" t="s">
        <v>80</v>
      </c>
      <c r="X15" t="s">
        <v>197</v>
      </c>
      <c r="Y15" s="41"/>
    </row>
    <row r="16" spans="1:25" ht="15" x14ac:dyDescent="0.25">
      <c r="A16">
        <v>1.58</v>
      </c>
      <c r="B16">
        <v>2.48</v>
      </c>
      <c r="C16" s="29">
        <f t="shared" si="0"/>
        <v>3.61371988566761E-2</v>
      </c>
      <c r="D16" s="30">
        <f>IF(OR($A16="",$B16=""),"",A16*'MPTO_working_2-way'!$G15)</f>
        <v>1.6370967741935483</v>
      </c>
      <c r="E16" s="32">
        <f>IF(OR($A16="",$B16=""),"",B16*'MPTO_working_2-way'!$G15)</f>
        <v>2.5696202531645569</v>
      </c>
      <c r="F16" s="30">
        <f>IF(OR($A16="",$B16=""),"",'MPTO_working_2-way'!D15)</f>
        <v>1.6264320106259338</v>
      </c>
      <c r="G16" s="32">
        <f>IF(OR($A16="",$B16=""),"",'MPTO_working_2-way'!E15)</f>
        <v>2.5963424330771265</v>
      </c>
      <c r="H16" s="30">
        <f>IF(OR($A16="",$B16=""),"",'OddsRatio_working_2-way'!M15)</f>
        <v>1.6260126930757011</v>
      </c>
      <c r="I16" s="30">
        <f>IF(OR($A16="",$B16=""),"",'OddsRatio_working_2-way'!N15)</f>
        <v>2.5974116995724779</v>
      </c>
      <c r="J16" s="30">
        <f>IF('Log_working_2-way'!$D15="","",A16^('Log_working_2-way'!$D15))</f>
        <v>1.6211538390924995</v>
      </c>
      <c r="K16" s="32">
        <f>IF('Log_working_2-way'!$D15="","",B16^('Log_working_2-way'!$D15))</f>
        <v>2.6099071390443571</v>
      </c>
      <c r="L16" s="37">
        <f t="shared" si="9"/>
        <v>0.61083743842364535</v>
      </c>
      <c r="M16" s="37">
        <f t="shared" si="10"/>
        <v>0.3891625615763547</v>
      </c>
      <c r="N16" s="38">
        <v>112</v>
      </c>
      <c r="O16" s="38">
        <f t="shared" si="11"/>
        <v>41.11392405063291</v>
      </c>
      <c r="P16" s="38">
        <f t="shared" si="12"/>
        <v>66.838709677419359</v>
      </c>
      <c r="Q16" s="38">
        <f t="shared" si="13"/>
        <v>45.161290322580648</v>
      </c>
      <c r="R16" s="38">
        <f t="shared" si="14"/>
        <v>70.886075949367083</v>
      </c>
      <c r="S16" s="39">
        <f t="shared" si="15"/>
        <v>-4.0473662719477375</v>
      </c>
      <c r="T16" s="39">
        <f t="shared" si="16"/>
        <v>-4.0473662719477232</v>
      </c>
      <c r="U16" t="s">
        <v>75</v>
      </c>
      <c r="V16" t="s">
        <v>73</v>
      </c>
      <c r="W16" t="s">
        <v>80</v>
      </c>
      <c r="X16" t="s">
        <v>197</v>
      </c>
      <c r="Y16" s="41"/>
    </row>
    <row r="17" spans="1:25" ht="15" x14ac:dyDescent="0.25">
      <c r="A17">
        <v>1.32</v>
      </c>
      <c r="B17">
        <v>3.28</v>
      </c>
      <c r="C17" s="29">
        <f t="shared" si="0"/>
        <v>6.2453806356245423E-2</v>
      </c>
      <c r="D17" s="30">
        <f>IF(OR($A17="",$B17=""),"",A17*'MPTO_working_2-way'!$G16)</f>
        <v>1.402439024390244</v>
      </c>
      <c r="E17" s="32">
        <f>IF(OR($A17="",$B17=""),"",B17*'MPTO_working_2-way'!$G16)</f>
        <v>3.4848484848484849</v>
      </c>
      <c r="F17" s="30">
        <f>IF(OR($A17="",$B17=""),"",'MPTO_working_2-way'!D16)</f>
        <v>1.3767489188501654</v>
      </c>
      <c r="G17" s="32">
        <f>IF(OR($A17="",$B17=""),"",'MPTO_working_2-way'!E16)</f>
        <v>3.6542876434841327</v>
      </c>
      <c r="H17" s="30">
        <f>IF(OR($A17="",$B17=""),"",'OddsRatio_working_2-way'!M16)</f>
        <v>1.3746343246326778</v>
      </c>
      <c r="I17" s="30">
        <f>IF(OR($A17="",$B17=""),"",'OddsRatio_working_2-way'!N16)</f>
        <v>3.6692695630078282</v>
      </c>
      <c r="J17" s="30">
        <f>IF('Log_working_2-way'!$D16="","",A17^('Log_working_2-way'!$D16))</f>
        <v>1.3626211222630253</v>
      </c>
      <c r="K17" s="32">
        <f>IF('Log_working_2-way'!$D16="","",B17^('Log_working_2-way'!$D16))</f>
        <v>3.7576992581150943</v>
      </c>
      <c r="L17" s="37">
        <f t="shared" si="9"/>
        <v>0.71304347826086945</v>
      </c>
      <c r="M17" s="37">
        <f t="shared" si="10"/>
        <v>0.28695652173913044</v>
      </c>
      <c r="N17" s="38">
        <v>113</v>
      </c>
      <c r="O17" s="38">
        <f t="shared" si="11"/>
        <v>27.393939393939391</v>
      </c>
      <c r="P17" s="38">
        <f t="shared" si="12"/>
        <v>78.548780487804876</v>
      </c>
      <c r="Q17" s="38">
        <f t="shared" si="13"/>
        <v>34.451219512195124</v>
      </c>
      <c r="R17" s="38">
        <f t="shared" si="14"/>
        <v>85.606060606060609</v>
      </c>
      <c r="S17" s="39">
        <f t="shared" si="15"/>
        <v>-7.0572801182557328</v>
      </c>
      <c r="T17" s="39">
        <f t="shared" si="16"/>
        <v>-7.0572801182557328</v>
      </c>
      <c r="U17" t="s">
        <v>115</v>
      </c>
      <c r="V17" t="s">
        <v>110</v>
      </c>
      <c r="W17" t="s">
        <v>80</v>
      </c>
      <c r="X17" t="s">
        <v>197</v>
      </c>
      <c r="Y17" s="41"/>
    </row>
    <row r="18" spans="1:25" ht="15" x14ac:dyDescent="0.25">
      <c r="A18">
        <v>1.69</v>
      </c>
      <c r="B18">
        <v>2.25</v>
      </c>
      <c r="C18" s="29">
        <f t="shared" si="0"/>
        <v>3.6160420775805502E-2</v>
      </c>
      <c r="D18" s="30">
        <f>IF(OR($A18="",$B18=""),"",A18*'MPTO_working_2-way'!$G17)</f>
        <v>1.7511111111111113</v>
      </c>
      <c r="E18" s="32">
        <f>IF(OR($A18="",$B18=""),"",B18*'MPTO_working_2-way'!$G17)</f>
        <v>2.3313609467455625</v>
      </c>
      <c r="F18" s="30">
        <f>IF(OR($A18="",$B18=""),"",'MPTO_working_2-way'!D17)</f>
        <v>1.7432664756446994</v>
      </c>
      <c r="G18" s="32">
        <f>IF(OR($A18="",$B18=""),"",'MPTO_working_2-way'!E17)</f>
        <v>2.3454124903623752</v>
      </c>
      <c r="H18" s="30">
        <f>IF(OR($A18="",$B18=""),"",'OddsRatio_working_2-way'!M17)</f>
        <v>1.7429670248402687</v>
      </c>
      <c r="I18" s="30">
        <f>IF(OR($A18="",$B18=""),"",'OddsRatio_working_2-way'!N17)</f>
        <v>2.3459547551454145</v>
      </c>
      <c r="J18" s="30">
        <f>IF('Log_working_2-way'!$D17="","",A18^('Log_working_2-way'!$D17))</f>
        <v>1.7393999014212567</v>
      </c>
      <c r="K18" s="32">
        <f>IF('Log_working_2-way'!$D17="","",B18^('Log_working_2-way'!$D17))</f>
        <v>2.3524481110664444</v>
      </c>
      <c r="L18" s="37">
        <f t="shared" si="9"/>
        <v>0.57106598984771573</v>
      </c>
      <c r="M18" s="37">
        <f t="shared" si="10"/>
        <v>0.42893401015228422</v>
      </c>
      <c r="N18" s="38">
        <v>114</v>
      </c>
      <c r="O18" s="38">
        <f t="shared" si="11"/>
        <v>46.544378698224854</v>
      </c>
      <c r="P18" s="38">
        <f t="shared" si="12"/>
        <v>63.333333333333329</v>
      </c>
      <c r="Q18" s="38">
        <f t="shared" si="13"/>
        <v>50.666666666666664</v>
      </c>
      <c r="R18" s="38">
        <f t="shared" si="14"/>
        <v>67.455621301775153</v>
      </c>
      <c r="S18" s="39">
        <f t="shared" si="15"/>
        <v>-4.1222879684418103</v>
      </c>
      <c r="T18" s="39">
        <f t="shared" si="16"/>
        <v>-4.1222879684418245</v>
      </c>
      <c r="U18" t="s">
        <v>118</v>
      </c>
      <c r="V18" t="s">
        <v>71</v>
      </c>
      <c r="W18" t="s">
        <v>80</v>
      </c>
      <c r="X18" t="s">
        <v>197</v>
      </c>
      <c r="Y18" s="41"/>
    </row>
    <row r="19" spans="1:25" ht="15" x14ac:dyDescent="0.25">
      <c r="A19">
        <v>1.68</v>
      </c>
      <c r="B19">
        <v>2.2799999999999998</v>
      </c>
      <c r="C19" s="29">
        <f t="shared" si="0"/>
        <v>3.383458646616555E-2</v>
      </c>
      <c r="D19" s="30">
        <f>IF(OR($A19="",$B19=""),"",A19*'MPTO_working_2-way'!$G18)</f>
        <v>1.736842105263158</v>
      </c>
      <c r="E19" s="32">
        <f>IF(OR($A19="",$B19=""),"",B19*'MPTO_working_2-way'!$G18)</f>
        <v>2.3571428571428572</v>
      </c>
      <c r="F19" s="30">
        <f>IF(OR($A19="",$B19=""),"",'MPTO_working_2-way'!D18)</f>
        <v>1.7291440953412784</v>
      </c>
      <c r="G19" s="32">
        <f>IF(OR($A19="",$B19=""),"",'MPTO_working_2-way'!E18)</f>
        <v>2.3714710252600297</v>
      </c>
      <c r="H19" s="30">
        <f>IF(OR($A19="",$B19=""),"",'OddsRatio_working_2-way'!M18)</f>
        <v>1.728868986855663</v>
      </c>
      <c r="I19" s="30">
        <f>IF(OR($A19="",$B19=""),"",'OddsRatio_working_2-way'!N18)</f>
        <v>2.3719886811400706</v>
      </c>
      <c r="J19" s="30">
        <f>IF('Log_working_2-way'!$D18="","",A19^('Log_working_2-way'!$D18))</f>
        <v>1.7253734306956654</v>
      </c>
      <c r="K19" s="32">
        <f>IF('Log_working_2-way'!$D18="","",B19^('Log_working_2-way'!$D18))</f>
        <v>2.3786002597874161</v>
      </c>
      <c r="L19" s="37">
        <f t="shared" si="9"/>
        <v>0.57575757575757569</v>
      </c>
      <c r="M19" s="37">
        <f t="shared" si="10"/>
        <v>0.42424242424242425</v>
      </c>
      <c r="N19" s="38">
        <v>115</v>
      </c>
      <c r="O19" s="38">
        <f t="shared" si="11"/>
        <v>46.547619047619044</v>
      </c>
      <c r="P19" s="38">
        <f t="shared" si="12"/>
        <v>64.561403508771932</v>
      </c>
      <c r="Q19" s="38">
        <f t="shared" si="13"/>
        <v>50.438596491228076</v>
      </c>
      <c r="R19" s="38">
        <f t="shared" si="14"/>
        <v>68.452380952380949</v>
      </c>
      <c r="S19" s="39">
        <f t="shared" si="15"/>
        <v>-3.8909774436090316</v>
      </c>
      <c r="T19" s="39">
        <f t="shared" si="16"/>
        <v>-3.8909774436090174</v>
      </c>
      <c r="U19" t="s">
        <v>151</v>
      </c>
      <c r="V19" t="s">
        <v>148</v>
      </c>
      <c r="W19" t="s">
        <v>190</v>
      </c>
      <c r="X19" t="s">
        <v>197</v>
      </c>
      <c r="Y19" s="41"/>
    </row>
    <row r="20" spans="1:25" ht="15" x14ac:dyDescent="0.25">
      <c r="A20">
        <v>1.34</v>
      </c>
      <c r="B20">
        <v>3.19</v>
      </c>
      <c r="C20" s="29">
        <f t="shared" si="0"/>
        <v>5.9748280540869336E-2</v>
      </c>
      <c r="D20" s="30">
        <f>IF(OR($A20="",$B20=""),"",A20*'MPTO_working_2-way'!$G19)</f>
        <v>1.4200626959247651</v>
      </c>
      <c r="E20" s="32">
        <f>IF(OR($A20="",$B20=""),"",B20*'MPTO_working_2-way'!$G19)</f>
        <v>3.3805970149253732</v>
      </c>
      <c r="F20" s="30">
        <f>IF(OR($A20="",$B20=""),"",'MPTO_working_2-way'!D19)</f>
        <v>1.3958789145413579</v>
      </c>
      <c r="G20" s="32">
        <f>IF(OR($A20="",$B20=""),"",'MPTO_working_2-way'!E19)</f>
        <v>3.5260249113255799</v>
      </c>
      <c r="H20" s="30">
        <f>IF(OR($A20="",$B20=""),"",'OddsRatio_working_2-way'!M19)</f>
        <v>1.394019214699628</v>
      </c>
      <c r="I20" s="30">
        <f>IF(OR($A20="",$B20=""),"",'OddsRatio_working_2-way'!N19)</f>
        <v>3.5379472946828976</v>
      </c>
      <c r="J20" s="30">
        <f>IF('Log_working_2-way'!$D19="","",A20^('Log_working_2-way'!$D19))</f>
        <v>1.3827398173487442</v>
      </c>
      <c r="K20" s="32">
        <f>IF('Log_working_2-way'!$D19="","",B20^('Log_working_2-way'!$D19))</f>
        <v>3.612740965506001</v>
      </c>
      <c r="L20" s="37">
        <f t="shared" si="9"/>
        <v>0.70419426048565115</v>
      </c>
      <c r="M20" s="37">
        <f t="shared" si="10"/>
        <v>0.2958057395143488</v>
      </c>
      <c r="N20" s="38">
        <v>116</v>
      </c>
      <c r="O20" s="38">
        <f t="shared" si="11"/>
        <v>29.432835820895519</v>
      </c>
      <c r="P20" s="38">
        <f t="shared" si="12"/>
        <v>79.636363636363654</v>
      </c>
      <c r="Q20" s="38">
        <f t="shared" si="13"/>
        <v>36.363636363636367</v>
      </c>
      <c r="R20" s="38">
        <f t="shared" si="14"/>
        <v>86.567164179104466</v>
      </c>
      <c r="S20" s="39">
        <f t="shared" si="15"/>
        <v>-6.9308005427408474</v>
      </c>
      <c r="T20" s="39">
        <f t="shared" si="16"/>
        <v>-6.9308005427408119</v>
      </c>
      <c r="U20" t="s">
        <v>153</v>
      </c>
      <c r="V20" t="s">
        <v>123</v>
      </c>
      <c r="W20" t="s">
        <v>190</v>
      </c>
      <c r="X20" t="s">
        <v>197</v>
      </c>
      <c r="Y20" s="41"/>
    </row>
    <row r="21" spans="1:25" ht="15" x14ac:dyDescent="0.25">
      <c r="A21">
        <v>1.66</v>
      </c>
      <c r="B21">
        <v>2.3199999999999998</v>
      </c>
      <c r="C21" s="29">
        <f t="shared" si="0"/>
        <v>3.3444121312837582E-2</v>
      </c>
      <c r="D21" s="30">
        <f>IF(OR($A21="",$B21=""),"",A21*'MPTO_working_2-way'!$G20)</f>
        <v>1.7155172413793103</v>
      </c>
      <c r="E21" s="32">
        <f>IF(OR($A21="",$B21=""),"",B21*'MPTO_working_2-way'!$G20)</f>
        <v>2.3975903614457832</v>
      </c>
      <c r="F21" s="30">
        <f>IF(OR($A21="",$B21=""),"",'MPTO_working_2-way'!D20)</f>
        <v>1.707394928178755</v>
      </c>
      <c r="G21" s="32">
        <f>IF(OR($A21="",$B21=""),"",'MPTO_working_2-way'!E20)</f>
        <v>2.4136375031336175</v>
      </c>
      <c r="H21" s="30">
        <f>IF(OR($A21="",$B21=""),"",'OddsRatio_working_2-way'!M20)</f>
        <v>1.7071067811865479</v>
      </c>
      <c r="I21" s="30">
        <f>IF(OR($A21="",$B21=""),"",'OddsRatio_working_2-way'!N20)</f>
        <v>2.4142135623730954</v>
      </c>
      <c r="J21" s="30">
        <f>IF('Log_working_2-way'!$D20="","",A21^('Log_working_2-way'!$D20))</f>
        <v>1.7034185347793582</v>
      </c>
      <c r="K21" s="32">
        <f>IF('Log_working_2-way'!$D20="","",B21^('Log_working_2-way'!$D20))</f>
        <v>2.4216287324780335</v>
      </c>
      <c r="L21" s="37">
        <f t="shared" si="9"/>
        <v>0.58291457286432158</v>
      </c>
      <c r="M21" s="37">
        <f t="shared" si="10"/>
        <v>0.41708542713567837</v>
      </c>
      <c r="N21" s="38">
        <v>117</v>
      </c>
      <c r="O21" s="38">
        <f t="shared" si="11"/>
        <v>46.518072289156628</v>
      </c>
      <c r="P21" s="38">
        <f t="shared" si="12"/>
        <v>66.568965517241381</v>
      </c>
      <c r="Q21" s="38">
        <f t="shared" si="13"/>
        <v>50.431034482758626</v>
      </c>
      <c r="R21" s="38">
        <f t="shared" si="14"/>
        <v>70.481927710843379</v>
      </c>
      <c r="S21" s="39">
        <f t="shared" si="15"/>
        <v>-3.9129621936019987</v>
      </c>
      <c r="T21" s="39">
        <f t="shared" si="16"/>
        <v>-3.9129621936019987</v>
      </c>
      <c r="U21" t="s">
        <v>180</v>
      </c>
      <c r="V21" t="s">
        <v>181</v>
      </c>
      <c r="W21" t="s">
        <v>190</v>
      </c>
      <c r="X21" t="s">
        <v>197</v>
      </c>
      <c r="Y21" s="41"/>
    </row>
    <row r="22" spans="1:25" ht="15" x14ac:dyDescent="0.25">
      <c r="A22">
        <v>1.55</v>
      </c>
      <c r="B22">
        <v>2.58</v>
      </c>
      <c r="C22" s="29">
        <f t="shared" si="0"/>
        <v>3.275818954738674E-2</v>
      </c>
      <c r="D22" s="30">
        <f>IF(OR($A22="",$B22=""),"",A22*'MPTO_working_2-way'!$G21)</f>
        <v>1.6007751937984496</v>
      </c>
      <c r="E22" s="32">
        <f>IF(OR($A22="",$B22=""),"",B22*'MPTO_working_2-way'!$G21)</f>
        <v>2.6645161290322577</v>
      </c>
      <c r="F22" s="30">
        <f>IF(OR($A22="",$B22=""),"",'MPTO_working_2-way'!D21)</f>
        <v>1.5903758202425928</v>
      </c>
      <c r="G22" s="32">
        <f>IF(OR($A22="",$B22=""),"",'MPTO_working_2-way'!E21)</f>
        <v>2.6938363085213872</v>
      </c>
      <c r="H22" s="30">
        <f>IF(OR($A22="",$B22=""),"",'OddsRatio_working_2-way'!M21)</f>
        <v>1.5900010727301979</v>
      </c>
      <c r="I22" s="30">
        <f>IF(OR($A22="",$B22=""),"",'OddsRatio_working_2-way'!N21)</f>
        <v>2.6949121725703877</v>
      </c>
      <c r="J22" s="30">
        <f>IF('Log_working_2-way'!$D21="","",A22^('Log_working_2-way'!$D21))</f>
        <v>1.5852651940897229</v>
      </c>
      <c r="K22" s="32">
        <f>IF('Log_working_2-way'!$D21="","",B22^('Log_working_2-way'!$D21))</f>
        <v>2.7086271490229712</v>
      </c>
      <c r="L22" s="37">
        <f t="shared" si="9"/>
        <v>0.62469733656174331</v>
      </c>
      <c r="M22" s="37">
        <f t="shared" si="10"/>
        <v>0.37530266343825669</v>
      </c>
      <c r="N22" s="38">
        <v>118</v>
      </c>
      <c r="O22" s="38">
        <f t="shared" si="11"/>
        <v>41.870967741935488</v>
      </c>
      <c r="P22" s="38">
        <f t="shared" si="12"/>
        <v>72.263565891472865</v>
      </c>
      <c r="Q22" s="38">
        <f t="shared" si="13"/>
        <v>45.736434108527128</v>
      </c>
      <c r="R22" s="38">
        <f t="shared" si="14"/>
        <v>76.129032258064512</v>
      </c>
      <c r="S22" s="39">
        <f t="shared" si="15"/>
        <v>-3.8654663665916402</v>
      </c>
      <c r="T22" s="39">
        <f t="shared" si="16"/>
        <v>-3.8654663665916473</v>
      </c>
      <c r="U22" t="s">
        <v>182</v>
      </c>
      <c r="V22" t="s">
        <v>127</v>
      </c>
      <c r="W22" t="s">
        <v>190</v>
      </c>
      <c r="X22" t="s">
        <v>197</v>
      </c>
      <c r="Y22" s="41"/>
    </row>
    <row r="23" spans="1:25" ht="15" x14ac:dyDescent="0.25">
      <c r="A23">
        <v>2.11</v>
      </c>
      <c r="B23">
        <v>1.79</v>
      </c>
      <c r="C23" s="29">
        <f t="shared" si="0"/>
        <v>3.2592867166194583E-2</v>
      </c>
      <c r="D23" s="30">
        <f>IF(OR($A23="",$B23=""),"",A23*'MPTO_working_2-way'!$G22)</f>
        <v>2.1787709497206706</v>
      </c>
      <c r="E23" s="32">
        <f>IF(OR($A23="",$B23=""),"",B23*'MPTO_working_2-way'!$G22)</f>
        <v>1.8483412322274884</v>
      </c>
      <c r="F23" s="30">
        <f>IF(OR($A23="",$B23=""),"",'MPTO_working_2-way'!D22)</f>
        <v>2.1851369724319478</v>
      </c>
      <c r="G23" s="32">
        <f>IF(OR($A23="",$B23=""),"",'MPTO_working_2-way'!E22)</f>
        <v>1.8437843247333352</v>
      </c>
      <c r="H23" s="30">
        <f>IF(OR($A23="",$B23=""),"",'OddsRatio_working_2-way'!M22)</f>
        <v>2.1853536565680476</v>
      </c>
      <c r="I23" s="30">
        <f>IF(OR($A23="",$B23=""),"",'OddsRatio_working_2-way'!N22)</f>
        <v>1.8436300798997822</v>
      </c>
      <c r="J23" s="30">
        <f>IF('Log_working_2-way'!$D22="","",A23^('Log_working_2-way'!$D22))</f>
        <v>2.1882656756587764</v>
      </c>
      <c r="K23" s="32">
        <f>IF('Log_working_2-way'!$D22="","",B23^('Log_working_2-way'!$D22))</f>
        <v>1.8415626408173078</v>
      </c>
      <c r="L23" s="37">
        <f t="shared" si="9"/>
        <v>0.4589743589743589</v>
      </c>
      <c r="M23" s="37">
        <f t="shared" si="10"/>
        <v>0.54102564102564099</v>
      </c>
      <c r="N23" s="38">
        <v>119</v>
      </c>
      <c r="O23" s="38">
        <f t="shared" si="11"/>
        <v>62.601895734597143</v>
      </c>
      <c r="P23" s="38">
        <f t="shared" si="12"/>
        <v>52.519553072625691</v>
      </c>
      <c r="Q23" s="38">
        <f t="shared" si="13"/>
        <v>66.480446927374302</v>
      </c>
      <c r="R23" s="38">
        <f t="shared" si="14"/>
        <v>56.398104265402843</v>
      </c>
      <c r="S23" s="39">
        <f t="shared" si="15"/>
        <v>-3.8785511927771594</v>
      </c>
      <c r="T23" s="39">
        <f t="shared" si="16"/>
        <v>-3.8785511927771523</v>
      </c>
      <c r="U23" t="s">
        <v>101</v>
      </c>
      <c r="V23" t="s">
        <v>90</v>
      </c>
      <c r="W23" t="s">
        <v>81</v>
      </c>
      <c r="X23" t="s">
        <v>197</v>
      </c>
      <c r="Y23" s="41"/>
    </row>
    <row r="24" spans="1:25" ht="15" x14ac:dyDescent="0.25">
      <c r="A24">
        <v>1.89</v>
      </c>
      <c r="B24">
        <v>1.95</v>
      </c>
      <c r="C24" s="29">
        <f t="shared" si="0"/>
        <v>4.1921041921042068E-2</v>
      </c>
      <c r="D24" s="30">
        <f>IF(OR($A24="",$B24=""),"",A24*'MPTO_working_2-way'!$G23)</f>
        <v>1.9692307692307693</v>
      </c>
      <c r="E24" s="32">
        <f>IF(OR($A24="",$B24=""),"",B24*'MPTO_working_2-way'!$G23)</f>
        <v>2.0317460317460321</v>
      </c>
      <c r="F24" s="30">
        <f>IF(OR($A24="",$B24=""),"",'MPTO_working_2-way'!D23)</f>
        <v>1.9679615538646378</v>
      </c>
      <c r="G24" s="32">
        <f>IF(OR($A24="",$B24=""),"",'MPTO_working_2-way'!E23)</f>
        <v>2.0330988829127019</v>
      </c>
      <c r="H24" s="30">
        <f>IF(OR($A24="",$B24=""),"",'OddsRatio_working_2-way'!M23)</f>
        <v>1.9679060415469869</v>
      </c>
      <c r="I24" s="30">
        <f>IF(OR($A24="",$B24=""),"",'OddsRatio_working_2-way'!N23)</f>
        <v>2.0331581342355478</v>
      </c>
      <c r="J24" s="30">
        <f>IF('Log_working_2-way'!$D23="","",A24^('Log_working_2-way'!$D23))</f>
        <v>1.9673246319213455</v>
      </c>
      <c r="K24" s="32">
        <f>IF('Log_working_2-way'!$D23="","",B24^('Log_working_2-way'!$D23))</f>
        <v>2.0337791130300422</v>
      </c>
      <c r="L24" s="37">
        <f t="shared" si="9"/>
        <v>0.5078125</v>
      </c>
      <c r="M24" s="37">
        <f t="shared" si="10"/>
        <v>0.49218749999999994</v>
      </c>
      <c r="N24" s="38">
        <v>120</v>
      </c>
      <c r="O24" s="38">
        <f t="shared" si="11"/>
        <v>56.507936507936506</v>
      </c>
      <c r="P24" s="38">
        <f t="shared" si="12"/>
        <v>58.461538461538467</v>
      </c>
      <c r="Q24" s="38">
        <f t="shared" si="13"/>
        <v>61.538461538461547</v>
      </c>
      <c r="R24" s="38">
        <f t="shared" si="14"/>
        <v>63.492063492063501</v>
      </c>
      <c r="S24" s="39">
        <f t="shared" si="15"/>
        <v>-5.0305250305250411</v>
      </c>
      <c r="T24" s="39">
        <f t="shared" si="16"/>
        <v>-5.030525030525034</v>
      </c>
      <c r="U24" t="s">
        <v>134</v>
      </c>
      <c r="V24" t="s">
        <v>131</v>
      </c>
      <c r="W24" t="s">
        <v>189</v>
      </c>
      <c r="X24" t="s">
        <v>197</v>
      </c>
      <c r="Y24" s="41"/>
    </row>
    <row r="25" spans="1:25" ht="15" x14ac:dyDescent="0.25">
      <c r="A25">
        <v>2.12</v>
      </c>
      <c r="B25">
        <v>1.75</v>
      </c>
      <c r="C25" s="29">
        <f t="shared" si="0"/>
        <v>4.3126684636118462E-2</v>
      </c>
      <c r="D25" s="30">
        <f>IF(OR($A25="",$B25=""),"",A25*'MPTO_working_2-way'!$G24)</f>
        <v>2.2114285714285713</v>
      </c>
      <c r="E25" s="32">
        <f>IF(OR($A25="",$B25=""),"",B25*'MPTO_working_2-way'!$G24)</f>
        <v>1.8254716981132073</v>
      </c>
      <c r="F25" s="30">
        <f>IF(OR($A25="",$B25=""),"",'MPTO_working_2-way'!D24)</f>
        <v>2.2215568862275448</v>
      </c>
      <c r="G25" s="32">
        <f>IF(OR($A25="",$B25=""),"",'MPTO_working_2-way'!E24)</f>
        <v>1.8186274509803919</v>
      </c>
      <c r="H25" s="30">
        <f>IF(OR($A25="",$B25=""),"",'OddsRatio_working_2-way'!M24)</f>
        <v>2.2220201853215569</v>
      </c>
      <c r="I25" s="30">
        <f>IF(OR($A25="",$B25=""),"",'OddsRatio_working_2-way'!N24)</f>
        <v>1.8183170883849711</v>
      </c>
      <c r="J25" s="30">
        <f>IF('Log_working_2-way'!$D24="","",A25^('Log_working_2-way'!$D24))</f>
        <v>2.2267095575120122</v>
      </c>
      <c r="K25" s="32">
        <f>IF('Log_working_2-way'!$D24="","",B25^('Log_working_2-way'!$D24))</f>
        <v>1.8151888879286393</v>
      </c>
      <c r="L25" s="37">
        <f t="shared" si="9"/>
        <v>0.45219638242894061</v>
      </c>
      <c r="M25" s="37">
        <f t="shared" si="10"/>
        <v>0.54780361757105955</v>
      </c>
      <c r="N25" s="38">
        <v>121</v>
      </c>
      <c r="O25" s="38">
        <f t="shared" si="11"/>
        <v>63.924528301886802</v>
      </c>
      <c r="P25" s="38">
        <f t="shared" si="12"/>
        <v>51.857142857142854</v>
      </c>
      <c r="Q25" s="38">
        <f t="shared" si="13"/>
        <v>69.142857142857139</v>
      </c>
      <c r="R25" s="38">
        <f t="shared" si="14"/>
        <v>57.075471698113205</v>
      </c>
      <c r="S25" s="39">
        <f t="shared" si="15"/>
        <v>-5.2183288409703366</v>
      </c>
      <c r="T25" s="39">
        <f t="shared" si="16"/>
        <v>-5.2183288409703508</v>
      </c>
      <c r="U25" t="s">
        <v>136</v>
      </c>
      <c r="V25" t="s">
        <v>160</v>
      </c>
      <c r="W25" t="s">
        <v>189</v>
      </c>
      <c r="X25" t="s">
        <v>197</v>
      </c>
      <c r="Y25" s="41"/>
    </row>
    <row r="26" spans="1:25" ht="15" x14ac:dyDescent="0.25">
      <c r="A26">
        <v>2.0299999999999998</v>
      </c>
      <c r="B26">
        <v>1.83</v>
      </c>
      <c r="C26" s="29">
        <f t="shared" si="0"/>
        <v>3.9058924870117639E-2</v>
      </c>
      <c r="D26" s="30">
        <f>IF(OR($A26="",$B26=""),"",A26*'MPTO_working_2-way'!$G25)</f>
        <v>2.1092896174863385</v>
      </c>
      <c r="E26" s="32">
        <f>IF(OR($A26="",$B26=""),"",B26*'MPTO_working_2-way'!$G25)</f>
        <v>1.9014778325123154</v>
      </c>
      <c r="F26" s="30">
        <f>IF(OR($A26="",$B26=""),"",'MPTO_working_2-way'!D25)</f>
        <v>2.1138012461236451</v>
      </c>
      <c r="G26" s="32">
        <f>IF(OR($A26="",$B26=""),"",'MPTO_working_2-way'!E25)</f>
        <v>1.8978262535441519</v>
      </c>
      <c r="H26" s="30">
        <f>IF(OR($A26="",$B26=""),"",'OddsRatio_working_2-way'!M25)</f>
        <v>2.113985572357957</v>
      </c>
      <c r="I26" s="30">
        <f>IF(OR($A26="",$B26=""),"",'OddsRatio_working_2-way'!N25)</f>
        <v>1.8976776942301987</v>
      </c>
      <c r="J26" s="30">
        <f>IF('Log_working_2-way'!$D25="","",A26^('Log_working_2-way'!$D25))</f>
        <v>2.1160569234955591</v>
      </c>
      <c r="K26" s="32">
        <f>IF('Log_working_2-way'!$D25="","",B26^('Log_working_2-way'!$D25))</f>
        <v>1.8960116450582052</v>
      </c>
      <c r="L26" s="37">
        <f t="shared" si="9"/>
        <v>0.47409326424870474</v>
      </c>
      <c r="M26" s="37">
        <f t="shared" si="10"/>
        <v>0.52590673575129532</v>
      </c>
      <c r="N26" s="38">
        <v>122</v>
      </c>
      <c r="O26" s="38">
        <f t="shared" si="11"/>
        <v>61.901477832512306</v>
      </c>
      <c r="P26" s="38">
        <f t="shared" si="12"/>
        <v>55.333333333333336</v>
      </c>
      <c r="Q26" s="38">
        <f t="shared" si="13"/>
        <v>66.666666666666657</v>
      </c>
      <c r="R26" s="38">
        <f t="shared" si="14"/>
        <v>60.098522167487694</v>
      </c>
      <c r="S26" s="39">
        <f t="shared" si="15"/>
        <v>-4.7651888341543511</v>
      </c>
      <c r="T26" s="39">
        <f t="shared" si="16"/>
        <v>-4.7651888341543582</v>
      </c>
      <c r="U26" t="s">
        <v>132</v>
      </c>
      <c r="V26" t="s">
        <v>105</v>
      </c>
      <c r="W26" t="s">
        <v>189</v>
      </c>
      <c r="X26" t="s">
        <v>197</v>
      </c>
      <c r="Y26" s="41"/>
    </row>
    <row r="27" spans="1:25" ht="15" x14ac:dyDescent="0.25">
      <c r="A27">
        <v>2.4700000000000002</v>
      </c>
      <c r="B27">
        <v>1.57</v>
      </c>
      <c r="C27" s="29">
        <f t="shared" si="0"/>
        <v>4.1800974754377274E-2</v>
      </c>
      <c r="D27" s="30">
        <f>IF(OR($A27="",$B27=""),"",A27*'MPTO_working_2-way'!$G26)</f>
        <v>2.573248407643312</v>
      </c>
      <c r="E27" s="32">
        <f>IF(OR($A27="",$B27=""),"",B27*'MPTO_working_2-way'!$G26)</f>
        <v>1.6356275303643724</v>
      </c>
      <c r="F27" s="30">
        <f>IF(OR($A27="",$B27=""),"",'MPTO_working_2-way'!D26)</f>
        <v>2.6044528023103526</v>
      </c>
      <c r="G27" s="32">
        <f>IF(OR($A27="",$B27=""),"",'MPTO_working_2-way'!E26)</f>
        <v>1.6232654513489189</v>
      </c>
      <c r="H27" s="30">
        <f>IF(OR($A27="",$B27=""),"",'OddsRatio_working_2-way'!M26)</f>
        <v>2.6059101370939319</v>
      </c>
      <c r="I27" s="30">
        <f>IF(OR($A27="",$B27=""),"",'OddsRatio_working_2-way'!N26)</f>
        <v>1.6226998490772393</v>
      </c>
      <c r="J27" s="30">
        <f>IF('Log_working_2-way'!$D26="","",A27^('Log_working_2-way'!$D26))</f>
        <v>2.6206147922580638</v>
      </c>
      <c r="K27" s="32">
        <f>IF('Log_working_2-way'!$D26="","",B27^('Log_working_2-way'!$D26))</f>
        <v>1.6170497793655869</v>
      </c>
      <c r="L27" s="37">
        <f t="shared" si="9"/>
        <v>0.38861386138613863</v>
      </c>
      <c r="M27" s="37">
        <f t="shared" si="10"/>
        <v>0.61138613861386137</v>
      </c>
      <c r="N27" s="38">
        <v>123</v>
      </c>
      <c r="O27" s="38">
        <f t="shared" si="11"/>
        <v>73.202429149797567</v>
      </c>
      <c r="P27" s="38">
        <f t="shared" si="12"/>
        <v>44.656050955414017</v>
      </c>
      <c r="Q27" s="38">
        <f t="shared" si="13"/>
        <v>78.343949044585983</v>
      </c>
      <c r="R27" s="38">
        <f t="shared" si="14"/>
        <v>49.797570850202426</v>
      </c>
      <c r="S27" s="39">
        <f t="shared" si="15"/>
        <v>-5.1415198947884164</v>
      </c>
      <c r="T27" s="39">
        <f t="shared" si="16"/>
        <v>-5.1415198947884093</v>
      </c>
      <c r="U27" t="s">
        <v>163</v>
      </c>
      <c r="V27" t="s">
        <v>133</v>
      </c>
      <c r="W27" t="s">
        <v>189</v>
      </c>
      <c r="X27" t="s">
        <v>197</v>
      </c>
      <c r="Y27" s="41"/>
    </row>
    <row r="28" spans="1:25" ht="15" x14ac:dyDescent="0.25">
      <c r="A28">
        <v>1.64</v>
      </c>
      <c r="B28">
        <v>2.29</v>
      </c>
      <c r="C28" s="29">
        <f t="shared" si="0"/>
        <v>4.6437320268399196E-2</v>
      </c>
      <c r="D28" s="30">
        <f>IF(OR($A28="",$B28=""),"",A28*'MPTO_working_2-way'!$G27)</f>
        <v>1.7161572052401746</v>
      </c>
      <c r="E28" s="32">
        <f>IF(OR($A28="",$B28=""),"",B28*'MPTO_working_2-way'!$G27)</f>
        <v>2.3963414634146343</v>
      </c>
      <c r="F28" s="30">
        <f>IF(OR($A28="",$B28=""),"",'MPTO_working_2-way'!D27)</f>
        <v>1.7049210096241147</v>
      </c>
      <c r="G28" s="32">
        <f>IF(OR($A28="",$B28=""),"",'MPTO_working_2-way'!E27)</f>
        <v>2.4185986604842866</v>
      </c>
      <c r="H28" s="30">
        <f>IF(OR($A28="",$B28=""),"",'OddsRatio_working_2-way'!M27)</f>
        <v>1.7043607250604993</v>
      </c>
      <c r="I28" s="30">
        <f>IF(OR($A28="",$B28=""),"",'OddsRatio_working_2-way'!N27)</f>
        <v>2.4197270864500684</v>
      </c>
      <c r="J28" s="30">
        <f>IF('Log_working_2-way'!$D27="","",A28^('Log_working_2-way'!$D27))</f>
        <v>1.6992170245973379</v>
      </c>
      <c r="K28" s="32">
        <f>IF('Log_working_2-way'!$D27="","",B28^('Log_working_2-way'!$D27))</f>
        <v>2.4301711268758348</v>
      </c>
      <c r="L28" s="37">
        <f t="shared" si="9"/>
        <v>0.58269720101781175</v>
      </c>
      <c r="M28" s="37">
        <f t="shared" si="10"/>
        <v>0.41730279898218825</v>
      </c>
      <c r="N28" s="38">
        <v>124</v>
      </c>
      <c r="O28" s="38">
        <f t="shared" si="11"/>
        <v>48.390243902439018</v>
      </c>
      <c r="P28" s="38">
        <f t="shared" si="12"/>
        <v>69.851528384279476</v>
      </c>
      <c r="Q28" s="38">
        <f t="shared" si="13"/>
        <v>54.148471615720524</v>
      </c>
      <c r="R28" s="38">
        <f t="shared" si="14"/>
        <v>75.609756097560975</v>
      </c>
      <c r="S28" s="39">
        <f t="shared" si="15"/>
        <v>-5.7582277132815065</v>
      </c>
      <c r="T28" s="39">
        <f t="shared" si="16"/>
        <v>-5.7582277132814994</v>
      </c>
      <c r="U28" t="s">
        <v>106</v>
      </c>
      <c r="V28" t="s">
        <v>156</v>
      </c>
      <c r="W28" t="s">
        <v>189</v>
      </c>
      <c r="X28" t="s">
        <v>197</v>
      </c>
      <c r="Y28" s="41"/>
    </row>
    <row r="29" spans="1:25" ht="15" x14ac:dyDescent="0.25">
      <c r="A29">
        <v>2.36</v>
      </c>
      <c r="B29">
        <v>1.61</v>
      </c>
      <c r="C29" s="29">
        <f t="shared" si="0"/>
        <v>4.4846825981682326E-2</v>
      </c>
      <c r="D29" s="30">
        <f>IF(OR($A29="",$B29=""),"",A29*'MPTO_working_2-way'!$G28)</f>
        <v>2.4658385093167703</v>
      </c>
      <c r="E29" s="32">
        <f>IF(OR($A29="",$B29=""),"",B29*'MPTO_working_2-way'!$G28)</f>
        <v>1.6822033898305087</v>
      </c>
      <c r="F29" s="30">
        <f>IF(OR($A29="",$B29=""),"",'MPTO_working_2-way'!D28)</f>
        <v>2.4918677859391396</v>
      </c>
      <c r="G29" s="32">
        <f>IF(OR($A29="",$B29=""),"",'MPTO_working_2-way'!E28)</f>
        <v>1.6703006857745737</v>
      </c>
      <c r="H29" s="30">
        <f>IF(OR($A29="",$B29=""),"",'OddsRatio_working_2-way'!M28)</f>
        <v>2.4931537753095996</v>
      </c>
      <c r="I29" s="30">
        <f>IF(OR($A29="",$B29=""),"",'OddsRatio_working_2-way'!N28)</f>
        <v>1.6697233845138648</v>
      </c>
      <c r="J29" s="30">
        <f>IF('Log_working_2-way'!$D28="","",A29^('Log_working_2-way'!$D28))</f>
        <v>2.5053926130981345</v>
      </c>
      <c r="K29" s="32">
        <f>IF('Log_working_2-way'!$D28="","",B29^('Log_working_2-way'!$D28))</f>
        <v>1.6642785352461773</v>
      </c>
      <c r="L29" s="37">
        <f t="shared" si="9"/>
        <v>0.40554156171284633</v>
      </c>
      <c r="M29" s="37">
        <f t="shared" si="10"/>
        <v>0.59445843828715361</v>
      </c>
      <c r="N29" s="38">
        <v>125</v>
      </c>
      <c r="O29" s="38">
        <f t="shared" si="11"/>
        <v>72.033898305084747</v>
      </c>
      <c r="P29" s="38">
        <f t="shared" si="12"/>
        <v>47.360248447204967</v>
      </c>
      <c r="Q29" s="38">
        <f t="shared" si="13"/>
        <v>77.639751552795019</v>
      </c>
      <c r="R29" s="38">
        <f t="shared" si="14"/>
        <v>52.96610169491526</v>
      </c>
      <c r="S29" s="39">
        <f t="shared" si="15"/>
        <v>-5.6058532477102716</v>
      </c>
      <c r="T29" s="39">
        <f t="shared" si="16"/>
        <v>-5.6058532477102929</v>
      </c>
      <c r="U29" t="s">
        <v>140</v>
      </c>
      <c r="V29" t="s">
        <v>162</v>
      </c>
      <c r="W29" t="s">
        <v>189</v>
      </c>
      <c r="X29" t="s">
        <v>197</v>
      </c>
      <c r="Y29" s="41"/>
    </row>
    <row r="30" spans="1:25" s="35" customFormat="1" ht="15" x14ac:dyDescent="0.25">
      <c r="A30">
        <v>1.64</v>
      </c>
      <c r="B30">
        <v>2.3199999999999998</v>
      </c>
      <c r="C30" s="29">
        <f t="shared" si="0"/>
        <v>4.0790580319596259E-2</v>
      </c>
      <c r="D30" s="30">
        <f>IF(OR($A30="",$B30=""),"",A30*'MPTO_working_2-way'!$G29)</f>
        <v>1.7068965517241377</v>
      </c>
      <c r="E30" s="32">
        <f>IF(OR($A30="",$B30=""),"",B30*'MPTO_working_2-way'!$G29)</f>
        <v>2.4146341463414633</v>
      </c>
      <c r="F30" s="30">
        <f>IF(OR($A30="",$B30=""),"",'MPTO_working_2-way'!D29)</f>
        <v>1.6967534784159826</v>
      </c>
      <c r="G30" s="32">
        <f>IF(OR($A30="",$B30=""),"",'MPTO_working_2-way'!E29)</f>
        <v>2.4352278545826929</v>
      </c>
      <c r="H30" s="30">
        <f>IF(OR($A30="",$B30=""),"",'OddsRatio_working_2-way'!M29)</f>
        <v>1.6963106238227914</v>
      </c>
      <c r="I30" s="30">
        <f>IF(OR($A30="",$B30=""),"",'OddsRatio_working_2-way'!N29)</f>
        <v>2.4361406616345072</v>
      </c>
      <c r="J30" s="30">
        <f>IF('Log_working_2-way'!$D29="","",A30^('Log_working_2-way'!$D29))</f>
        <v>1.6916833333599894</v>
      </c>
      <c r="K30" s="32">
        <f>IF('Log_working_2-way'!$D29="","",B30^('Log_working_2-way'!$D29))</f>
        <v>2.44574829516562</v>
      </c>
      <c r="L30" s="37">
        <f t="shared" si="9"/>
        <v>0.58585858585858597</v>
      </c>
      <c r="M30" s="37">
        <f t="shared" si="10"/>
        <v>0.41414141414141414</v>
      </c>
      <c r="N30" s="38">
        <v>126</v>
      </c>
      <c r="O30" s="38">
        <f t="shared" si="11"/>
        <v>49.170731707317067</v>
      </c>
      <c r="P30" s="38">
        <f t="shared" si="12"/>
        <v>71.689655172413794</v>
      </c>
      <c r="Q30" s="38">
        <f t="shared" si="13"/>
        <v>54.310344827586214</v>
      </c>
      <c r="R30" s="38">
        <f t="shared" si="14"/>
        <v>76.829268292682926</v>
      </c>
      <c r="S30" s="39">
        <f t="shared" si="15"/>
        <v>-5.1396131202691464</v>
      </c>
      <c r="T30" s="39">
        <f t="shared" si="16"/>
        <v>-5.1396131202691322</v>
      </c>
      <c r="U30" t="s">
        <v>161</v>
      </c>
      <c r="V30" t="s">
        <v>158</v>
      </c>
      <c r="W30" t="s">
        <v>189</v>
      </c>
      <c r="X30" t="s">
        <v>197</v>
      </c>
      <c r="Y30" s="41"/>
    </row>
    <row r="31" spans="1:25" ht="15" x14ac:dyDescent="0.25">
      <c r="A31">
        <v>1.68</v>
      </c>
      <c r="B31">
        <v>2.2200000000000002</v>
      </c>
      <c r="C31" s="29">
        <f t="shared" si="0"/>
        <v>4.5688545688545634E-2</v>
      </c>
      <c r="D31" s="30">
        <f>IF(OR($A31="",$B31=""),"",A31*'MPTO_working_2-way'!$G30)</f>
        <v>1.7567567567567566</v>
      </c>
      <c r="E31" s="32">
        <f>IF(OR($A31="",$B31=""),"",B31*'MPTO_working_2-way'!$G30)</f>
        <v>2.3214285714285716</v>
      </c>
      <c r="F31" s="30">
        <f>IF(OR($A31="",$B31=""),"",'MPTO_working_2-way'!D30)</f>
        <v>1.7470489038785832</v>
      </c>
      <c r="G31" s="32">
        <f>IF(OR($A31="",$B31=""),"",'MPTO_working_2-way'!E30)</f>
        <v>2.3386004514672689</v>
      </c>
      <c r="H31" s="30">
        <f>IF(OR($A31="",$B31=""),"",'OddsRatio_working_2-way'!M30)</f>
        <v>1.7465768876547993</v>
      </c>
      <c r="I31" s="30">
        <f>IF(OR($A31="",$B31=""),"",'OddsRatio_working_2-way'!N30)</f>
        <v>2.3394467690277296</v>
      </c>
      <c r="J31" s="30">
        <f>IF('Log_working_2-way'!$D30="","",A31^('Log_working_2-way'!$D30))</f>
        <v>1.7421348123284788</v>
      </c>
      <c r="K31" s="32">
        <f>IF('Log_working_2-way'!$D30="","",B31^('Log_working_2-way'!$D30))</f>
        <v>2.3474640771287958</v>
      </c>
      <c r="L31" s="37">
        <f t="shared" si="9"/>
        <v>0.56923076923076932</v>
      </c>
      <c r="M31" s="37">
        <f t="shared" si="10"/>
        <v>0.43076923076923074</v>
      </c>
      <c r="N31" s="38">
        <v>127</v>
      </c>
      <c r="O31" s="38">
        <f t="shared" si="11"/>
        <v>51.404761904761898</v>
      </c>
      <c r="P31" s="38">
        <f t="shared" si="12"/>
        <v>69.792792792792781</v>
      </c>
      <c r="Q31" s="38">
        <f t="shared" si="13"/>
        <v>57.207207207207198</v>
      </c>
      <c r="R31" s="38">
        <f t="shared" si="14"/>
        <v>75.595238095238088</v>
      </c>
      <c r="S31" s="39">
        <f t="shared" si="15"/>
        <v>-5.8024453024452995</v>
      </c>
      <c r="T31" s="39">
        <f t="shared" si="16"/>
        <v>-5.8024453024453067</v>
      </c>
      <c r="U31" t="s">
        <v>159</v>
      </c>
      <c r="V31" t="s">
        <v>137</v>
      </c>
      <c r="W31" t="s">
        <v>189</v>
      </c>
      <c r="X31" t="s">
        <v>197</v>
      </c>
      <c r="Y31" s="41"/>
    </row>
    <row r="32" spans="1:25" ht="15" x14ac:dyDescent="0.25">
      <c r="A32">
        <v>2.06</v>
      </c>
      <c r="B32">
        <v>1.81</v>
      </c>
      <c r="C32" s="29">
        <f t="shared" si="0"/>
        <v>3.7923081049187513E-2</v>
      </c>
      <c r="D32" s="30">
        <f>IF(OR($A32="",$B32=""),"",A32*'MPTO_working_2-way'!$G31)</f>
        <v>2.1381215469613264</v>
      </c>
      <c r="E32" s="32">
        <f>IF(OR($A32="",$B32=""),"",B32*'MPTO_working_2-way'!$G31)</f>
        <v>1.8786407766990294</v>
      </c>
      <c r="F32" s="30">
        <f>IF(OR($A32="",$B32=""),"",'MPTO_working_2-way'!D31)</f>
        <v>2.1437359857413907</v>
      </c>
      <c r="G32" s="32">
        <f>IF(OR($A32="",$B32=""),"",'MPTO_working_2-way'!E31)</f>
        <v>1.8743276529432467</v>
      </c>
      <c r="H32" s="30">
        <f>IF(OR($A32="",$B32=""),"",'OddsRatio_working_2-way'!M31)</f>
        <v>2.1439589045541121</v>
      </c>
      <c r="I32" s="30">
        <f>IF(OR($A32="",$B32=""),"",'OddsRatio_working_2-way'!N31)</f>
        <v>1.8741572761215382</v>
      </c>
      <c r="J32" s="30">
        <f>IF('Log_working_2-way'!$D31="","",A32^('Log_working_2-way'!$D31))</f>
        <v>2.1465366309290381</v>
      </c>
      <c r="K32" s="32">
        <f>IF('Log_working_2-way'!$D31="","",B32^('Log_working_2-way'!$D31))</f>
        <v>1.8721919326638379</v>
      </c>
      <c r="L32" s="37">
        <f t="shared" si="9"/>
        <v>0.46770025839793272</v>
      </c>
      <c r="M32" s="37">
        <f t="shared" si="10"/>
        <v>0.53229974160206706</v>
      </c>
      <c r="N32" s="38">
        <v>128</v>
      </c>
      <c r="O32" s="38">
        <f t="shared" si="11"/>
        <v>65.864077669902912</v>
      </c>
      <c r="P32" s="38">
        <f t="shared" si="12"/>
        <v>57.281767955801115</v>
      </c>
      <c r="Q32" s="38">
        <f t="shared" si="13"/>
        <v>70.718232044198899</v>
      </c>
      <c r="R32" s="38">
        <f t="shared" si="14"/>
        <v>62.135922330097088</v>
      </c>
      <c r="S32" s="39">
        <f t="shared" si="15"/>
        <v>-4.8541543742959874</v>
      </c>
      <c r="T32" s="39">
        <f t="shared" si="16"/>
        <v>-4.8541543742959732</v>
      </c>
      <c r="U32" t="s">
        <v>157</v>
      </c>
      <c r="V32" t="s">
        <v>183</v>
      </c>
      <c r="W32" t="s">
        <v>189</v>
      </c>
      <c r="X32" t="s">
        <v>197</v>
      </c>
      <c r="Y32" s="41"/>
    </row>
    <row r="33" spans="1:25" ht="15" x14ac:dyDescent="0.25">
      <c r="A33">
        <v>1.87</v>
      </c>
      <c r="B33">
        <v>1.99</v>
      </c>
      <c r="C33" s="29">
        <f t="shared" si="0"/>
        <v>3.7271921102840277E-2</v>
      </c>
      <c r="D33" s="30">
        <f>IF(OR($A33="",$B33=""),"",A33*'MPTO_working_2-way'!$G32)</f>
        <v>1.9396984924623115</v>
      </c>
      <c r="E33" s="32">
        <f>IF(OR($A33="",$B33=""),"",B33*'MPTO_working_2-way'!$G32)</f>
        <v>2.0641711229946522</v>
      </c>
      <c r="F33" s="30">
        <f>IF(OR($A33="",$B33=""),"",'MPTO_working_2-way'!D32)</f>
        <v>1.937521151693437</v>
      </c>
      <c r="G33" s="32">
        <f>IF(OR($A33="",$B33=""),"",'MPTO_working_2-way'!E32)</f>
        <v>2.06664260128287</v>
      </c>
      <c r="H33" s="30">
        <f>IF(OR($A33="",$B33=""),"",'OddsRatio_working_2-way'!M32)</f>
        <v>1.9374368665610926</v>
      </c>
      <c r="I33" s="30">
        <f>IF(OR($A33="",$B33=""),"",'OddsRatio_working_2-way'!N32)</f>
        <v>2.0667385033281396</v>
      </c>
      <c r="J33" s="30">
        <f>IF('Log_working_2-way'!$D32="","",A33^('Log_working_2-way'!$D32))</f>
        <v>1.9364440368013198</v>
      </c>
      <c r="K33" s="32">
        <f>IF('Log_working_2-way'!$D32="","",B33^('Log_working_2-way'!$D32))</f>
        <v>2.067869472921922</v>
      </c>
      <c r="L33" s="37">
        <f t="shared" si="9"/>
        <v>0.51554404145077726</v>
      </c>
      <c r="M33" s="37">
        <f t="shared" si="10"/>
        <v>0.48445595854922285</v>
      </c>
      <c r="N33" s="38">
        <v>129</v>
      </c>
      <c r="O33" s="38">
        <f t="shared" si="11"/>
        <v>60.016042780748663</v>
      </c>
      <c r="P33" s="38">
        <f t="shared" si="12"/>
        <v>64.175879396984911</v>
      </c>
      <c r="Q33" s="38">
        <f t="shared" si="13"/>
        <v>64.824120603015075</v>
      </c>
      <c r="R33" s="38">
        <f t="shared" si="14"/>
        <v>68.983957219251323</v>
      </c>
      <c r="S33" s="39">
        <f t="shared" si="15"/>
        <v>-4.8080778222664122</v>
      </c>
      <c r="T33" s="39">
        <f t="shared" si="16"/>
        <v>-4.8080778222664122</v>
      </c>
      <c r="U33" t="s">
        <v>138</v>
      </c>
      <c r="V33" t="s">
        <v>139</v>
      </c>
      <c r="W33" t="s">
        <v>189</v>
      </c>
      <c r="X33" t="s">
        <v>197</v>
      </c>
      <c r="Y33" s="41"/>
    </row>
    <row r="34" spans="1:25" ht="15" x14ac:dyDescent="0.25">
      <c r="A34">
        <v>1.49</v>
      </c>
      <c r="B34">
        <v>2.72</v>
      </c>
      <c r="C34" s="29">
        <f t="shared" si="0"/>
        <v>3.8787998420844794E-2</v>
      </c>
      <c r="D34" s="30">
        <f>IF(OR($A34="",$B34=""),"",A34*'MPTO_working_2-way'!$G33)</f>
        <v>1.5477941176470587</v>
      </c>
      <c r="E34" s="32">
        <f>IF(OR($A34="",$B34=""),"",B34*'MPTO_working_2-way'!$G33)</f>
        <v>2.825503355704698</v>
      </c>
      <c r="F34" s="30">
        <f>IF(OR($A34="",$B34=""),"",'MPTO_working_2-way'!D33)</f>
        <v>1.5343378511395471</v>
      </c>
      <c r="G34" s="32">
        <f>IF(OR($A34="",$B34=""),"",'MPTO_working_2-way'!E33)</f>
        <v>2.871475131075528</v>
      </c>
      <c r="H34" s="30">
        <f>IF(OR($A34="",$B34=""),"",'OddsRatio_working_2-way'!M33)</f>
        <v>1.5337449961641161</v>
      </c>
      <c r="I34" s="30">
        <f>IF(OR($A34="",$B34=""),"",'OddsRatio_working_2-way'!N33)</f>
        <v>2.8735538640862863</v>
      </c>
      <c r="J34" s="30">
        <f>IF('Log_working_2-way'!$D33="","",A34^('Log_working_2-way'!$D33))</f>
        <v>1.5275818810140851</v>
      </c>
      <c r="K34" s="32">
        <f>IF('Log_working_2-way'!$D33="","",B34^('Log_working_2-way'!$D33))</f>
        <v>2.8954403780457492</v>
      </c>
      <c r="L34" s="37">
        <f t="shared" si="9"/>
        <v>0.64608076009501192</v>
      </c>
      <c r="M34" s="37">
        <f t="shared" si="10"/>
        <v>0.35391923990498814</v>
      </c>
      <c r="N34" s="38">
        <v>130</v>
      </c>
      <c r="O34" s="38">
        <f t="shared" si="11"/>
        <v>42.75167785234899</v>
      </c>
      <c r="P34" s="38">
        <f t="shared" si="12"/>
        <v>82.205882352941174</v>
      </c>
      <c r="Q34" s="38">
        <f t="shared" si="13"/>
        <v>47.794117647058819</v>
      </c>
      <c r="R34" s="38">
        <f t="shared" si="14"/>
        <v>87.24832214765101</v>
      </c>
      <c r="S34" s="39">
        <f t="shared" si="15"/>
        <v>-5.0424397947098285</v>
      </c>
      <c r="T34" s="39">
        <f t="shared" si="16"/>
        <v>-5.0424397947098356</v>
      </c>
      <c r="U34" t="s">
        <v>167</v>
      </c>
      <c r="V34" t="s">
        <v>174</v>
      </c>
      <c r="W34" t="s">
        <v>191</v>
      </c>
      <c r="X34" t="s">
        <v>197</v>
      </c>
      <c r="Y34" s="41"/>
    </row>
    <row r="35" spans="1:25" ht="15" x14ac:dyDescent="0.25">
      <c r="A35">
        <v>1.78</v>
      </c>
      <c r="B35">
        <v>2.12</v>
      </c>
      <c r="C35" s="29">
        <f t="shared" si="0"/>
        <v>3.3495866016535869E-2</v>
      </c>
      <c r="D35" s="30">
        <f>IF(OR($A35="",$B35=""),"",A35*'MPTO_working_2-way'!$G34)</f>
        <v>1.8396226415094339</v>
      </c>
      <c r="E35" s="32">
        <f>IF(OR($A35="",$B35=""),"",B35*'MPTO_working_2-way'!$G34)</f>
        <v>2.191011235955056</v>
      </c>
      <c r="F35" s="30">
        <f>IF(OR($A35="",$B35=""),"",'MPTO_working_2-way'!D34)</f>
        <v>1.8346946713341112</v>
      </c>
      <c r="G35" s="32">
        <f>IF(OR($A35="",$B35=""),"",'MPTO_working_2-way'!E34)</f>
        <v>2.1980428704566637</v>
      </c>
      <c r="H35" s="30">
        <f>IF(OR($A35="",$B35=""),"",'OddsRatio_working_2-way'!M34)</f>
        <v>1.83452296039628</v>
      </c>
      <c r="I35" s="30">
        <f>IF(OR($A35="",$B35=""),"",'OddsRatio_working_2-way'!N34)</f>
        <v>2.1982893790305562</v>
      </c>
      <c r="J35" s="30">
        <f>IF('Log_working_2-way'!$D34="","",A35^('Log_working_2-way'!$D34))</f>
        <v>1.8322858584832242</v>
      </c>
      <c r="K35" s="32">
        <f>IF('Log_working_2-way'!$D34="","",B35^('Log_working_2-way'!$D34))</f>
        <v>2.2015102621380289</v>
      </c>
      <c r="L35" s="37">
        <f t="shared" si="9"/>
        <v>0.54358974358974366</v>
      </c>
      <c r="M35" s="37">
        <f t="shared" si="10"/>
        <v>0.45641025641025645</v>
      </c>
      <c r="N35" s="38">
        <v>131</v>
      </c>
      <c r="O35" s="38">
        <f t="shared" si="11"/>
        <v>57.404494382022477</v>
      </c>
      <c r="P35" s="38">
        <f t="shared" si="12"/>
        <v>69.20754716981132</v>
      </c>
      <c r="Q35" s="38">
        <f t="shared" si="13"/>
        <v>61.792452830188672</v>
      </c>
      <c r="R35" s="38">
        <f t="shared" si="14"/>
        <v>73.595505617977537</v>
      </c>
      <c r="S35" s="39">
        <f t="shared" si="15"/>
        <v>-4.3879584481661951</v>
      </c>
      <c r="T35" s="39">
        <f t="shared" si="16"/>
        <v>-4.3879584481662164</v>
      </c>
      <c r="U35" t="s">
        <v>188</v>
      </c>
      <c r="V35" t="s">
        <v>141</v>
      </c>
      <c r="W35" t="s">
        <v>191</v>
      </c>
      <c r="X35" t="s">
        <v>197</v>
      </c>
      <c r="Y35" s="41"/>
    </row>
    <row r="36" spans="1:25" ht="15" x14ac:dyDescent="0.25">
      <c r="A36">
        <v>1.55</v>
      </c>
      <c r="B36">
        <v>2.56</v>
      </c>
      <c r="C36" s="29">
        <f t="shared" si="0"/>
        <v>3.5786290322580516E-2</v>
      </c>
      <c r="D36" s="30">
        <f>IF(OR($A36="",$B36=""),"",A36*'MPTO_working_2-way'!$G35)</f>
        <v>1.6054687499999998</v>
      </c>
      <c r="E36" s="32">
        <f>IF(OR($A36="",$B36=""),"",B36*'MPTO_working_2-way'!$G35)</f>
        <v>2.6516129032258062</v>
      </c>
      <c r="F36" s="30">
        <f>IF(OR($A36="",$B36=""),"",'MPTO_working_2-way'!D35)</f>
        <v>1.5942145439935715</v>
      </c>
      <c r="G36" s="32">
        <f>IF(OR($A36="",$B36=""),"",'MPTO_working_2-way'!E35)</f>
        <v>2.6828938471940496</v>
      </c>
      <c r="H36" s="30">
        <f>IF(OR($A36="",$B36=""),"",'OddsRatio_working_2-way'!M35)</f>
        <v>1.5937710859953542</v>
      </c>
      <c r="I36" s="30">
        <f>IF(OR($A36="",$B36=""),"",'OddsRatio_working_2-way'!N35)</f>
        <v>2.6841507166413687</v>
      </c>
      <c r="J36" s="30">
        <f>IF('Log_working_2-way'!$D35="","",A36^('Log_working_2-way'!$D35))</f>
        <v>1.5886388355278223</v>
      </c>
      <c r="K36" s="32">
        <f>IF('Log_working_2-way'!$D35="","",B36^('Log_working_2-way'!$D35))</f>
        <v>2.6988345648365546</v>
      </c>
      <c r="L36" s="37">
        <f t="shared" si="9"/>
        <v>0.62287104622871059</v>
      </c>
      <c r="M36" s="37">
        <f t="shared" si="10"/>
        <v>0.37712895377128958</v>
      </c>
      <c r="N36" s="38">
        <v>132</v>
      </c>
      <c r="O36" s="38">
        <f t="shared" si="11"/>
        <v>46.838709677419352</v>
      </c>
      <c r="P36" s="38">
        <f t="shared" si="12"/>
        <v>80.4375</v>
      </c>
      <c r="Q36" s="38">
        <f t="shared" si="13"/>
        <v>51.5625</v>
      </c>
      <c r="R36" s="38">
        <f t="shared" si="14"/>
        <v>85.161290322580641</v>
      </c>
      <c r="S36" s="39">
        <f t="shared" si="15"/>
        <v>-4.7237903225806477</v>
      </c>
      <c r="T36" s="39">
        <f t="shared" si="16"/>
        <v>-4.7237903225806406</v>
      </c>
      <c r="U36" t="s">
        <v>165</v>
      </c>
      <c r="V36" t="s">
        <v>176</v>
      </c>
      <c r="W36" t="s">
        <v>191</v>
      </c>
      <c r="X36" t="s">
        <v>197</v>
      </c>
      <c r="Y36" s="41"/>
    </row>
    <row r="37" spans="1:25" ht="15" x14ac:dyDescent="0.25">
      <c r="A37">
        <v>1.41</v>
      </c>
      <c r="B37">
        <v>2.99</v>
      </c>
      <c r="C37" s="29">
        <f t="shared" si="0"/>
        <v>4.3668018691145338E-2</v>
      </c>
      <c r="D37" s="30">
        <f>IF(OR($A37="",$B37=""),"",A37*'MPTO_working_2-way'!$G36)</f>
        <v>1.4715719063545147</v>
      </c>
      <c r="E37" s="32">
        <f>IF(OR($A37="",$B37=""),"",B37*'MPTO_working_2-way'!$G36)</f>
        <v>3.1205673758865249</v>
      </c>
      <c r="F37" s="30">
        <f>IF(OR($A37="",$B37=""),"",'MPTO_working_2-way'!D36)</f>
        <v>1.4547870046067044</v>
      </c>
      <c r="G37" s="32">
        <f>IF(OR($A37="",$B37=""),"",'MPTO_working_2-way'!E36)</f>
        <v>3.1988315186463825</v>
      </c>
      <c r="H37" s="30">
        <f>IF(OR($A37="",$B37=""),"",'OddsRatio_working_2-way'!M36)</f>
        <v>1.4539054425249476</v>
      </c>
      <c r="I37" s="30">
        <f>IF(OR($A37="",$B37=""),"",'OddsRatio_working_2-way'!N36)</f>
        <v>3.203102025913771</v>
      </c>
      <c r="J37" s="30">
        <f>IF('Log_working_2-way'!$D36="","",A37^('Log_working_2-way'!$D36))</f>
        <v>1.4461589253905467</v>
      </c>
      <c r="K37" s="32">
        <f>IF('Log_working_2-way'!$D36="","",B37^('Log_working_2-way'!$D36))</f>
        <v>3.2413537936541892</v>
      </c>
      <c r="L37" s="37">
        <f t="shared" si="9"/>
        <v>0.67954545454545467</v>
      </c>
      <c r="M37" s="37">
        <f t="shared" si="10"/>
        <v>0.32045454545454544</v>
      </c>
      <c r="N37" s="38">
        <v>133</v>
      </c>
      <c r="O37" s="38">
        <f t="shared" si="11"/>
        <v>38.673758865248232</v>
      </c>
      <c r="P37" s="38">
        <f t="shared" si="12"/>
        <v>88.518394648829442</v>
      </c>
      <c r="Q37" s="38">
        <f t="shared" si="13"/>
        <v>44.481605351170572</v>
      </c>
      <c r="R37" s="38">
        <f t="shared" si="14"/>
        <v>94.326241134751783</v>
      </c>
      <c r="S37" s="39">
        <f t="shared" si="15"/>
        <v>-5.8078464859223402</v>
      </c>
      <c r="T37" s="39">
        <f t="shared" si="16"/>
        <v>-5.8078464859223402</v>
      </c>
      <c r="U37" t="s">
        <v>142</v>
      </c>
      <c r="V37" t="s">
        <v>170</v>
      </c>
      <c r="W37" t="s">
        <v>191</v>
      </c>
      <c r="X37" t="s">
        <v>197</v>
      </c>
      <c r="Y37" s="41"/>
    </row>
    <row r="38" spans="1:25" ht="15" x14ac:dyDescent="0.25">
      <c r="A38">
        <v>1.56</v>
      </c>
      <c r="B38">
        <v>2.5499999999999998</v>
      </c>
      <c r="C38" s="29">
        <f t="shared" si="0"/>
        <v>3.3182503770738947E-2</v>
      </c>
      <c r="D38" s="30">
        <f>IF(OR($A38="",$B38=""),"",A38*'MPTO_working_2-way'!$G37)</f>
        <v>1.6117647058823528</v>
      </c>
      <c r="E38" s="32">
        <f>IF(OR($A38="",$B38=""),"",B38*'MPTO_working_2-way'!$G37)</f>
        <v>2.6346153846153841</v>
      </c>
      <c r="F38" s="30">
        <f>IF(OR($A38="",$B38=""),"",'MPTO_working_2-way'!D37)</f>
        <v>1.6014492753623186</v>
      </c>
      <c r="G38" s="32">
        <f>IF(OR($A38="",$B38=""),"",'MPTO_working_2-way'!E37)</f>
        <v>2.6626506024096379</v>
      </c>
      <c r="H38" s="30">
        <f>IF(OR($A38="",$B38=""),"",'OddsRatio_working_2-way'!M37)</f>
        <v>1.6010743070375286</v>
      </c>
      <c r="I38" s="30">
        <f>IF(OR($A38="",$B38=""),"",'OddsRatio_working_2-way'!N37)</f>
        <v>2.6636878141217299</v>
      </c>
      <c r="J38" s="30">
        <f>IF('Log_working_2-way'!$D37="","",A38^('Log_working_2-way'!$D37))</f>
        <v>1.5963778347531083</v>
      </c>
      <c r="K38" s="32">
        <f>IF('Log_working_2-way'!$D37="","",B38^('Log_working_2-way'!$D37))</f>
        <v>2.6767893468305748</v>
      </c>
      <c r="L38" s="37">
        <f t="shared" si="9"/>
        <v>0.62043795620437958</v>
      </c>
      <c r="M38" s="37">
        <f t="shared" si="10"/>
        <v>0.37956204379562053</v>
      </c>
      <c r="N38" s="38">
        <v>134</v>
      </c>
      <c r="O38" s="38">
        <f t="shared" si="11"/>
        <v>48.102564102564109</v>
      </c>
      <c r="P38" s="38">
        <f t="shared" si="12"/>
        <v>81.450980392156865</v>
      </c>
      <c r="Q38" s="38">
        <f t="shared" si="13"/>
        <v>52.549019607843142</v>
      </c>
      <c r="R38" s="38">
        <f t="shared" si="14"/>
        <v>85.897435897435884</v>
      </c>
      <c r="S38" s="39">
        <f t="shared" si="15"/>
        <v>-4.4464555052790331</v>
      </c>
      <c r="T38" s="39">
        <f t="shared" si="16"/>
        <v>-4.4464555052790189</v>
      </c>
      <c r="U38" t="s">
        <v>78</v>
      </c>
      <c r="V38" t="s">
        <v>82</v>
      </c>
      <c r="W38" t="s">
        <v>79</v>
      </c>
      <c r="X38" t="s">
        <v>198</v>
      </c>
      <c r="Y38" s="41"/>
    </row>
    <row r="39" spans="1:25" ht="15" x14ac:dyDescent="0.25">
      <c r="A39">
        <v>1.6</v>
      </c>
      <c r="B39">
        <v>2.4500000000000002</v>
      </c>
      <c r="C39" s="29">
        <f t="shared" si="0"/>
        <v>3.3163265306122458E-2</v>
      </c>
      <c r="D39" s="30">
        <f>IF(OR($A39="",$B39=""),"",A39*'MPTO_working_2-way'!$G38)</f>
        <v>1.653061224489796</v>
      </c>
      <c r="E39" s="32">
        <f>IF(OR($A39="",$B39=""),"",B39*'MPTO_working_2-way'!$G38)</f>
        <v>2.53125</v>
      </c>
      <c r="F39" s="30">
        <f>IF(OR($A39="",$B39=""),"",'MPTO_working_2-way'!D38)</f>
        <v>1.6436058700209644</v>
      </c>
      <c r="G39" s="32">
        <f>IF(OR($A39="",$B39=""),"",'MPTO_working_2-way'!E38)</f>
        <v>2.5537459283387625</v>
      </c>
      <c r="H39" s="30">
        <f>IF(OR($A39="",$B39=""),"",'OddsRatio_working_2-way'!M38)</f>
        <v>1.643267520902677</v>
      </c>
      <c r="I39" s="30">
        <f>IF(OR($A39="",$B39=""),"",'OddsRatio_working_2-way'!N38)</f>
        <v>2.5545631755148031</v>
      </c>
      <c r="J39" s="30">
        <f>IF('Log_working_2-way'!$D38="","",A39^('Log_working_2-way'!$D38))</f>
        <v>1.6389689112690746</v>
      </c>
      <c r="K39" s="32">
        <f>IF('Log_working_2-way'!$D38="","",B39^('Log_working_2-way'!$D38))</f>
        <v>2.5650213685886376</v>
      </c>
      <c r="L39" s="37">
        <f t="shared" si="9"/>
        <v>0.60493827160493829</v>
      </c>
      <c r="M39" s="37">
        <f t="shared" si="10"/>
        <v>0.39506172839506171</v>
      </c>
      <c r="N39" s="38">
        <v>135</v>
      </c>
      <c r="O39" s="38">
        <f t="shared" si="11"/>
        <v>50.625</v>
      </c>
      <c r="P39" s="38">
        <f t="shared" si="12"/>
        <v>79.897959183673464</v>
      </c>
      <c r="Q39" s="38">
        <f t="shared" si="13"/>
        <v>55.102040816326522</v>
      </c>
      <c r="R39" s="38">
        <f t="shared" si="14"/>
        <v>84.375</v>
      </c>
      <c r="S39" s="39">
        <f t="shared" si="15"/>
        <v>-4.4770408163265216</v>
      </c>
      <c r="T39" s="39">
        <f t="shared" si="16"/>
        <v>-4.4770408163265358</v>
      </c>
      <c r="U39" t="s">
        <v>147</v>
      </c>
      <c r="V39" t="s">
        <v>86</v>
      </c>
      <c r="W39" t="s">
        <v>79</v>
      </c>
      <c r="X39" t="s">
        <v>198</v>
      </c>
      <c r="Y39" s="41"/>
    </row>
    <row r="40" spans="1:25" ht="15" x14ac:dyDescent="0.25">
      <c r="A40">
        <v>1.76</v>
      </c>
      <c r="B40">
        <v>2.14</v>
      </c>
      <c r="C40" s="29">
        <f t="shared" si="0"/>
        <v>3.5471537807986397E-2</v>
      </c>
      <c r="D40" s="30">
        <f>IF(OR($A40="",$B40=""),"",A40*'MPTO_working_2-way'!$G39)</f>
        <v>1.8224299065420562</v>
      </c>
      <c r="E40" s="32">
        <f>IF(OR($A40="",$B40=""),"",B40*'MPTO_working_2-way'!$G39)</f>
        <v>2.2159090909090908</v>
      </c>
      <c r="F40" s="30">
        <f>IF(OR($A40="",$B40=""),"",'MPTO_working_2-way'!D39)</f>
        <v>1.8167084699980707</v>
      </c>
      <c r="G40" s="32">
        <f>IF(OR($A40="",$B40=""),"",'MPTO_working_2-way'!E39)</f>
        <v>2.2244271202456889</v>
      </c>
      <c r="H40" s="30">
        <f>IF(OR($A40="",$B40=""),"",'OddsRatio_working_2-way'!M39)</f>
        <v>1.8164965809277254</v>
      </c>
      <c r="I40" s="30">
        <f>IF(OR($A40="",$B40=""),"",'OddsRatio_working_2-way'!N39)</f>
        <v>2.2247448713915889</v>
      </c>
      <c r="J40" s="30">
        <f>IF('Log_working_2-way'!$D39="","",A40^('Log_working_2-way'!$D39))</f>
        <v>1.8138959157983681</v>
      </c>
      <c r="K40" s="32">
        <f>IF('Log_working_2-way'!$D39="","",B40^('Log_working_2-way'!$D39))</f>
        <v>2.2286583340561452</v>
      </c>
      <c r="L40" s="37">
        <f t="shared" si="9"/>
        <v>0.54871794871794866</v>
      </c>
      <c r="M40" s="37">
        <f t="shared" si="10"/>
        <v>0.45128205128205129</v>
      </c>
      <c r="N40" s="38">
        <v>136</v>
      </c>
      <c r="O40" s="38">
        <f t="shared" si="11"/>
        <v>58.727272727272741</v>
      </c>
      <c r="P40" s="38">
        <f t="shared" si="12"/>
        <v>72.448598130841134</v>
      </c>
      <c r="Q40" s="38">
        <f t="shared" si="13"/>
        <v>63.55140186915888</v>
      </c>
      <c r="R40" s="38">
        <f t="shared" si="14"/>
        <v>77.27272727272728</v>
      </c>
      <c r="S40" s="39">
        <f t="shared" si="15"/>
        <v>-4.8241291418861394</v>
      </c>
      <c r="T40" s="39">
        <f t="shared" si="16"/>
        <v>-4.8241291418861465</v>
      </c>
      <c r="U40" t="s">
        <v>145</v>
      </c>
      <c r="V40" t="s">
        <v>146</v>
      </c>
      <c r="W40" t="s">
        <v>79</v>
      </c>
      <c r="X40" t="s">
        <v>198</v>
      </c>
      <c r="Y40" s="41"/>
    </row>
    <row r="41" spans="1:25" s="35" customFormat="1" ht="15" x14ac:dyDescent="0.25">
      <c r="A41">
        <v>1.91</v>
      </c>
      <c r="B41">
        <v>1.98</v>
      </c>
      <c r="C41" s="29">
        <f t="shared" si="0"/>
        <v>2.861071447458885E-2</v>
      </c>
      <c r="D41" s="30">
        <f>IF(OR($A41="",$B41=""),"",A41*'MPTO_working_2-way'!$G40)</f>
        <v>1.9646464646464645</v>
      </c>
      <c r="E41" s="32">
        <f>IF(OR($A41="",$B41=""),"",B41*'MPTO_working_2-way'!$G40)</f>
        <v>2.0366492146596857</v>
      </c>
      <c r="F41" s="30">
        <f>IF(OR($A41="",$B41=""),"",'MPTO_working_2-way'!D40)</f>
        <v>1.9636533568721115</v>
      </c>
      <c r="G41" s="32">
        <f>IF(OR($A41="",$B41=""),"",'MPTO_working_2-way'!E40)</f>
        <v>2.0377175494369308</v>
      </c>
      <c r="H41" s="30">
        <f>IF(OR($A41="",$B41=""),"",'OddsRatio_working_2-way'!M40)</f>
        <v>1.9636241116594322</v>
      </c>
      <c r="I41" s="30">
        <f>IF(OR($A41="",$B41=""),"",'OddsRatio_working_2-way'!N40)</f>
        <v>2.0377490433255412</v>
      </c>
      <c r="J41" s="30">
        <f>IF('Log_working_2-way'!$D40="","",A41^('Log_working_2-way'!$D40))</f>
        <v>1.9631742210121639</v>
      </c>
      <c r="K41" s="32">
        <f>IF('Log_working_2-way'!$D40="","",B41^('Log_working_2-way'!$D40))</f>
        <v>2.0382337672504618</v>
      </c>
      <c r="L41" s="37">
        <f t="shared" si="9"/>
        <v>0.50899742930591263</v>
      </c>
      <c r="M41" s="37">
        <f t="shared" si="10"/>
        <v>0.49100257069408743</v>
      </c>
      <c r="N41" s="38">
        <v>137</v>
      </c>
      <c r="O41" s="38">
        <f t="shared" si="11"/>
        <v>65.272251308900536</v>
      </c>
      <c r="P41" s="38">
        <f t="shared" si="12"/>
        <v>67.808080808080803</v>
      </c>
      <c r="Q41" s="38">
        <f t="shared" si="13"/>
        <v>69.191919191919197</v>
      </c>
      <c r="R41" s="38">
        <f t="shared" si="14"/>
        <v>71.727748691099478</v>
      </c>
      <c r="S41" s="39">
        <f t="shared" si="15"/>
        <v>-3.9196678830186613</v>
      </c>
      <c r="T41" s="39">
        <f t="shared" si="16"/>
        <v>-3.9196678830186755</v>
      </c>
      <c r="U41" t="s">
        <v>143</v>
      </c>
      <c r="V41" t="s">
        <v>178</v>
      </c>
      <c r="W41" t="s">
        <v>79</v>
      </c>
      <c r="X41" t="s">
        <v>198</v>
      </c>
      <c r="Y41" s="41"/>
    </row>
    <row r="42" spans="1:25" ht="15" x14ac:dyDescent="0.25">
      <c r="A42">
        <v>1.43</v>
      </c>
      <c r="B42">
        <v>2.91</v>
      </c>
      <c r="C42" s="29">
        <f t="shared" si="0"/>
        <v>4.2943310984548067E-2</v>
      </c>
      <c r="D42" s="30">
        <f>IF(OR($A42="",$B42=""),"",A42*'MPTO_working_2-way'!$G41)</f>
        <v>1.4914089347079036</v>
      </c>
      <c r="E42" s="32">
        <f>IF(OR($A42="",$B42=""),"",B42*'MPTO_working_2-way'!$G41)</f>
        <v>3.034965034965035</v>
      </c>
      <c r="F42" s="30">
        <f>IF(OR($A42="",$B42=""),"",'MPTO_working_2-way'!D41)</f>
        <v>1.4752982468579936</v>
      </c>
      <c r="G42" s="32">
        <f>IF(OR($A42="",$B42=""),"",'MPTO_working_2-way'!E41)</f>
        <v>3.1039421176295079</v>
      </c>
      <c r="H42" s="30">
        <f>IF(OR($A42="",$B42=""),"",'OddsRatio_working_2-way'!M41)</f>
        <v>1.4744795991951138</v>
      </c>
      <c r="I42" s="30">
        <f>IF(OR($A42="",$B42=""),"",'OddsRatio_working_2-way'!N41)</f>
        <v>3.1075721731689949</v>
      </c>
      <c r="J42" s="30">
        <f>IF('Log_working_2-way'!$D41="","",A42^('Log_working_2-way'!$D41))</f>
        <v>1.4670586823732825</v>
      </c>
      <c r="K42" s="32">
        <f>IF('Log_working_2-way'!$D41="","",B42^('Log_working_2-way'!$D41))</f>
        <v>3.141058581582127</v>
      </c>
      <c r="L42" s="37">
        <f t="shared" si="9"/>
        <v>0.67050691244239635</v>
      </c>
      <c r="M42" s="37">
        <f t="shared" si="10"/>
        <v>0.3294930875576037</v>
      </c>
      <c r="N42" s="38">
        <v>138</v>
      </c>
      <c r="O42" s="38">
        <f t="shared" si="11"/>
        <v>41.4965034965035</v>
      </c>
      <c r="P42" s="38">
        <f t="shared" si="12"/>
        <v>90.577319587628878</v>
      </c>
      <c r="Q42" s="38">
        <f t="shared" si="13"/>
        <v>47.422680412371136</v>
      </c>
      <c r="R42" s="38">
        <f t="shared" si="14"/>
        <v>96.503496503496521</v>
      </c>
      <c r="S42" s="39">
        <f t="shared" si="15"/>
        <v>-5.9261769158676358</v>
      </c>
      <c r="T42" s="39">
        <f t="shared" si="16"/>
        <v>-5.9261769158676429</v>
      </c>
      <c r="U42" t="s">
        <v>194</v>
      </c>
      <c r="V42" t="s">
        <v>68</v>
      </c>
      <c r="W42" t="s">
        <v>79</v>
      </c>
      <c r="X42" t="s">
        <v>198</v>
      </c>
      <c r="Y42" s="41"/>
    </row>
    <row r="43" spans="1:25" ht="15" x14ac:dyDescent="0.25">
      <c r="A43">
        <v>1.76</v>
      </c>
      <c r="B43">
        <v>2.15</v>
      </c>
      <c r="C43" s="29">
        <f t="shared" si="0"/>
        <v>3.3298097251585723E-2</v>
      </c>
      <c r="D43" s="30">
        <f>IF(OR($A43="",$B43=""),"",A43*'MPTO_working_2-way'!$G42)</f>
        <v>1.8186046511627909</v>
      </c>
      <c r="E43" s="32">
        <f>IF(OR($A43="",$B43=""),"",B43*'MPTO_working_2-way'!$G42)</f>
        <v>2.2215909090909092</v>
      </c>
      <c r="F43" s="30">
        <f>IF(OR($A43="",$B43=""),"",'MPTO_working_2-way'!D42)</f>
        <v>1.8131288931480596</v>
      </c>
      <c r="G43" s="32">
        <f>IF(OR($A43="",$B43=""),"",'MPTO_working_2-way'!E42)</f>
        <v>2.2298173246906305</v>
      </c>
      <c r="H43" s="30">
        <f>IF(OR($A43="",$B43=""),"",'OddsRatio_working_2-way'!M42)</f>
        <v>1.8129388446970602</v>
      </c>
      <c r="I43" s="30">
        <f>IF(OR($A43="",$B43=""),"",'OddsRatio_working_2-way'!N42)</f>
        <v>2.2301048307916052</v>
      </c>
      <c r="J43" s="30">
        <f>IF('Log_working_2-way'!$D42="","",A43^('Log_working_2-way'!$D42))</f>
        <v>1.8104537322239227</v>
      </c>
      <c r="K43" s="32">
        <f>IF('Log_working_2-way'!$D42="","",B43^('Log_working_2-way'!$D42))</f>
        <v>2.2338767288490446</v>
      </c>
      <c r="L43" s="37">
        <f t="shared" si="9"/>
        <v>0.54987212276214825</v>
      </c>
      <c r="M43" s="37">
        <f t="shared" si="10"/>
        <v>0.45012787723785164</v>
      </c>
      <c r="N43" s="38">
        <v>139</v>
      </c>
      <c r="O43" s="38">
        <f t="shared" si="11"/>
        <v>60.022727272727288</v>
      </c>
      <c r="P43" s="38">
        <f t="shared" si="12"/>
        <v>74.348837209302303</v>
      </c>
      <c r="Q43" s="38">
        <f t="shared" si="13"/>
        <v>64.651162790697668</v>
      </c>
      <c r="R43" s="38">
        <f t="shared" si="14"/>
        <v>78.977272727272734</v>
      </c>
      <c r="S43" s="39">
        <f t="shared" si="15"/>
        <v>-4.6284355179703809</v>
      </c>
      <c r="T43" s="39">
        <f t="shared" si="16"/>
        <v>-4.6284355179704306</v>
      </c>
      <c r="U43" t="s">
        <v>144</v>
      </c>
      <c r="V43" t="s">
        <v>195</v>
      </c>
      <c r="W43" t="s">
        <v>79</v>
      </c>
      <c r="X43" t="s">
        <v>198</v>
      </c>
      <c r="Y43" s="41"/>
    </row>
    <row r="44" spans="1:25" ht="15" x14ac:dyDescent="0.25">
      <c r="A44">
        <v>1.63</v>
      </c>
      <c r="B44">
        <v>2.39</v>
      </c>
      <c r="C44" s="29">
        <f t="shared" si="0"/>
        <v>3.19069743563416E-2</v>
      </c>
      <c r="D44" s="30">
        <f>IF(OR($A44="",$B44=""),"",A44*'MPTO_working_2-way'!$G43)</f>
        <v>1.6820083682008367</v>
      </c>
      <c r="E44" s="32">
        <f>IF(OR($A44="",$B44=""),"",B44*'MPTO_working_2-way'!$G43)</f>
        <v>2.4662576687116564</v>
      </c>
      <c r="F44" s="30">
        <f>IF(OR($A44="",$B44=""),"",'MPTO_working_2-way'!D43)</f>
        <v>1.6735184827201064</v>
      </c>
      <c r="G44" s="32">
        <f>IF(OR($A44="",$B44=""),"",'MPTO_working_2-way'!E43)</f>
        <v>2.4847402493861024</v>
      </c>
      <c r="H44" s="30">
        <f>IF(OR($A44="",$B44=""),"",'OddsRatio_working_2-way'!M43)</f>
        <v>1.6732290918193764</v>
      </c>
      <c r="I44" s="30">
        <f>IF(OR($A44="",$B44=""),"",'OddsRatio_working_2-way'!N43)</f>
        <v>2.4853784724268779</v>
      </c>
      <c r="J44" s="30">
        <f>IF('Log_working_2-way'!$D43="","",A44^('Log_working_2-way'!$D43))</f>
        <v>1.6693751275261461</v>
      </c>
      <c r="K44" s="32">
        <f>IF('Log_working_2-way'!$D43="","",B44^('Log_working_2-way'!$D43))</f>
        <v>2.4939306210789667</v>
      </c>
      <c r="L44" s="37">
        <f t="shared" si="9"/>
        <v>0.59452736318407962</v>
      </c>
      <c r="M44" s="37">
        <f t="shared" si="10"/>
        <v>0.40547263681592038</v>
      </c>
      <c r="N44" s="38">
        <v>140</v>
      </c>
      <c r="O44" s="38">
        <f t="shared" si="11"/>
        <v>54.110429447852752</v>
      </c>
      <c r="P44" s="38">
        <f t="shared" si="12"/>
        <v>81.422594142259413</v>
      </c>
      <c r="Q44" s="38">
        <f t="shared" si="13"/>
        <v>58.577405857740587</v>
      </c>
      <c r="R44" s="38">
        <f t="shared" si="14"/>
        <v>85.889570552147234</v>
      </c>
      <c r="S44" s="39">
        <f t="shared" si="15"/>
        <v>-4.4669764098878346</v>
      </c>
      <c r="T44" s="39">
        <f t="shared" si="16"/>
        <v>-4.4669764098878204</v>
      </c>
      <c r="U44" t="s">
        <v>70</v>
      </c>
      <c r="V44" t="s">
        <v>192</v>
      </c>
      <c r="W44" t="s">
        <v>79</v>
      </c>
      <c r="X44" t="s">
        <v>198</v>
      </c>
      <c r="Y44" s="41"/>
    </row>
    <row r="45" spans="1:25" ht="15" x14ac:dyDescent="0.25">
      <c r="A45">
        <v>1.43</v>
      </c>
      <c r="B45">
        <v>2.89</v>
      </c>
      <c r="C45" s="29">
        <f t="shared" si="0"/>
        <v>4.5321460546374093E-2</v>
      </c>
      <c r="D45" s="30">
        <f>IF(OR($A45="",$B45=""),"",A45*'MPTO_working_2-way'!$G44)</f>
        <v>1.4948096885813149</v>
      </c>
      <c r="E45" s="32">
        <f>IF(OR($A45="",$B45=""),"",B45*'MPTO_working_2-way'!$G44)</f>
        <v>3.0209790209790213</v>
      </c>
      <c r="F45" s="30">
        <f>IF(OR($A45="",$B45=""),"",'MPTO_working_2-way'!D44)</f>
        <v>1.4778908219643463</v>
      </c>
      <c r="G45" s="32">
        <f>IF(OR($A45="",$B45=""),"",'MPTO_working_2-way'!E44)</f>
        <v>3.0925281550492016</v>
      </c>
      <c r="H45" s="30">
        <f>IF(OR($A45="",$B45=""),"",'OddsRatio_working_2-way'!M44)</f>
        <v>1.4769834667084671</v>
      </c>
      <c r="I45" s="30">
        <f>IF(OR($A45="",$B45=""),"",'OddsRatio_working_2-way'!N44)</f>
        <v>3.096508725765124</v>
      </c>
      <c r="J45" s="30">
        <f>IF('Log_working_2-way'!$D44="","",A45^('Log_working_2-way'!$D44))</f>
        <v>1.4691846140432356</v>
      </c>
      <c r="K45" s="32">
        <f>IF('Log_working_2-way'!$D44="","",B45^('Log_working_2-way'!$D44))</f>
        <v>3.13135718876008</v>
      </c>
      <c r="L45" s="37">
        <f t="shared" si="9"/>
        <v>0.66898148148148151</v>
      </c>
      <c r="M45" s="37">
        <f t="shared" si="10"/>
        <v>0.33101851851851849</v>
      </c>
      <c r="N45" s="38">
        <v>141</v>
      </c>
      <c r="O45" s="38">
        <f t="shared" si="11"/>
        <v>42.3986013986014</v>
      </c>
      <c r="P45" s="38">
        <f t="shared" si="12"/>
        <v>92.211072664359861</v>
      </c>
      <c r="Q45" s="38">
        <f t="shared" si="13"/>
        <v>48.788927335640132</v>
      </c>
      <c r="R45" s="38">
        <f t="shared" si="14"/>
        <v>98.601398601398614</v>
      </c>
      <c r="S45" s="39">
        <f t="shared" si="15"/>
        <v>-6.3903259370387318</v>
      </c>
      <c r="T45" s="39">
        <f t="shared" si="16"/>
        <v>-6.3903259370387531</v>
      </c>
      <c r="U45" t="s">
        <v>193</v>
      </c>
      <c r="V45" t="s">
        <v>85</v>
      </c>
      <c r="W45" t="s">
        <v>79</v>
      </c>
      <c r="X45" t="s">
        <v>198</v>
      </c>
      <c r="Y45" s="41"/>
    </row>
    <row r="46" spans="1:25" s="35" customFormat="1" ht="15" x14ac:dyDescent="0.25">
      <c r="A46">
        <v>1.43</v>
      </c>
      <c r="B46">
        <v>2.93</v>
      </c>
      <c r="C46" s="29">
        <f t="shared" si="0"/>
        <v>4.0597627628344402E-2</v>
      </c>
      <c r="D46" s="30">
        <f>IF(OR($A46="",$B46=""),"",A46*'MPTO_working_2-way'!$G45)</f>
        <v>1.4880546075085324</v>
      </c>
      <c r="E46" s="32">
        <f>IF(OR($A46="",$B46=""),"",B46*'MPTO_working_2-way'!$G45)</f>
        <v>3.0489510489510492</v>
      </c>
      <c r="F46" s="30">
        <f>IF(OR($A46="",$B46=""),"",'MPTO_working_2-way'!D45)</f>
        <v>1.4727499604562471</v>
      </c>
      <c r="G46" s="32">
        <f>IF(OR($A46="",$B46=""),"",'MPTO_working_2-way'!E45)</f>
        <v>3.1152830960258751</v>
      </c>
      <c r="H46" s="30">
        <f>IF(OR($A46="",$B46=""),"",'OddsRatio_working_2-way'!M45)</f>
        <v>1.4720147534358856</v>
      </c>
      <c r="I46" s="30">
        <f>IF(OR($A46="",$B46=""),"",'OddsRatio_working_2-way'!N45)</f>
        <v>3.1185778468168821</v>
      </c>
      <c r="J46" s="30">
        <f>IF('Log_working_2-way'!$D45="","",A46^('Log_working_2-way'!$D45))</f>
        <v>1.4649700250636637</v>
      </c>
      <c r="K46" s="32">
        <f>IF('Log_working_2-way'!$D45="","",B46^('Log_working_2-way'!$D45))</f>
        <v>3.150676271791061</v>
      </c>
      <c r="L46" s="37">
        <f t="shared" si="9"/>
        <v>0.67201834862385323</v>
      </c>
      <c r="M46" s="37">
        <f t="shared" si="10"/>
        <v>0.32798165137614677</v>
      </c>
      <c r="N46" s="38">
        <v>142</v>
      </c>
      <c r="O46" s="38">
        <f t="shared" si="11"/>
        <v>42.699300699300707</v>
      </c>
      <c r="P46" s="38">
        <f t="shared" si="12"/>
        <v>93.535836177474394</v>
      </c>
      <c r="Q46" s="38">
        <f t="shared" si="13"/>
        <v>48.464163822525592</v>
      </c>
      <c r="R46" s="38">
        <f t="shared" si="14"/>
        <v>99.300699300699307</v>
      </c>
      <c r="S46" s="39">
        <f t="shared" si="15"/>
        <v>-5.7648631232248846</v>
      </c>
      <c r="T46" s="39">
        <f t="shared" si="16"/>
        <v>-5.764863123224913</v>
      </c>
      <c r="U46" t="s">
        <v>83</v>
      </c>
      <c r="V46" t="s">
        <v>84</v>
      </c>
      <c r="W46" t="s">
        <v>79</v>
      </c>
      <c r="X46" t="s">
        <v>198</v>
      </c>
      <c r="Y46" s="41"/>
    </row>
    <row r="47" spans="1:25" ht="15" x14ac:dyDescent="0.25">
      <c r="A47">
        <v>1.45</v>
      </c>
      <c r="B47">
        <v>2.82</v>
      </c>
      <c r="C47" s="29">
        <f t="shared" si="0"/>
        <v>4.4265101491807402E-2</v>
      </c>
      <c r="D47" s="30">
        <f>IF(OR($A47="",$B47=""),"",A47*'MPTO_working_2-way'!$G46)</f>
        <v>1.5141843971631206</v>
      </c>
      <c r="E47" s="32">
        <f>IF(OR($A47="",$B47=""),"",B47*'MPTO_working_2-way'!$G46)</f>
        <v>2.9448275862068969</v>
      </c>
      <c r="F47" s="30">
        <f>IF(OR($A47="",$B47=""),"",'MPTO_working_2-way'!D46)</f>
        <v>1.4980765708005128</v>
      </c>
      <c r="G47" s="32">
        <f>IF(OR($A47="",$B47=""),"",'MPTO_working_2-way'!E46)</f>
        <v>3.0077234277307836</v>
      </c>
      <c r="H47" s="30">
        <f>IF(OR($A47="",$B47=""),"",'OddsRatio_working_2-way'!M46)</f>
        <v>1.4972451580988471</v>
      </c>
      <c r="I47" s="30">
        <f>IF(OR($A47="",$B47=""),"",'OddsRatio_working_2-way'!N46)</f>
        <v>3.0110804171997816</v>
      </c>
      <c r="J47" s="30">
        <f>IF('Log_working_2-way'!$D46="","",A47^('Log_working_2-way'!$D46))</f>
        <v>1.4898336605231339</v>
      </c>
      <c r="K47" s="32">
        <f>IF('Log_working_2-way'!$D46="","",B47^('Log_working_2-way'!$D46))</f>
        <v>3.0415093542770597</v>
      </c>
      <c r="L47" s="37">
        <f t="shared" si="9"/>
        <v>0.66042154566744726</v>
      </c>
      <c r="M47" s="37">
        <f t="shared" si="10"/>
        <v>0.33957845433255268</v>
      </c>
      <c r="N47" s="38">
        <v>143</v>
      </c>
      <c r="O47" s="38">
        <f t="shared" si="11"/>
        <v>44.379310344827587</v>
      </c>
      <c r="P47" s="38">
        <f t="shared" si="12"/>
        <v>92.290780141843967</v>
      </c>
      <c r="Q47" s="38">
        <f t="shared" si="13"/>
        <v>50.709219858156033</v>
      </c>
      <c r="R47" s="38">
        <f t="shared" si="14"/>
        <v>98.620689655172427</v>
      </c>
      <c r="S47" s="39">
        <f t="shared" si="15"/>
        <v>-6.3299095133284453</v>
      </c>
      <c r="T47" s="39">
        <f t="shared" si="16"/>
        <v>-6.3299095133284595</v>
      </c>
      <c r="U47" t="s">
        <v>69</v>
      </c>
      <c r="V47" t="s">
        <v>74</v>
      </c>
      <c r="W47" t="s">
        <v>79</v>
      </c>
      <c r="X47" t="s">
        <v>198</v>
      </c>
      <c r="Y47" s="41"/>
    </row>
    <row r="48" spans="1:25" ht="15" x14ac:dyDescent="0.25">
      <c r="A48">
        <v>1.48</v>
      </c>
      <c r="B48">
        <v>2.74</v>
      </c>
      <c r="C48" s="29">
        <f t="shared" si="0"/>
        <v>4.0639179325310693E-2</v>
      </c>
      <c r="D48" s="30">
        <f>IF(OR($A48="",$B48=""),"",A48*'MPTO_working_2-way'!$G47)</f>
        <v>1.5401459854014599</v>
      </c>
      <c r="E48" s="32">
        <f>IF(OR($A48="",$B48=""),"",B48*'MPTO_working_2-way'!$G47)</f>
        <v>2.8513513513513513</v>
      </c>
      <c r="F48" s="30">
        <f>IF(OR($A48="",$B48=""),"",'MPTO_working_2-way'!D47)</f>
        <v>1.5258880192655027</v>
      </c>
      <c r="G48" s="32">
        <f>IF(OR($A48="",$B48=""),"",'MPTO_working_2-way'!E47)</f>
        <v>2.9015455065827136</v>
      </c>
      <c r="H48" s="30">
        <f>IF(OR($A48="",$B48=""),"",'OddsRatio_working_2-way'!M47)</f>
        <v>1.5252257314388904</v>
      </c>
      <c r="I48" s="30">
        <f>IF(OR($A48="",$B48=""),"",'OddsRatio_working_2-way'!N47)</f>
        <v>2.9039432764659772</v>
      </c>
      <c r="J48" s="30">
        <f>IF('Log_working_2-way'!$D47="","",A48^('Log_working_2-way'!$D47))</f>
        <v>1.5186868268394949</v>
      </c>
      <c r="K48" s="32">
        <f>IF('Log_working_2-way'!$D47="","",B48^('Log_working_2-way'!$D47))</f>
        <v>2.9279456277931568</v>
      </c>
      <c r="L48" s="37">
        <f t="shared" si="9"/>
        <v>0.64928909952606639</v>
      </c>
      <c r="M48" s="37">
        <f t="shared" si="10"/>
        <v>0.35071090047393366</v>
      </c>
      <c r="N48" s="38">
        <v>144</v>
      </c>
      <c r="O48" s="38">
        <f t="shared" si="11"/>
        <v>46.702702702702702</v>
      </c>
      <c r="P48" s="38">
        <f t="shared" si="12"/>
        <v>91.44525547445258</v>
      </c>
      <c r="Q48" s="38">
        <f t="shared" si="13"/>
        <v>52.554744525547449</v>
      </c>
      <c r="R48" s="38">
        <f t="shared" si="14"/>
        <v>97.297297297297291</v>
      </c>
      <c r="S48" s="39">
        <f t="shared" si="15"/>
        <v>-5.8520418228447468</v>
      </c>
      <c r="T48" s="39">
        <f t="shared" si="16"/>
        <v>-5.8520418228447113</v>
      </c>
      <c r="U48" t="s">
        <v>126</v>
      </c>
      <c r="V48" t="s">
        <v>150</v>
      </c>
      <c r="W48" t="s">
        <v>190</v>
      </c>
      <c r="X48" t="s">
        <v>198</v>
      </c>
      <c r="Y48" s="41"/>
    </row>
    <row r="49" spans="1:25" ht="15" x14ac:dyDescent="0.25">
      <c r="A49">
        <v>1.3</v>
      </c>
      <c r="B49">
        <v>3.39</v>
      </c>
      <c r="C49" s="29">
        <f t="shared" si="0"/>
        <v>6.421601996823223E-2</v>
      </c>
      <c r="D49" s="30">
        <f>IF(OR($A49="",$B49=""),"",A49*'MPTO_working_2-way'!$G48)</f>
        <v>1.3834808259587019</v>
      </c>
      <c r="E49" s="32">
        <f>IF(OR($A49="",$B49=""),"",B49*'MPTO_working_2-way'!$G48)</f>
        <v>3.6076923076923073</v>
      </c>
      <c r="F49" s="30">
        <f>IF(OR($A49="",$B49=""),"",'MPTO_working_2-way'!D48)</f>
        <v>1.356626135139295</v>
      </c>
      <c r="G49" s="32">
        <f>IF(OR($A49="",$B49=""),"",'MPTO_working_2-way'!E48)</f>
        <v>3.8040569702201115</v>
      </c>
      <c r="H49" s="30">
        <f>IF(OR($A49="",$B49=""),"",'OddsRatio_working_2-way'!M48)</f>
        <v>1.3542922699584359</v>
      </c>
      <c r="I49" s="30">
        <f>IF(OR($A49="",$B49=""),"",'OddsRatio_working_2-way'!N48)</f>
        <v>3.8225284173355374</v>
      </c>
      <c r="J49" s="30">
        <f>IF('Log_working_2-way'!$D48="","",A49^('Log_working_2-way'!$D48))</f>
        <v>1.3417024177926484</v>
      </c>
      <c r="K49" s="32">
        <f>IF('Log_working_2-way'!$D48="","",B49^('Log_working_2-way'!$D48))</f>
        <v>3.9265230444076606</v>
      </c>
      <c r="L49" s="37">
        <f t="shared" si="9"/>
        <v>0.72281449893390204</v>
      </c>
      <c r="M49" s="37">
        <f t="shared" si="10"/>
        <v>0.27718550106609813</v>
      </c>
      <c r="N49" s="38">
        <v>145</v>
      </c>
      <c r="O49" s="38">
        <f t="shared" si="11"/>
        <v>33.46153846153846</v>
      </c>
      <c r="P49" s="38">
        <f t="shared" si="12"/>
        <v>102.22713864306785</v>
      </c>
      <c r="Q49" s="38">
        <f t="shared" si="13"/>
        <v>42.772861356932154</v>
      </c>
      <c r="R49" s="38">
        <f t="shared" si="14"/>
        <v>111.53846153846153</v>
      </c>
      <c r="S49" s="39">
        <f t="shared" si="15"/>
        <v>-9.311322895393694</v>
      </c>
      <c r="T49" s="39">
        <f t="shared" si="16"/>
        <v>-9.3113228953936868</v>
      </c>
      <c r="U49" t="s">
        <v>155</v>
      </c>
      <c r="V49" t="s">
        <v>179</v>
      </c>
      <c r="W49" t="s">
        <v>190</v>
      </c>
      <c r="X49" t="s">
        <v>198</v>
      </c>
      <c r="Y49" s="41"/>
    </row>
    <row r="50" spans="1:25" ht="15" x14ac:dyDescent="0.25">
      <c r="A50">
        <v>1.46</v>
      </c>
      <c r="B50">
        <v>2.84</v>
      </c>
      <c r="C50" s="29">
        <f t="shared" si="0"/>
        <v>3.7044182905653145E-2</v>
      </c>
      <c r="D50" s="30">
        <f>IF(OR($A50="",$B50=""),"",A50*'MPTO_working_2-way'!$G49)</f>
        <v>1.5140845070422535</v>
      </c>
      <c r="E50" s="32">
        <f>IF(OR($A50="",$B50=""),"",B50*'MPTO_working_2-way'!$G49)</f>
        <v>2.9452054794520546</v>
      </c>
      <c r="F50" s="30">
        <f>IF(OR($A50="",$B50=""),"",'MPTO_working_2-way'!D49)</f>
        <v>1.5005790387955993</v>
      </c>
      <c r="G50" s="32">
        <f>IF(OR($A50="",$B50=""),"",'MPTO_working_2-way'!E49)</f>
        <v>2.9976865240023134</v>
      </c>
      <c r="H50" s="30">
        <f>IF(OR($A50="",$B50=""),"",'OddsRatio_working_2-way'!M49)</f>
        <v>1.5000000000000004</v>
      </c>
      <c r="I50" s="30">
        <f>IF(OR($A50="",$B50=""),"",'OddsRatio_working_2-way'!N49)</f>
        <v>2.9999999999999996</v>
      </c>
      <c r="J50" s="30">
        <f>IF('Log_working_2-way'!$D49="","",A50^('Log_working_2-way'!$D49))</f>
        <v>1.4938054714477789</v>
      </c>
      <c r="K50" s="32">
        <f>IF('Log_working_2-way'!$D49="","",B50^('Log_working_2-way'!$D49))</f>
        <v>3.0250889425497371</v>
      </c>
      <c r="L50" s="37">
        <f t="shared" si="9"/>
        <v>0.66046511627906979</v>
      </c>
      <c r="M50" s="37">
        <f t="shared" si="10"/>
        <v>0.33953488372093027</v>
      </c>
      <c r="N50" s="38">
        <v>146</v>
      </c>
      <c r="O50" s="38">
        <f t="shared" si="11"/>
        <v>45.999999999999993</v>
      </c>
      <c r="P50" s="38">
        <f t="shared" si="12"/>
        <v>94.591549295774655</v>
      </c>
      <c r="Q50" s="38">
        <f t="shared" si="13"/>
        <v>51.408450704225359</v>
      </c>
      <c r="R50" s="38">
        <f t="shared" si="14"/>
        <v>100</v>
      </c>
      <c r="S50" s="39">
        <f t="shared" si="15"/>
        <v>-5.4084507042253662</v>
      </c>
      <c r="T50" s="39">
        <f t="shared" si="16"/>
        <v>-5.4084507042253449</v>
      </c>
      <c r="U50" t="s">
        <v>149</v>
      </c>
      <c r="V50" t="s">
        <v>152</v>
      </c>
      <c r="W50" t="s">
        <v>190</v>
      </c>
      <c r="X50" t="s">
        <v>198</v>
      </c>
      <c r="Y50" s="41"/>
    </row>
    <row r="51" spans="1:25" ht="15" x14ac:dyDescent="0.25">
      <c r="A51">
        <v>1.61</v>
      </c>
      <c r="B51">
        <v>2.42</v>
      </c>
      <c r="C51" s="29">
        <f t="shared" si="0"/>
        <v>3.4341152918228035E-2</v>
      </c>
      <c r="D51" s="30">
        <f>IF(OR($A51="",$B51=""),"",A51*'MPTO_working_2-way'!$G50)</f>
        <v>1.6652892561983472</v>
      </c>
      <c r="E51" s="32">
        <f>IF(OR($A51="",$B51=""),"",B51*'MPTO_working_2-way'!$G50)</f>
        <v>2.5031055900621118</v>
      </c>
      <c r="F51" s="30">
        <f>IF(OR($A51="",$B51=""),"",'MPTO_working_2-way'!D50)</f>
        <v>1.655773235306617</v>
      </c>
      <c r="G51" s="32">
        <f>IF(OR($A51="",$B51=""),"",'MPTO_working_2-way'!E50)</f>
        <v>2.5249173741170372</v>
      </c>
      <c r="H51" s="30">
        <f>IF(OR($A51="",$B51=""),"",'OddsRatio_working_2-way'!M50)</f>
        <v>1.6554215931663621</v>
      </c>
      <c r="I51" s="30">
        <f>IF(OR($A51="",$B51=""),"",'OddsRatio_working_2-way'!N50)</f>
        <v>2.5257355119610394</v>
      </c>
      <c r="J51" s="30">
        <f>IF('Log_working_2-way'!$D50="","",A51^('Log_working_2-way'!$D50))</f>
        <v>1.6510939281167687</v>
      </c>
      <c r="K51" s="32">
        <f>IF('Log_working_2-way'!$D50="","",B51^('Log_working_2-way'!$D50))</f>
        <v>2.5358767096666233</v>
      </c>
      <c r="L51" s="37">
        <f t="shared" si="9"/>
        <v>0.60049627791563276</v>
      </c>
      <c r="M51" s="37">
        <f t="shared" si="10"/>
        <v>0.39950372208436724</v>
      </c>
      <c r="N51" s="38">
        <v>147</v>
      </c>
      <c r="O51" s="38">
        <f t="shared" si="11"/>
        <v>55.695652173913047</v>
      </c>
      <c r="P51" s="38">
        <f t="shared" si="12"/>
        <v>86.256198347107443</v>
      </c>
      <c r="Q51" s="38">
        <f t="shared" si="13"/>
        <v>60.743801652892564</v>
      </c>
      <c r="R51" s="38">
        <f t="shared" si="14"/>
        <v>91.304347826086953</v>
      </c>
      <c r="S51" s="39">
        <f t="shared" si="15"/>
        <v>-5.0481494789795178</v>
      </c>
      <c r="T51" s="39">
        <f t="shared" si="16"/>
        <v>-5.0481494789795107</v>
      </c>
      <c r="U51" t="s">
        <v>124</v>
      </c>
      <c r="V51" t="s">
        <v>125</v>
      </c>
      <c r="W51" t="s">
        <v>190</v>
      </c>
      <c r="X51" t="s">
        <v>198</v>
      </c>
      <c r="Y51" s="41"/>
    </row>
    <row r="52" spans="1:25" ht="15" x14ac:dyDescent="0.25">
      <c r="A52">
        <v>1.74</v>
      </c>
      <c r="B52">
        <v>2.17</v>
      </c>
      <c r="C52" s="29">
        <f t="shared" si="0"/>
        <v>3.5542136765718491E-2</v>
      </c>
      <c r="D52" s="30">
        <f>IF(OR($A52="",$B52=""),"",A52*'MPTO_working_2-way'!$G51)</f>
        <v>1.8018433179723501</v>
      </c>
      <c r="E52" s="32">
        <f>IF(OR($A52="",$B52=""),"",B52*'MPTO_working_2-way'!$G51)</f>
        <v>2.2471264367816088</v>
      </c>
      <c r="F52" s="30">
        <f>IF(OR($A52="",$B52=""),"",'MPTO_working_2-way'!D51)</f>
        <v>1.7955204717295163</v>
      </c>
      <c r="G52" s="32">
        <f>IF(OR($A52="",$B52=""),"",'MPTO_working_2-way'!E51)</f>
        <v>2.2570386753541753</v>
      </c>
      <c r="H52" s="30">
        <f>IF(OR($A52="",$B52=""),"",'OddsRatio_working_2-way'!M51)</f>
        <v>1.7952852522702987</v>
      </c>
      <c r="I52" s="30">
        <f>IF(OR($A52="",$B52=""),"",'OddsRatio_working_2-way'!N51)</f>
        <v>2.2574104664273644</v>
      </c>
      <c r="J52" s="30">
        <f>IF('Log_working_2-way'!$D51="","",A52^('Log_working_2-way'!$D51))</f>
        <v>1.7924113803680148</v>
      </c>
      <c r="K52" s="32">
        <f>IF('Log_working_2-way'!$D51="","",B52^('Log_working_2-way'!$D51))</f>
        <v>2.2619707702020815</v>
      </c>
      <c r="L52" s="37">
        <f t="shared" si="9"/>
        <v>0.55498721227621484</v>
      </c>
      <c r="M52" s="37">
        <f t="shared" si="10"/>
        <v>0.44501278772378522</v>
      </c>
      <c r="N52" s="38">
        <v>148</v>
      </c>
      <c r="O52" s="38">
        <f t="shared" si="11"/>
        <v>62.942528735632166</v>
      </c>
      <c r="P52" s="38">
        <f t="shared" si="12"/>
        <v>79.797235023041466</v>
      </c>
      <c r="Q52" s="38">
        <f t="shared" si="13"/>
        <v>68.20276497695852</v>
      </c>
      <c r="R52" s="38">
        <f t="shared" si="14"/>
        <v>85.057471264367805</v>
      </c>
      <c r="S52" s="39">
        <f t="shared" si="15"/>
        <v>-5.2602362413263535</v>
      </c>
      <c r="T52" s="39">
        <f t="shared" si="16"/>
        <v>-5.2602362413263393</v>
      </c>
      <c r="U52" t="s">
        <v>130</v>
      </c>
      <c r="V52" t="s">
        <v>154</v>
      </c>
      <c r="W52" t="s">
        <v>190</v>
      </c>
      <c r="X52" t="s">
        <v>198</v>
      </c>
      <c r="Y52" s="41"/>
    </row>
    <row r="53" spans="1:25" s="35" customFormat="1" ht="15" x14ac:dyDescent="0.25">
      <c r="A53">
        <v>2.44</v>
      </c>
      <c r="B53">
        <v>1.6</v>
      </c>
      <c r="C53" s="29">
        <f t="shared" si="0"/>
        <v>3.4836065573770503E-2</v>
      </c>
      <c r="D53" s="30">
        <f>IF(OR($A53="",$B53=""),"",A53*'MPTO_working_2-way'!$G52)</f>
        <v>2.5249999999999999</v>
      </c>
      <c r="E53" s="32">
        <f>IF(OR($A53="",$B53=""),"",B53*'MPTO_working_2-way'!$G52)</f>
        <v>1.6557377049180328</v>
      </c>
      <c r="F53" s="30">
        <f>IF(OR($A53="",$B53=""),"",'MPTO_working_2-way'!D52)</f>
        <v>2.548302872062663</v>
      </c>
      <c r="G53" s="32">
        <f>IF(OR($A53="",$B53=""),"",'MPTO_working_2-way'!E52)</f>
        <v>1.6458684654300169</v>
      </c>
      <c r="H53" s="30">
        <f>IF(OR($A53="",$B53=""),"",'OddsRatio_working_2-way'!M52)</f>
        <v>2.5491933384829668</v>
      </c>
      <c r="I53" s="30">
        <f>IF(OR($A53="",$B53=""),"",'OddsRatio_working_2-way'!N52)</f>
        <v>1.6454972243679031</v>
      </c>
      <c r="J53" s="30">
        <f>IF('Log_working_2-way'!$D52="","",A53^('Log_working_2-way'!$D52))</f>
        <v>2.5600465119993632</v>
      </c>
      <c r="K53" s="32">
        <f>IF('Log_working_2-way'!$D52="","",B53^('Log_working_2-way'!$D52))</f>
        <v>1.6410065291696188</v>
      </c>
      <c r="L53" s="37">
        <f t="shared" si="9"/>
        <v>0.39603960396039606</v>
      </c>
      <c r="M53" s="37">
        <f t="shared" si="10"/>
        <v>0.60396039603960394</v>
      </c>
      <c r="N53" s="38">
        <v>149</v>
      </c>
      <c r="O53" s="38">
        <f t="shared" si="11"/>
        <v>87.934426229508205</v>
      </c>
      <c r="P53" s="38">
        <f t="shared" si="12"/>
        <v>55.875</v>
      </c>
      <c r="Q53" s="38">
        <f t="shared" si="13"/>
        <v>93.125</v>
      </c>
      <c r="R53" s="38">
        <f t="shared" si="14"/>
        <v>61.065573770491802</v>
      </c>
      <c r="S53" s="39">
        <f t="shared" si="15"/>
        <v>-5.1905737704917954</v>
      </c>
      <c r="T53" s="39">
        <f t="shared" si="16"/>
        <v>-5.1905737704918025</v>
      </c>
      <c r="U53" t="s">
        <v>87</v>
      </c>
      <c r="V53" t="s">
        <v>93</v>
      </c>
      <c r="W53" t="s">
        <v>81</v>
      </c>
      <c r="X53" t="s">
        <v>198</v>
      </c>
      <c r="Y53" s="41"/>
    </row>
    <row r="54" spans="1:25" ht="15" x14ac:dyDescent="0.25">
      <c r="A54">
        <v>1.95</v>
      </c>
      <c r="B54">
        <v>1.93</v>
      </c>
      <c r="C54" s="29">
        <f t="shared" si="0"/>
        <v>3.0955227846419575E-2</v>
      </c>
      <c r="D54" s="30">
        <f>IF(OR($A54="",$B54=""),"",A54*'MPTO_working_2-way'!$G53)</f>
        <v>2.0103626943005182</v>
      </c>
      <c r="E54" s="32">
        <f>IF(OR($A54="",$B54=""),"",B54*'MPTO_working_2-way'!$G53)</f>
        <v>1.9897435897435898</v>
      </c>
      <c r="F54" s="30">
        <f>IF(OR($A54="",$B54=""),"",'MPTO_working_2-way'!D53)</f>
        <v>2.0106851876586083</v>
      </c>
      <c r="G54" s="32">
        <f>IF(OR($A54="",$B54=""),"",'MPTO_working_2-way'!E53)</f>
        <v>1.9894277785119598</v>
      </c>
      <c r="H54" s="30">
        <f>IF(OR($A54="",$B54=""),"",'OddsRatio_working_2-way'!M53)</f>
        <v>2.0106954914038573</v>
      </c>
      <c r="I54" s="30">
        <f>IF(OR($A54="",$B54=""),"",'OddsRatio_working_2-way'!N53)</f>
        <v>1.9894176915848294</v>
      </c>
      <c r="J54" s="30">
        <f>IF('Log_working_2-way'!$D53="","",A54^('Log_working_2-way'!$D53))</f>
        <v>2.0108420160403986</v>
      </c>
      <c r="K54" s="32">
        <f>IF('Log_working_2-way'!$D53="","",B54^('Log_working_2-way'!$D53))</f>
        <v>1.9892742724695103</v>
      </c>
      <c r="L54" s="37">
        <f t="shared" si="9"/>
        <v>0.49742268041237114</v>
      </c>
      <c r="M54" s="37">
        <f t="shared" si="10"/>
        <v>0.50257731958762886</v>
      </c>
      <c r="N54" s="38">
        <v>150</v>
      </c>
      <c r="O54" s="38">
        <f t="shared" si="11"/>
        <v>73.07692307692308</v>
      </c>
      <c r="P54" s="38">
        <f t="shared" si="12"/>
        <v>72.279792746113998</v>
      </c>
      <c r="Q54" s="38">
        <f t="shared" si="13"/>
        <v>77.720207253886016</v>
      </c>
      <c r="R54" s="38">
        <f t="shared" si="14"/>
        <v>76.923076923076934</v>
      </c>
      <c r="S54" s="39">
        <f t="shared" si="15"/>
        <v>-4.6432841769629363</v>
      </c>
      <c r="T54" s="39">
        <f t="shared" si="16"/>
        <v>-4.6432841769629363</v>
      </c>
      <c r="U54" t="s">
        <v>97</v>
      </c>
      <c r="V54" t="s">
        <v>96</v>
      </c>
      <c r="W54" t="s">
        <v>81</v>
      </c>
      <c r="X54" t="s">
        <v>198</v>
      </c>
      <c r="Y54" s="41"/>
    </row>
    <row r="55" spans="1:25" ht="15" x14ac:dyDescent="0.25">
      <c r="A55">
        <v>1.65</v>
      </c>
      <c r="B55">
        <v>2.33</v>
      </c>
      <c r="C55" s="29">
        <f t="shared" si="0"/>
        <v>3.5245155416829377E-2</v>
      </c>
      <c r="D55" s="30">
        <f>IF(OR($A55="",$B55=""),"",A55*'MPTO_working_2-way'!$G54)</f>
        <v>1.7081545064377683</v>
      </c>
      <c r="E55" s="32">
        <f>IF(OR($A55="",$B55=""),"",B55*'MPTO_working_2-way'!$G54)</f>
        <v>2.4121212121212126</v>
      </c>
      <c r="F55" s="30">
        <f>IF(OR($A55="",$B55=""),"",'MPTO_working_2-way'!D54)</f>
        <v>1.6994142999226434</v>
      </c>
      <c r="G55" s="32">
        <f>IF(OR($A55="",$B55=""),"",'MPTO_working_2-way'!E54)</f>
        <v>2.4297677358192451</v>
      </c>
      <c r="H55" s="30">
        <f>IF(OR($A55="",$B55=""),"",'OddsRatio_working_2-way'!M54)</f>
        <v>1.6990864070422753</v>
      </c>
      <c r="I55" s="30">
        <f>IF(OR($A55="",$B55=""),"",'OddsRatio_working_2-way'!N54)</f>
        <v>2.4304383405634256</v>
      </c>
      <c r="J55" s="30">
        <f>IF('Log_working_2-way'!$D54="","",A55^('Log_working_2-way'!$D54))</f>
        <v>1.6951127521022427</v>
      </c>
      <c r="K55" s="32">
        <f>IF('Log_working_2-way'!$D54="","",B55^('Log_working_2-way'!$D54))</f>
        <v>2.4386155296037653</v>
      </c>
      <c r="L55" s="37">
        <f t="shared" si="9"/>
        <v>0.58542713567839189</v>
      </c>
      <c r="M55" s="37">
        <f t="shared" si="10"/>
        <v>0.41457286432160795</v>
      </c>
      <c r="N55" s="38">
        <v>151</v>
      </c>
      <c r="O55" s="38">
        <f t="shared" si="11"/>
        <v>59.48484848484847</v>
      </c>
      <c r="P55" s="38">
        <f t="shared" si="12"/>
        <v>86.193133047210296</v>
      </c>
      <c r="Q55" s="38">
        <f t="shared" si="13"/>
        <v>64.806866952789704</v>
      </c>
      <c r="R55" s="38">
        <f t="shared" si="14"/>
        <v>91.515151515151516</v>
      </c>
      <c r="S55" s="39">
        <f t="shared" si="15"/>
        <v>-5.3220184679412341</v>
      </c>
      <c r="T55" s="39">
        <f t="shared" si="16"/>
        <v>-5.3220184679412199</v>
      </c>
      <c r="U55" t="s">
        <v>89</v>
      </c>
      <c r="V55" t="s">
        <v>100</v>
      </c>
      <c r="W55" t="s">
        <v>81</v>
      </c>
      <c r="X55" t="s">
        <v>198</v>
      </c>
      <c r="Y55" s="41"/>
    </row>
    <row r="56" spans="1:25" ht="15" x14ac:dyDescent="0.25">
      <c r="A56">
        <v>1.98</v>
      </c>
      <c r="B56">
        <v>1.91</v>
      </c>
      <c r="C56" s="29">
        <f t="shared" si="0"/>
        <v>2.861071447458885E-2</v>
      </c>
      <c r="D56" s="30">
        <f>IF(OR($A56="",$B56=""),"",A56*'MPTO_working_2-way'!$G55)</f>
        <v>2.0366492146596857</v>
      </c>
      <c r="E56" s="32">
        <f>IF(OR($A56="",$B56=""),"",B56*'MPTO_working_2-way'!$G55)</f>
        <v>1.9646464646464645</v>
      </c>
      <c r="F56" s="30">
        <f>IF(OR($A56="",$B56=""),"",'MPTO_working_2-way'!D55)</f>
        <v>2.0377175494369308</v>
      </c>
      <c r="G56" s="32">
        <f>IF(OR($A56="",$B56=""),"",'MPTO_working_2-way'!E55)</f>
        <v>1.9636533568721115</v>
      </c>
      <c r="H56" s="30">
        <f>IF(OR($A56="",$B56=""),"",'OddsRatio_working_2-way'!M55)</f>
        <v>2.0377490433255412</v>
      </c>
      <c r="I56" s="30">
        <f>IF(OR($A56="",$B56=""),"",'OddsRatio_working_2-way'!N55)</f>
        <v>1.9636241116594322</v>
      </c>
      <c r="J56" s="30">
        <f>IF('Log_working_2-way'!$D55="","",A56^('Log_working_2-way'!$D55))</f>
        <v>2.0382337672504618</v>
      </c>
      <c r="K56" s="32">
        <f>IF('Log_working_2-way'!$D55="","",B56^('Log_working_2-way'!$D55))</f>
        <v>1.9631742210121639</v>
      </c>
      <c r="L56" s="37">
        <f t="shared" si="9"/>
        <v>0.49100257069408743</v>
      </c>
      <c r="M56" s="37">
        <f t="shared" si="10"/>
        <v>0.50899742930591263</v>
      </c>
      <c r="N56" s="38">
        <v>152</v>
      </c>
      <c r="O56" s="38">
        <f t="shared" si="11"/>
        <v>75.232323232323225</v>
      </c>
      <c r="P56" s="38">
        <f t="shared" si="12"/>
        <v>72.418848167539267</v>
      </c>
      <c r="Q56" s="38">
        <f t="shared" si="13"/>
        <v>79.581151832460733</v>
      </c>
      <c r="R56" s="38">
        <f t="shared" si="14"/>
        <v>76.767676767676775</v>
      </c>
      <c r="S56" s="39">
        <f t="shared" si="15"/>
        <v>-4.3488286001375087</v>
      </c>
      <c r="T56" s="39">
        <f t="shared" si="16"/>
        <v>-4.3488286001375087</v>
      </c>
      <c r="U56" t="s">
        <v>88</v>
      </c>
      <c r="V56" t="s">
        <v>92</v>
      </c>
      <c r="W56" t="s">
        <v>81</v>
      </c>
      <c r="X56" t="s">
        <v>198</v>
      </c>
      <c r="Y56" s="41"/>
    </row>
    <row r="57" spans="1:25" ht="15" x14ac:dyDescent="0.25">
      <c r="A57">
        <v>1.51</v>
      </c>
      <c r="B57">
        <v>2.66</v>
      </c>
      <c r="C57" s="29">
        <f t="shared" si="0"/>
        <v>3.8191505253199143E-2</v>
      </c>
      <c r="D57" s="30">
        <f>IF(OR($A57="",$B57=""),"",A57*'MPTO_working_2-way'!$G56)</f>
        <v>1.5676691729323307</v>
      </c>
      <c r="E57" s="32">
        <f>IF(OR($A57="",$B57=""),"",B57*'MPTO_working_2-way'!$G56)</f>
        <v>2.76158940397351</v>
      </c>
      <c r="F57" s="30">
        <f>IF(OR($A57="",$B57=""),"",'MPTO_working_2-way'!D56)</f>
        <v>1.5548329655866526</v>
      </c>
      <c r="G57" s="32">
        <f>IF(OR($A57="",$B57=""),"",'MPTO_working_2-way'!E56)</f>
        <v>2.802344240563734</v>
      </c>
      <c r="H57" s="30">
        <f>IF(OR($A57="",$B57=""),"",'OddsRatio_working_2-way'!M56)</f>
        <v>1.5542823429107684</v>
      </c>
      <c r="I57" s="30">
        <f>IF(OR($A57="",$B57=""),"",'OddsRatio_working_2-way'!N56)</f>
        <v>2.8041346847683837</v>
      </c>
      <c r="J57" s="30">
        <f>IF('Log_working_2-way'!$D56="","",A57^('Log_working_2-way'!$D56))</f>
        <v>1.5484113072488479</v>
      </c>
      <c r="K57" s="32">
        <f>IF('Log_working_2-way'!$D56="","",B57^('Log_working_2-way'!$D56))</f>
        <v>2.8234489092067649</v>
      </c>
      <c r="L57" s="37">
        <f t="shared" si="9"/>
        <v>0.63788968824940051</v>
      </c>
      <c r="M57" s="37">
        <f t="shared" si="10"/>
        <v>0.36211031175059949</v>
      </c>
      <c r="N57" s="38">
        <v>153</v>
      </c>
      <c r="O57" s="38">
        <f t="shared" si="11"/>
        <v>51.675496688741724</v>
      </c>
      <c r="P57" s="38">
        <f t="shared" si="12"/>
        <v>95.481203007518801</v>
      </c>
      <c r="Q57" s="38">
        <f t="shared" si="13"/>
        <v>57.518796992481199</v>
      </c>
      <c r="R57" s="38">
        <f t="shared" si="14"/>
        <v>101.32450331125828</v>
      </c>
      <c r="S57" s="39">
        <f t="shared" si="15"/>
        <v>-5.8433003037394755</v>
      </c>
      <c r="T57" s="39">
        <f t="shared" si="16"/>
        <v>-5.8433003037394826</v>
      </c>
      <c r="U57" t="s">
        <v>77</v>
      </c>
      <c r="V57" t="s">
        <v>98</v>
      </c>
      <c r="W57" t="s">
        <v>81</v>
      </c>
      <c r="X57" t="s">
        <v>198</v>
      </c>
      <c r="Y57" s="41"/>
    </row>
    <row r="58" spans="1:25" ht="15" x14ac:dyDescent="0.25">
      <c r="A58">
        <v>2.15</v>
      </c>
      <c r="B58">
        <v>1.76</v>
      </c>
      <c r="C58" s="29">
        <f t="shared" si="0"/>
        <v>3.3298097251585723E-2</v>
      </c>
      <c r="D58" s="30">
        <f>IF(OR($A58="",$B58=""),"",A58*'MPTO_working_2-way'!$G57)</f>
        <v>2.2215909090909092</v>
      </c>
      <c r="E58" s="32">
        <f>IF(OR($A58="",$B58=""),"",B58*'MPTO_working_2-way'!$G57)</f>
        <v>1.8186046511627909</v>
      </c>
      <c r="F58" s="30">
        <f>IF(OR($A58="",$B58=""),"",'MPTO_working_2-way'!D57)</f>
        <v>2.2298173246906305</v>
      </c>
      <c r="G58" s="32">
        <f>IF(OR($A58="",$B58=""),"",'MPTO_working_2-way'!E57)</f>
        <v>1.8131288931480596</v>
      </c>
      <c r="H58" s="30">
        <f>IF(OR($A58="",$B58=""),"",'OddsRatio_working_2-way'!M57)</f>
        <v>2.2301048307916052</v>
      </c>
      <c r="I58" s="30">
        <f>IF(OR($A58="",$B58=""),"",'OddsRatio_working_2-way'!N57)</f>
        <v>1.8129388446970602</v>
      </c>
      <c r="J58" s="30">
        <f>IF('Log_working_2-way'!$D57="","",A58^('Log_working_2-way'!$D57))</f>
        <v>2.2338767288490446</v>
      </c>
      <c r="K58" s="32">
        <f>IF('Log_working_2-way'!$D57="","",B58^('Log_working_2-way'!$D57))</f>
        <v>1.8104537322239227</v>
      </c>
      <c r="L58" s="37">
        <f t="shared" si="9"/>
        <v>0.45012787723785164</v>
      </c>
      <c r="M58" s="37">
        <f t="shared" si="10"/>
        <v>0.54987212276214825</v>
      </c>
      <c r="N58" s="38">
        <v>154</v>
      </c>
      <c r="O58" s="38">
        <f t="shared" si="11"/>
        <v>82.3720930232558</v>
      </c>
      <c r="P58" s="38">
        <f t="shared" si="12"/>
        <v>66.500000000000014</v>
      </c>
      <c r="Q58" s="38">
        <f t="shared" si="13"/>
        <v>87.500000000000014</v>
      </c>
      <c r="R58" s="38">
        <f t="shared" si="14"/>
        <v>71.627906976744185</v>
      </c>
      <c r="S58" s="39">
        <f t="shared" si="15"/>
        <v>-5.1279069767442138</v>
      </c>
      <c r="T58" s="39">
        <f t="shared" si="16"/>
        <v>-5.1279069767441712</v>
      </c>
      <c r="U58" t="s">
        <v>95</v>
      </c>
      <c r="V58" t="s">
        <v>103</v>
      </c>
      <c r="W58" t="s">
        <v>81</v>
      </c>
      <c r="X58" t="s">
        <v>198</v>
      </c>
      <c r="Y58" s="41"/>
    </row>
    <row r="59" spans="1:25" ht="15" x14ac:dyDescent="0.25">
      <c r="A59">
        <v>2.15</v>
      </c>
      <c r="B59">
        <v>1.76</v>
      </c>
      <c r="C59" s="29">
        <f t="shared" si="0"/>
        <v>3.3298097251585723E-2</v>
      </c>
      <c r="D59" s="30">
        <f>IF(OR($A59="",$B59=""),"",A59*'MPTO_working_2-way'!$G58)</f>
        <v>2.2215909090909092</v>
      </c>
      <c r="E59" s="32">
        <f>IF(OR($A59="",$B59=""),"",B59*'MPTO_working_2-way'!$G58)</f>
        <v>1.8186046511627909</v>
      </c>
      <c r="F59" s="30">
        <f>IF(OR($A59="",$B59=""),"",'MPTO_working_2-way'!D58)</f>
        <v>2.2298173246906305</v>
      </c>
      <c r="G59" s="32">
        <f>IF(OR($A59="",$B59=""),"",'MPTO_working_2-way'!E58)</f>
        <v>1.8131288931480596</v>
      </c>
      <c r="H59" s="30">
        <f>IF(OR($A59="",$B59=""),"",'OddsRatio_working_2-way'!M58)</f>
        <v>2.2301048307916052</v>
      </c>
      <c r="I59" s="30">
        <f>IF(OR($A59="",$B59=""),"",'OddsRatio_working_2-way'!N58)</f>
        <v>1.8129388446970602</v>
      </c>
      <c r="J59" s="30">
        <f>IF('Log_working_2-way'!$D58="","",A59^('Log_working_2-way'!$D58))</f>
        <v>2.2338767288490446</v>
      </c>
      <c r="K59" s="32">
        <f>IF('Log_working_2-way'!$D58="","",B59^('Log_working_2-way'!$D58))</f>
        <v>1.8104537322239227</v>
      </c>
      <c r="L59" s="37">
        <f t="shared" si="9"/>
        <v>0.45012787723785164</v>
      </c>
      <c r="M59" s="37">
        <f t="shared" si="10"/>
        <v>0.54987212276214825</v>
      </c>
      <c r="N59" s="38">
        <v>155</v>
      </c>
      <c r="O59" s="38">
        <f t="shared" si="11"/>
        <v>82.906976744186039</v>
      </c>
      <c r="P59" s="38">
        <f t="shared" si="12"/>
        <v>66.931818181818201</v>
      </c>
      <c r="Q59" s="38">
        <f t="shared" si="13"/>
        <v>88.068181818181827</v>
      </c>
      <c r="R59" s="38">
        <f t="shared" si="14"/>
        <v>72.093023255813947</v>
      </c>
      <c r="S59" s="39">
        <f t="shared" si="15"/>
        <v>-5.161205073995788</v>
      </c>
      <c r="T59" s="39">
        <f t="shared" si="16"/>
        <v>-5.1612050739957454</v>
      </c>
      <c r="U59" t="s">
        <v>91</v>
      </c>
      <c r="V59" t="s">
        <v>104</v>
      </c>
      <c r="W59" t="s">
        <v>81</v>
      </c>
      <c r="X59" t="s">
        <v>198</v>
      </c>
      <c r="Y59" s="41"/>
    </row>
    <row r="60" spans="1:25" s="35" customFormat="1" ht="15" x14ac:dyDescent="0.25">
      <c r="A60">
        <v>1.86</v>
      </c>
      <c r="B60">
        <v>2.0299999999999998</v>
      </c>
      <c r="C60" s="29">
        <f t="shared" si="0"/>
        <v>3.0245246040574214E-2</v>
      </c>
      <c r="D60" s="30">
        <f>IF(OR($A60="",$B60=""),"",A60*'MPTO_working_2-way'!$G59)</f>
        <v>1.9162561576354682</v>
      </c>
      <c r="E60" s="32">
        <f>IF(OR($A60="",$B60=""),"",B60*'MPTO_working_2-way'!$G59)</f>
        <v>2.0913978494623655</v>
      </c>
      <c r="F60" s="30">
        <f>IF(OR($A60="",$B60=""),"",'MPTO_working_2-way'!D59)</f>
        <v>1.9138324294186226</v>
      </c>
      <c r="G60" s="32">
        <f>IF(OR($A60="",$B60=""),"",'MPTO_working_2-way'!E59)</f>
        <v>2.0942925287037548</v>
      </c>
      <c r="H60" s="30">
        <f>IF(OR($A60="",$B60=""),"",'OddsRatio_working_2-way'!M59)</f>
        <v>1.9137567818137824</v>
      </c>
      <c r="I60" s="30">
        <f>IF(OR($A60="",$B60=""),"",'OddsRatio_working_2-way'!N59)</f>
        <v>2.0943831224048783</v>
      </c>
      <c r="J60" s="30">
        <f>IF('Log_working_2-way'!$D59="","",A60^('Log_working_2-way'!$D59))</f>
        <v>1.9126582447390832</v>
      </c>
      <c r="K60" s="32">
        <f>IF('Log_working_2-way'!$D59="","",B60^('Log_working_2-way'!$D59))</f>
        <v>2.0957003958101184</v>
      </c>
      <c r="L60" s="37">
        <f t="shared" si="9"/>
        <v>0.52185089974293053</v>
      </c>
      <c r="M60" s="37">
        <f t="shared" si="10"/>
        <v>0.47814910025706941</v>
      </c>
      <c r="N60" s="38">
        <v>156</v>
      </c>
      <c r="O60" s="38">
        <f t="shared" si="11"/>
        <v>72.129032258064527</v>
      </c>
      <c r="P60" s="38">
        <f t="shared" si="12"/>
        <v>79.152709359605893</v>
      </c>
      <c r="Q60" s="38">
        <f t="shared" si="13"/>
        <v>76.847290640394093</v>
      </c>
      <c r="R60" s="38">
        <f t="shared" si="14"/>
        <v>83.870967741935473</v>
      </c>
      <c r="S60" s="39">
        <f t="shared" si="15"/>
        <v>-4.7182583823295658</v>
      </c>
      <c r="T60" s="39">
        <f t="shared" si="16"/>
        <v>-4.7182583823295801</v>
      </c>
      <c r="U60" t="s">
        <v>173</v>
      </c>
      <c r="V60" t="s">
        <v>166</v>
      </c>
      <c r="W60" t="s">
        <v>191</v>
      </c>
      <c r="X60" t="s">
        <v>198</v>
      </c>
      <c r="Y60" s="41"/>
    </row>
    <row r="61" spans="1:25" ht="15" x14ac:dyDescent="0.25">
      <c r="A61">
        <v>1.6</v>
      </c>
      <c r="B61">
        <v>2.44</v>
      </c>
      <c r="C61" s="29">
        <f t="shared" si="0"/>
        <v>3.4836065573770503E-2</v>
      </c>
      <c r="D61" s="30">
        <f>IF(OR($A61="",$B61=""),"",A61*'MPTO_working_2-way'!$G60)</f>
        <v>1.6557377049180328</v>
      </c>
      <c r="E61" s="32">
        <f>IF(OR($A61="",$B61=""),"",B61*'MPTO_working_2-way'!$G60)</f>
        <v>2.5249999999999999</v>
      </c>
      <c r="F61" s="30">
        <f>IF(OR($A61="",$B61=""),"",'MPTO_working_2-way'!D60)</f>
        <v>1.6458684654300169</v>
      </c>
      <c r="G61" s="32">
        <f>IF(OR($A61="",$B61=""),"",'MPTO_working_2-way'!E60)</f>
        <v>2.548302872062663</v>
      </c>
      <c r="H61" s="30">
        <f>IF(OR($A61="",$B61=""),"",'OddsRatio_working_2-way'!M60)</f>
        <v>1.6454972243679031</v>
      </c>
      <c r="I61" s="30">
        <f>IF(OR($A61="",$B61=""),"",'OddsRatio_working_2-way'!N60)</f>
        <v>2.5491933384829668</v>
      </c>
      <c r="J61" s="30">
        <f>IF('Log_working_2-way'!$D60="","",A61^('Log_working_2-way'!$D60))</f>
        <v>1.6410065291696188</v>
      </c>
      <c r="K61" s="32">
        <f>IF('Log_working_2-way'!$D60="","",B61^('Log_working_2-way'!$D60))</f>
        <v>2.5600465119993632</v>
      </c>
      <c r="L61" s="37">
        <f t="shared" si="9"/>
        <v>0.60396039603960394</v>
      </c>
      <c r="M61" s="37">
        <f t="shared" si="10"/>
        <v>0.39603960396039606</v>
      </c>
      <c r="N61" s="38">
        <v>157</v>
      </c>
      <c r="O61" s="38">
        <f t="shared" si="11"/>
        <v>58.875000000000014</v>
      </c>
      <c r="P61" s="38">
        <f t="shared" si="12"/>
        <v>92.655737704918025</v>
      </c>
      <c r="Q61" s="38">
        <f t="shared" si="13"/>
        <v>64.344262295081975</v>
      </c>
      <c r="R61" s="38">
        <f t="shared" si="14"/>
        <v>98.125</v>
      </c>
      <c r="S61" s="39">
        <f t="shared" si="15"/>
        <v>-5.4692622950819612</v>
      </c>
      <c r="T61" s="39">
        <f t="shared" si="16"/>
        <v>-5.4692622950819754</v>
      </c>
      <c r="U61" t="s">
        <v>171</v>
      </c>
      <c r="V61" t="s">
        <v>168</v>
      </c>
      <c r="W61" t="s">
        <v>191</v>
      </c>
      <c r="X61" t="s">
        <v>198</v>
      </c>
      <c r="Y61" s="41"/>
    </row>
    <row r="62" spans="1:25" ht="15" x14ac:dyDescent="0.25">
      <c r="A62">
        <v>1.43</v>
      </c>
      <c r="B62">
        <v>2.96</v>
      </c>
      <c r="C62" s="29">
        <f t="shared" si="0"/>
        <v>3.713853713853732E-2</v>
      </c>
      <c r="D62" s="30">
        <f>IF(OR($A62="",$B62=""),"",A62*'MPTO_working_2-way'!$G61)</f>
        <v>1.4831081081081083</v>
      </c>
      <c r="E62" s="32">
        <f>IF(OR($A62="",$B62=""),"",B62*'MPTO_working_2-way'!$G61)</f>
        <v>3.0699300699300704</v>
      </c>
      <c r="F62" s="30">
        <f>IF(OR($A62="",$B62=""),"",'MPTO_working_2-way'!D61)</f>
        <v>1.4690081210522665</v>
      </c>
      <c r="G62" s="32">
        <f>IF(OR($A62="",$B62=""),"",'MPTO_working_2-way'!E61)</f>
        <v>3.1321592422672793</v>
      </c>
      <c r="H62" s="30">
        <f>IF(OR($A62="",$B62=""),"",'OddsRatio_working_2-way'!M61)</f>
        <v>1.4683884660215711</v>
      </c>
      <c r="I62" s="30">
        <f>IF(OR($A62="",$B62=""),"",'OddsRatio_working_2-way'!N61)</f>
        <v>3.1349799846564652</v>
      </c>
      <c r="J62" s="30">
        <f>IF('Log_working_2-way'!$D61="","",A62^('Log_working_2-way'!$D61))</f>
        <v>1.4619046600996684</v>
      </c>
      <c r="K62" s="32">
        <f>IF('Log_working_2-way'!$D61="","",B62^('Log_working_2-way'!$D61))</f>
        <v>3.1649489307673462</v>
      </c>
      <c r="L62" s="37">
        <f t="shared" si="9"/>
        <v>0.67425968109339396</v>
      </c>
      <c r="M62" s="37">
        <f t="shared" si="10"/>
        <v>0.32574031890660587</v>
      </c>
      <c r="N62" s="38">
        <v>158</v>
      </c>
      <c r="O62" s="38">
        <f t="shared" si="11"/>
        <v>47.510489510489514</v>
      </c>
      <c r="P62" s="38">
        <f t="shared" si="12"/>
        <v>104.62162162162163</v>
      </c>
      <c r="Q62" s="38">
        <f t="shared" si="13"/>
        <v>53.378378378378379</v>
      </c>
      <c r="R62" s="38">
        <f t="shared" si="14"/>
        <v>110.48951048951051</v>
      </c>
      <c r="S62" s="39">
        <f t="shared" si="15"/>
        <v>-5.8678888678888654</v>
      </c>
      <c r="T62" s="39">
        <f t="shared" si="16"/>
        <v>-5.8678888678888796</v>
      </c>
      <c r="U62" t="s">
        <v>186</v>
      </c>
      <c r="V62" t="s">
        <v>164</v>
      </c>
      <c r="W62" t="s">
        <v>191</v>
      </c>
      <c r="X62" t="s">
        <v>198</v>
      </c>
      <c r="Y62" s="41"/>
    </row>
    <row r="63" spans="1:25" ht="15" x14ac:dyDescent="0.25">
      <c r="A63">
        <v>1.75</v>
      </c>
      <c r="B63">
        <v>2.17</v>
      </c>
      <c r="C63" s="29">
        <f t="shared" si="0"/>
        <v>3.2258064516129004E-2</v>
      </c>
      <c r="D63" s="30">
        <f>IF(OR($A63="",$B63=""),"",A63*'MPTO_working_2-way'!$G62)</f>
        <v>1.8064516129032258</v>
      </c>
      <c r="E63" s="32">
        <f>IF(OR($A63="",$B63=""),"",B63*'MPTO_working_2-way'!$G62)</f>
        <v>2.2399999999999998</v>
      </c>
      <c r="F63" s="30">
        <f>IF(OR($A63="",$B63=""),"",'MPTO_working_2-way'!D62)</f>
        <v>1.8008298755186722</v>
      </c>
      <c r="G63" s="32">
        <f>IF(OR($A63="",$B63=""),"",'MPTO_working_2-way'!E62)</f>
        <v>2.2487046632124348</v>
      </c>
      <c r="H63" s="30">
        <f>IF(OR($A63="",$B63=""),"",'OddsRatio_working_2-way'!M62)</f>
        <v>1.8006407690254356</v>
      </c>
      <c r="I63" s="30">
        <f>IF(OR($A63="",$B63=""),"",'OddsRatio_working_2-way'!N62)</f>
        <v>2.2489995996796797</v>
      </c>
      <c r="J63" s="30">
        <f>IF('Log_working_2-way'!$D62="","",A63^('Log_working_2-way'!$D62))</f>
        <v>1.798091355138193</v>
      </c>
      <c r="K63" s="32">
        <f>IF('Log_working_2-way'!$D62="","",B63^('Log_working_2-way'!$D62))</f>
        <v>2.2529893897006406</v>
      </c>
      <c r="L63" s="37">
        <f t="shared" si="9"/>
        <v>0.5535714285714286</v>
      </c>
      <c r="M63" s="37">
        <f t="shared" si="10"/>
        <v>0.44642857142857145</v>
      </c>
      <c r="N63" s="38">
        <v>159</v>
      </c>
      <c r="O63" s="38">
        <f t="shared" si="11"/>
        <v>68.142857142857139</v>
      </c>
      <c r="P63" s="38">
        <f t="shared" si="12"/>
        <v>85.728110599078335</v>
      </c>
      <c r="Q63" s="38">
        <f t="shared" si="13"/>
        <v>73.271889400921665</v>
      </c>
      <c r="R63" s="38">
        <f t="shared" si="14"/>
        <v>90.857142857142847</v>
      </c>
      <c r="S63" s="39">
        <f t="shared" si="15"/>
        <v>-5.1290322580645267</v>
      </c>
      <c r="T63" s="39">
        <f t="shared" si="16"/>
        <v>-5.1290322580645125</v>
      </c>
      <c r="U63" t="s">
        <v>177</v>
      </c>
      <c r="V63" t="s">
        <v>172</v>
      </c>
      <c r="W63" t="s">
        <v>191</v>
      </c>
      <c r="X63" t="s">
        <v>198</v>
      </c>
      <c r="Y63" s="41"/>
    </row>
    <row r="64" spans="1:25" ht="15" x14ac:dyDescent="0.25">
      <c r="A64"/>
      <c r="B64"/>
      <c r="C64" s="29"/>
      <c r="D64" s="30"/>
      <c r="E64" s="32"/>
      <c r="F64" s="30"/>
      <c r="G64" s="32"/>
      <c r="H64" s="30"/>
      <c r="I64" s="30"/>
      <c r="J64" s="30"/>
      <c r="K64" s="32"/>
      <c r="L64" s="37"/>
      <c r="M64" s="37"/>
      <c r="N64" s="38"/>
      <c r="O64" s="38"/>
      <c r="P64" s="38"/>
      <c r="Q64" s="38"/>
      <c r="R64" s="38"/>
      <c r="S64" s="39"/>
      <c r="T64" s="39"/>
      <c r="U64"/>
      <c r="V64"/>
      <c r="W64"/>
      <c r="X64"/>
      <c r="Y64" s="41"/>
    </row>
    <row r="65" spans="1:25" ht="15" x14ac:dyDescent="0.25">
      <c r="A65"/>
      <c r="B65"/>
      <c r="C65" s="29"/>
      <c r="D65" s="30"/>
      <c r="E65" s="32"/>
      <c r="F65" s="30"/>
      <c r="G65" s="32"/>
      <c r="H65" s="30"/>
      <c r="I65" s="30"/>
      <c r="J65" s="30"/>
      <c r="K65" s="32"/>
      <c r="L65" s="37"/>
      <c r="M65" s="37"/>
      <c r="N65" s="38"/>
      <c r="O65" s="38"/>
      <c r="P65" s="38"/>
      <c r="Q65" s="38"/>
      <c r="R65" s="38"/>
      <c r="S65" s="39"/>
      <c r="T65" s="39"/>
      <c r="U65"/>
      <c r="V65"/>
      <c r="W65"/>
      <c r="X65"/>
      <c r="Y65" s="41"/>
    </row>
    <row r="66" spans="1:25" ht="15" x14ac:dyDescent="0.25">
      <c r="A66"/>
      <c r="B66"/>
      <c r="C66" s="29"/>
      <c r="D66" s="30"/>
      <c r="E66" s="32"/>
      <c r="F66" s="30"/>
      <c r="G66" s="32"/>
      <c r="H66" s="30"/>
      <c r="I66" s="30"/>
      <c r="J66" s="30"/>
      <c r="K66" s="32"/>
      <c r="L66" s="37"/>
      <c r="M66" s="37"/>
      <c r="N66" s="38"/>
      <c r="O66" s="38"/>
      <c r="P66" s="38"/>
      <c r="Q66" s="38"/>
      <c r="R66" s="38"/>
      <c r="S66" s="39"/>
      <c r="T66" s="39"/>
      <c r="U66"/>
      <c r="V66"/>
      <c r="W66"/>
      <c r="X66"/>
      <c r="Y66" s="41"/>
    </row>
    <row r="67" spans="1:25" ht="15" x14ac:dyDescent="0.25">
      <c r="A67"/>
      <c r="B67"/>
      <c r="C67" s="29"/>
      <c r="D67" s="30"/>
      <c r="E67" s="32"/>
      <c r="F67" s="30"/>
      <c r="G67" s="32"/>
      <c r="H67" s="30"/>
      <c r="I67" s="30"/>
      <c r="J67" s="30"/>
      <c r="K67" s="32"/>
      <c r="L67" s="37"/>
      <c r="M67" s="37"/>
      <c r="N67" s="38"/>
      <c r="O67" s="38"/>
      <c r="P67" s="38"/>
      <c r="Q67" s="38"/>
      <c r="R67" s="38"/>
      <c r="S67" s="39"/>
      <c r="T67" s="39"/>
      <c r="U67"/>
      <c r="V67"/>
      <c r="W67"/>
      <c r="X67"/>
      <c r="Y67" s="41"/>
    </row>
    <row r="68" spans="1:25" ht="15" x14ac:dyDescent="0.25">
      <c r="A68"/>
      <c r="B68"/>
      <c r="C68" s="29"/>
      <c r="D68" s="30"/>
      <c r="E68" s="32"/>
      <c r="F68" s="30"/>
      <c r="G68" s="32"/>
      <c r="H68" s="30"/>
      <c r="I68" s="30"/>
      <c r="J68" s="30"/>
      <c r="K68" s="32"/>
      <c r="L68" s="37"/>
      <c r="M68" s="37"/>
      <c r="N68" s="38"/>
      <c r="O68" s="38"/>
      <c r="P68" s="38"/>
      <c r="Q68" s="38"/>
      <c r="R68" s="38"/>
      <c r="S68" s="39"/>
      <c r="T68" s="39"/>
      <c r="U68"/>
      <c r="V68"/>
      <c r="W68"/>
      <c r="X68"/>
      <c r="Y68" s="41"/>
    </row>
    <row r="69" spans="1:25" ht="15" x14ac:dyDescent="0.25">
      <c r="A69"/>
      <c r="B69"/>
      <c r="C69" s="29"/>
      <c r="D69" s="30"/>
      <c r="E69" s="32"/>
      <c r="F69" s="30"/>
      <c r="G69" s="32"/>
      <c r="H69" s="30"/>
      <c r="I69" s="30"/>
      <c r="J69" s="30"/>
      <c r="K69" s="32"/>
      <c r="L69" s="37"/>
      <c r="M69" s="37"/>
      <c r="N69" s="38"/>
      <c r="O69" s="38"/>
      <c r="P69" s="38"/>
      <c r="Q69" s="38"/>
      <c r="R69" s="38"/>
      <c r="S69" s="39"/>
      <c r="T69" s="39"/>
      <c r="U69"/>
      <c r="V69"/>
      <c r="W69"/>
      <c r="X69"/>
      <c r="Y69" s="41"/>
    </row>
    <row r="70" spans="1:25" ht="15" x14ac:dyDescent="0.25">
      <c r="A70"/>
      <c r="B70"/>
      <c r="C70" s="29"/>
      <c r="D70" s="30"/>
      <c r="E70" s="32"/>
      <c r="F70" s="30"/>
      <c r="G70" s="32"/>
      <c r="H70" s="30"/>
      <c r="I70" s="30"/>
      <c r="J70" s="30"/>
      <c r="K70" s="32"/>
      <c r="L70" s="37"/>
      <c r="M70" s="37"/>
      <c r="N70" s="38"/>
      <c r="O70" s="38"/>
      <c r="P70" s="38"/>
      <c r="Q70" s="38"/>
      <c r="R70" s="38"/>
      <c r="S70" s="39"/>
      <c r="T70" s="39"/>
      <c r="U70"/>
      <c r="V70"/>
      <c r="W70"/>
      <c r="X70"/>
      <c r="Y70" s="41"/>
    </row>
    <row r="71" spans="1:25" ht="15" x14ac:dyDescent="0.25">
      <c r="A71"/>
      <c r="B71"/>
      <c r="C71" s="29"/>
      <c r="D71" s="30"/>
      <c r="E71" s="32"/>
      <c r="F71" s="30"/>
      <c r="G71" s="32"/>
      <c r="H71" s="30"/>
      <c r="I71" s="30"/>
      <c r="J71" s="30"/>
      <c r="K71" s="32"/>
      <c r="L71" s="37"/>
      <c r="M71" s="37"/>
      <c r="N71" s="38"/>
      <c r="O71" s="38"/>
      <c r="P71" s="38"/>
      <c r="Q71" s="38"/>
      <c r="R71" s="38"/>
      <c r="S71" s="39"/>
      <c r="T71" s="39"/>
      <c r="U71"/>
      <c r="V71"/>
      <c r="W71"/>
      <c r="X71"/>
      <c r="Y71" s="41"/>
    </row>
    <row r="72" spans="1:25" ht="15" x14ac:dyDescent="0.25">
      <c r="A72"/>
      <c r="B72"/>
      <c r="C72" s="29"/>
      <c r="D72" s="30"/>
      <c r="E72" s="32"/>
      <c r="F72" s="30"/>
      <c r="G72" s="32"/>
      <c r="H72" s="30"/>
      <c r="I72" s="30"/>
      <c r="J72" s="30"/>
      <c r="K72" s="32"/>
      <c r="L72" s="37"/>
      <c r="M72" s="37"/>
      <c r="N72" s="38"/>
      <c r="O72" s="38"/>
      <c r="P72" s="38"/>
      <c r="Q72" s="38"/>
      <c r="R72" s="38"/>
      <c r="S72" s="39"/>
      <c r="T72" s="39"/>
      <c r="U72"/>
      <c r="V72"/>
      <c r="W72"/>
      <c r="X72"/>
      <c r="Y72" s="41"/>
    </row>
    <row r="73" spans="1:25" ht="15" x14ac:dyDescent="0.25">
      <c r="A73"/>
      <c r="B73"/>
      <c r="C73" s="29"/>
      <c r="D73" s="30"/>
      <c r="E73" s="32"/>
      <c r="F73" s="30"/>
      <c r="G73" s="32"/>
      <c r="H73" s="30"/>
      <c r="I73" s="30"/>
      <c r="J73" s="30"/>
      <c r="K73" s="32"/>
      <c r="L73" s="37"/>
      <c r="M73" s="37"/>
      <c r="N73" s="38"/>
      <c r="O73" s="38"/>
      <c r="P73" s="38"/>
      <c r="Q73" s="38"/>
      <c r="R73" s="38"/>
      <c r="S73" s="39"/>
      <c r="T73" s="39"/>
      <c r="U73"/>
      <c r="V73"/>
      <c r="W73"/>
      <c r="X73"/>
      <c r="Y73" s="41"/>
    </row>
    <row r="74" spans="1:25" ht="15" x14ac:dyDescent="0.25">
      <c r="A74"/>
      <c r="B74"/>
      <c r="C74" s="29"/>
      <c r="D74" s="30"/>
      <c r="E74" s="32"/>
      <c r="F74" s="30"/>
      <c r="G74" s="32"/>
      <c r="H74" s="30"/>
      <c r="I74" s="30"/>
      <c r="J74" s="30"/>
      <c r="K74" s="32"/>
      <c r="L74" s="37"/>
      <c r="M74" s="37"/>
      <c r="N74" s="38"/>
      <c r="O74" s="38"/>
      <c r="P74" s="38"/>
      <c r="Q74" s="38"/>
      <c r="R74" s="38"/>
      <c r="S74" s="39"/>
      <c r="T74" s="39"/>
      <c r="U74"/>
      <c r="V74"/>
      <c r="W74"/>
      <c r="X74"/>
      <c r="Y74" s="41"/>
    </row>
    <row r="75" spans="1:25" ht="15" x14ac:dyDescent="0.25">
      <c r="A75"/>
      <c r="B75"/>
      <c r="C75" s="29"/>
      <c r="D75" s="30"/>
      <c r="E75" s="32"/>
      <c r="F75" s="30"/>
      <c r="G75" s="32"/>
      <c r="H75" s="30"/>
      <c r="I75" s="30"/>
      <c r="J75" s="30"/>
      <c r="K75" s="32"/>
      <c r="L75" s="37"/>
      <c r="M75" s="37"/>
      <c r="N75" s="38"/>
      <c r="O75" s="38"/>
      <c r="P75" s="38"/>
      <c r="Q75" s="38"/>
      <c r="R75" s="38"/>
      <c r="S75" s="39"/>
      <c r="T75" s="39"/>
      <c r="U75"/>
      <c r="V75"/>
      <c r="W75"/>
      <c r="X75"/>
      <c r="Y75" s="41"/>
    </row>
    <row r="76" spans="1:25" ht="15" x14ac:dyDescent="0.25">
      <c r="A76"/>
      <c r="B76"/>
      <c r="C76" s="29"/>
      <c r="D76" s="30"/>
      <c r="E76" s="32"/>
      <c r="F76" s="30"/>
      <c r="G76" s="32"/>
      <c r="H76" s="30"/>
      <c r="I76" s="30"/>
      <c r="J76" s="30"/>
      <c r="K76" s="32"/>
      <c r="L76" s="37"/>
      <c r="M76" s="37"/>
      <c r="N76" s="38"/>
      <c r="O76" s="38"/>
      <c r="P76" s="38"/>
      <c r="Q76" s="38"/>
      <c r="R76" s="38"/>
      <c r="S76" s="39"/>
      <c r="T76" s="39"/>
      <c r="U76"/>
      <c r="V76"/>
      <c r="W76"/>
      <c r="X76"/>
      <c r="Y76" s="41"/>
    </row>
    <row r="77" spans="1:25" ht="15" x14ac:dyDescent="0.25">
      <c r="A77"/>
      <c r="B77"/>
      <c r="C77" s="29"/>
      <c r="D77" s="30"/>
      <c r="E77" s="32"/>
      <c r="F77" s="30"/>
      <c r="G77" s="32"/>
      <c r="H77" s="30"/>
      <c r="I77" s="30"/>
      <c r="J77" s="30"/>
      <c r="K77" s="32"/>
      <c r="L77" s="37"/>
      <c r="M77" s="37"/>
      <c r="N77" s="38"/>
      <c r="O77" s="38"/>
      <c r="P77" s="38"/>
      <c r="Q77" s="38"/>
      <c r="R77" s="38"/>
      <c r="S77" s="39"/>
      <c r="T77" s="39"/>
      <c r="U77"/>
      <c r="V77"/>
      <c r="W77"/>
      <c r="X77"/>
      <c r="Y77" s="41"/>
    </row>
    <row r="78" spans="1:25" ht="15" x14ac:dyDescent="0.25">
      <c r="A78"/>
      <c r="B78"/>
      <c r="C78" s="29"/>
      <c r="D78" s="30"/>
      <c r="E78" s="32"/>
      <c r="F78" s="30"/>
      <c r="G78" s="32"/>
      <c r="H78" s="30"/>
      <c r="I78" s="30"/>
      <c r="J78" s="30"/>
      <c r="K78" s="32"/>
      <c r="L78" s="37"/>
      <c r="M78" s="37"/>
      <c r="N78" s="38"/>
      <c r="O78" s="38"/>
      <c r="P78" s="38"/>
      <c r="Q78" s="38"/>
      <c r="R78" s="38"/>
      <c r="S78" s="39"/>
      <c r="T78" s="39"/>
      <c r="U78"/>
      <c r="V78"/>
      <c r="W78"/>
      <c r="X78"/>
      <c r="Y78" s="41"/>
    </row>
    <row r="79" spans="1:25" ht="15" x14ac:dyDescent="0.25">
      <c r="A79"/>
      <c r="B79"/>
      <c r="C79" s="29"/>
      <c r="D79" s="30"/>
      <c r="E79" s="32"/>
      <c r="F79" s="30"/>
      <c r="G79" s="32"/>
      <c r="H79" s="30"/>
      <c r="I79" s="30"/>
      <c r="J79" s="30"/>
      <c r="K79" s="32"/>
      <c r="L79" s="37"/>
      <c r="M79" s="37"/>
      <c r="N79" s="38"/>
      <c r="O79" s="38"/>
      <c r="P79" s="38"/>
      <c r="Q79" s="38"/>
      <c r="R79" s="38"/>
      <c r="S79" s="39"/>
      <c r="T79" s="39"/>
      <c r="U79"/>
      <c r="V79"/>
      <c r="W79"/>
      <c r="X79"/>
      <c r="Y79" s="41"/>
    </row>
    <row r="80" spans="1:25" ht="15" x14ac:dyDescent="0.25">
      <c r="A80"/>
      <c r="B80"/>
      <c r="C80" s="29"/>
      <c r="D80" s="30"/>
      <c r="E80" s="32"/>
      <c r="F80" s="30"/>
      <c r="G80" s="32"/>
      <c r="H80" s="30"/>
      <c r="I80" s="30"/>
      <c r="J80" s="30"/>
      <c r="K80" s="32"/>
      <c r="L80" s="37"/>
      <c r="M80" s="37"/>
      <c r="N80" s="38"/>
      <c r="O80" s="38"/>
      <c r="P80" s="38"/>
      <c r="Q80" s="38"/>
      <c r="R80" s="38"/>
      <c r="S80" s="39"/>
      <c r="T80" s="39"/>
      <c r="U80"/>
      <c r="V80"/>
      <c r="W80"/>
      <c r="X80"/>
      <c r="Y80" s="41"/>
    </row>
    <row r="81" spans="1:25" ht="15" x14ac:dyDescent="0.25">
      <c r="A81"/>
      <c r="B81"/>
      <c r="C81" s="29"/>
      <c r="D81" s="30"/>
      <c r="E81" s="32"/>
      <c r="F81" s="30"/>
      <c r="G81" s="32"/>
      <c r="H81" s="30"/>
      <c r="I81" s="30"/>
      <c r="J81" s="30"/>
      <c r="K81" s="32"/>
      <c r="L81" s="37"/>
      <c r="M81" s="37"/>
      <c r="N81" s="38"/>
      <c r="O81" s="38"/>
      <c r="P81" s="38"/>
      <c r="Q81" s="38"/>
      <c r="R81" s="38"/>
      <c r="S81" s="39"/>
      <c r="T81" s="39"/>
      <c r="U81"/>
      <c r="V81"/>
      <c r="W81"/>
      <c r="X81"/>
      <c r="Y81" s="41"/>
    </row>
    <row r="82" spans="1:25" ht="15" x14ac:dyDescent="0.25">
      <c r="A82"/>
      <c r="B82"/>
      <c r="C82" s="29"/>
      <c r="D82" s="30"/>
      <c r="E82" s="32"/>
      <c r="F82" s="30"/>
      <c r="G82" s="32"/>
      <c r="H82" s="30"/>
      <c r="I82" s="30"/>
      <c r="J82" s="30"/>
      <c r="K82" s="32"/>
      <c r="L82" s="37"/>
      <c r="M82" s="37"/>
      <c r="N82" s="38"/>
      <c r="O82" s="38"/>
      <c r="P82" s="38"/>
      <c r="Q82" s="38"/>
      <c r="R82" s="38"/>
      <c r="S82" s="39"/>
      <c r="T82" s="39"/>
      <c r="U82"/>
      <c r="V82"/>
      <c r="W82"/>
      <c r="X82"/>
      <c r="Y82" s="41"/>
    </row>
    <row r="83" spans="1:25" ht="15" x14ac:dyDescent="0.25">
      <c r="A83"/>
      <c r="B83"/>
      <c r="C83" s="29"/>
      <c r="D83" s="30"/>
      <c r="E83" s="32"/>
      <c r="F83" s="30"/>
      <c r="G83" s="32"/>
      <c r="H83" s="30"/>
      <c r="I83" s="30"/>
      <c r="J83" s="30"/>
      <c r="K83" s="32"/>
      <c r="L83" s="37"/>
      <c r="M83" s="37"/>
      <c r="N83" s="38"/>
      <c r="O83" s="38"/>
      <c r="P83" s="38"/>
      <c r="Q83" s="38"/>
      <c r="R83" s="38"/>
      <c r="S83" s="39"/>
      <c r="T83" s="39"/>
      <c r="U83"/>
      <c r="V83"/>
      <c r="W83"/>
      <c r="X83"/>
      <c r="Y83" s="41"/>
    </row>
    <row r="84" spans="1:25" ht="15" x14ac:dyDescent="0.25">
      <c r="A84"/>
      <c r="B84"/>
      <c r="C84" s="29"/>
      <c r="D84" s="30"/>
      <c r="E84" s="32"/>
      <c r="F84" s="30"/>
      <c r="G84" s="32"/>
      <c r="H84" s="30"/>
      <c r="I84" s="30"/>
      <c r="J84" s="30"/>
      <c r="K84" s="32"/>
      <c r="L84" s="37"/>
      <c r="M84" s="37"/>
      <c r="N84" s="38"/>
      <c r="O84" s="38"/>
      <c r="P84" s="38"/>
      <c r="Q84" s="38"/>
      <c r="R84" s="38"/>
      <c r="S84" s="39"/>
      <c r="T84" s="39"/>
      <c r="U84"/>
      <c r="V84"/>
      <c r="W84"/>
      <c r="X84"/>
      <c r="Y84" s="41"/>
    </row>
    <row r="85" spans="1:25" ht="15" x14ac:dyDescent="0.25">
      <c r="A85"/>
      <c r="B85"/>
      <c r="C85" s="29"/>
      <c r="D85" s="30"/>
      <c r="E85" s="32"/>
      <c r="F85" s="30"/>
      <c r="G85" s="32"/>
      <c r="H85" s="30"/>
      <c r="I85" s="30"/>
      <c r="J85" s="30"/>
      <c r="K85" s="32"/>
      <c r="L85" s="37"/>
      <c r="M85" s="37"/>
      <c r="N85" s="38"/>
      <c r="O85" s="38"/>
      <c r="P85" s="38"/>
      <c r="Q85" s="38"/>
      <c r="R85" s="38"/>
      <c r="S85" s="39"/>
      <c r="T85" s="39"/>
      <c r="U85"/>
      <c r="V85"/>
      <c r="W85"/>
      <c r="X85"/>
      <c r="Y85" s="41"/>
    </row>
    <row r="86" spans="1:25" ht="15" x14ac:dyDescent="0.25">
      <c r="A86"/>
      <c r="B86"/>
      <c r="C86" s="29"/>
      <c r="D86" s="30"/>
      <c r="E86" s="32"/>
      <c r="F86" s="30"/>
      <c r="G86" s="32"/>
      <c r="H86" s="30"/>
      <c r="I86" s="30"/>
      <c r="J86" s="30"/>
      <c r="K86" s="32"/>
      <c r="L86" s="37"/>
      <c r="M86" s="37"/>
      <c r="N86" s="38"/>
      <c r="O86" s="38"/>
      <c r="P86" s="38"/>
      <c r="Q86" s="38"/>
      <c r="R86" s="38"/>
      <c r="S86" s="39"/>
      <c r="T86" s="39"/>
      <c r="U86"/>
      <c r="V86"/>
      <c r="W86"/>
      <c r="X86"/>
      <c r="Y86" s="41"/>
    </row>
    <row r="87" spans="1:25" ht="15" x14ac:dyDescent="0.25">
      <c r="A87"/>
      <c r="B87"/>
      <c r="C87" s="29"/>
      <c r="D87" s="30"/>
      <c r="E87" s="32"/>
      <c r="F87" s="30"/>
      <c r="G87" s="32"/>
      <c r="H87" s="30"/>
      <c r="I87" s="30"/>
      <c r="J87" s="30"/>
      <c r="K87" s="32"/>
      <c r="L87" s="37"/>
      <c r="M87" s="37"/>
      <c r="N87" s="38"/>
      <c r="O87" s="38"/>
      <c r="P87" s="38"/>
      <c r="Q87" s="38"/>
      <c r="R87" s="38"/>
      <c r="S87" s="39"/>
      <c r="T87" s="39"/>
      <c r="U87"/>
      <c r="V87"/>
      <c r="W87"/>
      <c r="X87"/>
      <c r="Y87" s="41"/>
    </row>
    <row r="88" spans="1:25" ht="15" x14ac:dyDescent="0.25">
      <c r="A88"/>
      <c r="B88"/>
      <c r="C88" s="29"/>
      <c r="D88" s="30"/>
      <c r="E88" s="32"/>
      <c r="F88" s="30"/>
      <c r="G88" s="32"/>
      <c r="H88" s="30"/>
      <c r="I88" s="30"/>
      <c r="J88" s="30"/>
      <c r="K88" s="32"/>
      <c r="L88" s="37"/>
      <c r="M88" s="37"/>
      <c r="N88" s="38"/>
      <c r="O88" s="38"/>
      <c r="P88" s="38"/>
      <c r="Q88" s="38"/>
      <c r="R88" s="38"/>
      <c r="S88" s="39"/>
      <c r="T88" s="39"/>
      <c r="U88"/>
      <c r="V88"/>
      <c r="W88"/>
      <c r="X88"/>
      <c r="Y88" s="41"/>
    </row>
    <row r="89" spans="1:25" ht="15" x14ac:dyDescent="0.25">
      <c r="A89"/>
      <c r="B89"/>
      <c r="C89" s="29"/>
      <c r="D89" s="30"/>
      <c r="E89" s="32"/>
      <c r="F89" s="30"/>
      <c r="G89" s="32"/>
      <c r="H89" s="30"/>
      <c r="I89" s="30"/>
      <c r="J89" s="30"/>
      <c r="K89" s="32"/>
      <c r="L89" s="37"/>
      <c r="M89" s="37"/>
      <c r="N89" s="38"/>
      <c r="O89" s="38"/>
      <c r="P89" s="38"/>
      <c r="Q89" s="38"/>
      <c r="R89" s="38"/>
      <c r="S89" s="39"/>
      <c r="T89" s="39"/>
      <c r="U89"/>
      <c r="V89"/>
      <c r="W89"/>
      <c r="X89"/>
      <c r="Y89" s="41"/>
    </row>
    <row r="90" spans="1:25" ht="15" x14ac:dyDescent="0.25">
      <c r="A90"/>
      <c r="B90"/>
      <c r="C90" s="29"/>
      <c r="D90" s="30"/>
      <c r="E90" s="32"/>
      <c r="F90" s="30"/>
      <c r="G90" s="32"/>
      <c r="H90" s="30"/>
      <c r="I90" s="30"/>
      <c r="J90" s="30"/>
      <c r="K90" s="32"/>
      <c r="L90" s="37"/>
      <c r="M90" s="37"/>
      <c r="N90" s="38"/>
      <c r="O90" s="38"/>
      <c r="P90" s="38"/>
      <c r="Q90" s="38"/>
      <c r="R90" s="38"/>
      <c r="S90" s="39"/>
      <c r="T90" s="39"/>
      <c r="U90"/>
      <c r="V90"/>
      <c r="W90"/>
      <c r="X90"/>
      <c r="Y90" s="41"/>
    </row>
    <row r="91" spans="1:25" ht="15" x14ac:dyDescent="0.25">
      <c r="A91"/>
      <c r="B91"/>
      <c r="C91" s="29"/>
      <c r="D91" s="30"/>
      <c r="E91" s="32"/>
      <c r="F91" s="30"/>
      <c r="G91" s="32"/>
      <c r="H91" s="30"/>
      <c r="I91" s="30"/>
      <c r="J91" s="30"/>
      <c r="K91" s="32"/>
      <c r="L91" s="37"/>
      <c r="M91" s="37"/>
      <c r="N91" s="38"/>
      <c r="O91" s="38"/>
      <c r="P91" s="38"/>
      <c r="Q91" s="38"/>
      <c r="R91" s="38"/>
      <c r="S91" s="39"/>
      <c r="T91" s="39"/>
      <c r="U91"/>
      <c r="V91"/>
      <c r="W91"/>
      <c r="X91"/>
      <c r="Y91" s="41"/>
    </row>
    <row r="92" spans="1:25" ht="15" x14ac:dyDescent="0.25">
      <c r="A92"/>
      <c r="B92"/>
      <c r="C92" s="29"/>
      <c r="D92" s="30"/>
      <c r="E92" s="32"/>
      <c r="F92" s="30"/>
      <c r="G92" s="32"/>
      <c r="H92" s="30"/>
      <c r="I92" s="30"/>
      <c r="J92" s="30"/>
      <c r="K92" s="32"/>
      <c r="L92" s="37"/>
      <c r="M92" s="37"/>
      <c r="N92" s="38"/>
      <c r="O92" s="38"/>
      <c r="P92" s="38"/>
      <c r="Q92" s="38"/>
      <c r="R92" s="38"/>
      <c r="S92" s="39"/>
      <c r="T92" s="39"/>
      <c r="U92"/>
      <c r="V92"/>
      <c r="W92"/>
      <c r="X92"/>
      <c r="Y92" s="41"/>
    </row>
    <row r="93" spans="1:25" ht="15" x14ac:dyDescent="0.25">
      <c r="A93"/>
      <c r="B93"/>
      <c r="C93" s="29"/>
      <c r="D93" s="30"/>
      <c r="E93" s="32"/>
      <c r="F93" s="30"/>
      <c r="G93" s="32"/>
      <c r="H93" s="30"/>
      <c r="I93" s="30"/>
      <c r="J93" s="30"/>
      <c r="K93" s="32"/>
      <c r="L93" s="37"/>
      <c r="M93" s="37"/>
      <c r="N93" s="38"/>
      <c r="O93" s="38"/>
      <c r="P93" s="38"/>
      <c r="Q93" s="38"/>
      <c r="R93" s="38"/>
      <c r="S93" s="39"/>
      <c r="T93" s="39"/>
      <c r="U93"/>
      <c r="V93"/>
      <c r="W93"/>
      <c r="X93"/>
      <c r="Y93" s="41"/>
    </row>
    <row r="94" spans="1:25" ht="15" x14ac:dyDescent="0.25">
      <c r="A94"/>
      <c r="B94"/>
      <c r="C94" s="29"/>
      <c r="D94" s="30"/>
      <c r="E94" s="32"/>
      <c r="F94" s="30"/>
      <c r="G94" s="32"/>
      <c r="H94" s="30"/>
      <c r="I94" s="30"/>
      <c r="J94" s="30"/>
      <c r="K94" s="32"/>
      <c r="L94" s="37"/>
      <c r="M94" s="37"/>
      <c r="N94" s="38"/>
      <c r="O94" s="38"/>
      <c r="P94" s="38"/>
      <c r="Q94" s="38"/>
      <c r="R94" s="38"/>
      <c r="S94" s="39"/>
      <c r="T94" s="39"/>
      <c r="U94"/>
      <c r="V94"/>
      <c r="W94"/>
      <c r="X94"/>
      <c r="Y94" s="41"/>
    </row>
    <row r="95" spans="1:25" ht="15" x14ac:dyDescent="0.25">
      <c r="A95"/>
      <c r="B95"/>
      <c r="C95" s="29"/>
      <c r="D95" s="30"/>
      <c r="E95" s="32"/>
      <c r="F95" s="30"/>
      <c r="G95" s="32"/>
      <c r="H95" s="30"/>
      <c r="I95" s="30"/>
      <c r="J95" s="30"/>
      <c r="K95" s="32"/>
      <c r="L95" s="37"/>
      <c r="M95" s="37"/>
      <c r="N95" s="38"/>
      <c r="O95" s="38"/>
      <c r="P95" s="38"/>
      <c r="Q95" s="38"/>
      <c r="R95" s="38"/>
      <c r="S95" s="39"/>
      <c r="T95" s="39"/>
      <c r="U95"/>
      <c r="V95"/>
      <c r="W95"/>
      <c r="X95"/>
      <c r="Y95" s="41"/>
    </row>
    <row r="96" spans="1:25" ht="15" x14ac:dyDescent="0.25">
      <c r="A96"/>
      <c r="B96"/>
      <c r="C96" s="29"/>
      <c r="D96" s="30"/>
      <c r="E96" s="32"/>
      <c r="F96" s="30"/>
      <c r="G96" s="32"/>
      <c r="H96" s="30"/>
      <c r="I96" s="30"/>
      <c r="J96" s="30"/>
      <c r="K96" s="32"/>
      <c r="L96" s="37"/>
      <c r="M96" s="37"/>
      <c r="N96" s="38"/>
      <c r="O96" s="38"/>
      <c r="P96" s="38"/>
      <c r="Q96" s="38"/>
      <c r="R96" s="38"/>
      <c r="S96" s="39"/>
      <c r="T96" s="39"/>
      <c r="U96"/>
      <c r="V96"/>
      <c r="W96"/>
      <c r="X96"/>
      <c r="Y96" s="41"/>
    </row>
    <row r="97" spans="1:25" ht="15" x14ac:dyDescent="0.25">
      <c r="A97"/>
      <c r="B97"/>
      <c r="C97" s="29"/>
      <c r="D97" s="30"/>
      <c r="E97" s="32"/>
      <c r="F97" s="30"/>
      <c r="G97" s="32"/>
      <c r="H97" s="30"/>
      <c r="I97" s="30"/>
      <c r="J97" s="30"/>
      <c r="K97" s="32"/>
      <c r="L97" s="37"/>
      <c r="M97" s="37"/>
      <c r="N97" s="38"/>
      <c r="O97" s="38"/>
      <c r="P97" s="38"/>
      <c r="Q97" s="38"/>
      <c r="R97" s="38"/>
      <c r="S97" s="39"/>
      <c r="T97" s="39"/>
      <c r="U97"/>
      <c r="V97"/>
      <c r="W97"/>
      <c r="X97"/>
      <c r="Y97" s="41"/>
    </row>
    <row r="98" spans="1:25" ht="15" x14ac:dyDescent="0.25">
      <c r="A98"/>
      <c r="B98"/>
      <c r="C98" s="29"/>
      <c r="D98" s="30"/>
      <c r="E98" s="32"/>
      <c r="F98" s="30"/>
      <c r="G98" s="32"/>
      <c r="H98" s="30"/>
      <c r="I98" s="30"/>
      <c r="J98" s="30"/>
      <c r="K98" s="32"/>
      <c r="L98" s="37"/>
      <c r="M98" s="37"/>
      <c r="N98" s="38"/>
      <c r="O98" s="38"/>
      <c r="P98" s="38"/>
      <c r="Q98" s="38"/>
      <c r="R98" s="38"/>
      <c r="S98" s="39"/>
      <c r="T98" s="39"/>
      <c r="U98"/>
      <c r="V98"/>
      <c r="W98"/>
      <c r="X98"/>
      <c r="Y98" s="41"/>
    </row>
    <row r="99" spans="1:25" ht="15" x14ac:dyDescent="0.25">
      <c r="A99"/>
      <c r="B99"/>
      <c r="C99" s="29"/>
      <c r="D99" s="30"/>
      <c r="E99" s="32"/>
      <c r="F99" s="30"/>
      <c r="G99" s="32"/>
      <c r="H99" s="30"/>
      <c r="I99" s="30"/>
      <c r="J99" s="30"/>
      <c r="K99" s="32"/>
      <c r="L99" s="37"/>
      <c r="M99" s="37"/>
      <c r="N99" s="38"/>
      <c r="O99" s="38"/>
      <c r="P99" s="38"/>
      <c r="Q99" s="38"/>
      <c r="R99" s="38"/>
      <c r="S99" s="39"/>
      <c r="T99" s="39"/>
      <c r="U99"/>
      <c r="V99"/>
      <c r="W99"/>
      <c r="X99"/>
      <c r="Y99" s="41"/>
    </row>
    <row r="100" spans="1:25" ht="15" x14ac:dyDescent="0.25">
      <c r="A100"/>
      <c r="B100"/>
      <c r="C100" s="29"/>
      <c r="D100" s="30"/>
      <c r="E100" s="32"/>
      <c r="F100" s="30"/>
      <c r="G100" s="32"/>
      <c r="H100" s="30"/>
      <c r="I100" s="30"/>
      <c r="J100" s="30"/>
      <c r="K100" s="32"/>
      <c r="L100" s="37"/>
      <c r="M100" s="37"/>
      <c r="N100" s="38"/>
      <c r="O100" s="38"/>
      <c r="P100" s="38"/>
      <c r="Q100" s="38"/>
      <c r="R100" s="38"/>
      <c r="S100" s="39"/>
      <c r="T100" s="39"/>
      <c r="U100"/>
      <c r="V100"/>
      <c r="W100"/>
      <c r="X100"/>
      <c r="Y100" s="41"/>
    </row>
    <row r="101" spans="1:25" s="35" customFormat="1" ht="15" x14ac:dyDescent="0.25">
      <c r="A101"/>
      <c r="B101"/>
      <c r="C101" s="29"/>
      <c r="D101" s="30"/>
      <c r="E101" s="32"/>
      <c r="F101" s="30"/>
      <c r="G101" s="32"/>
      <c r="H101" s="30"/>
      <c r="I101" s="30"/>
      <c r="J101" s="30"/>
      <c r="K101" s="32"/>
      <c r="L101" s="37"/>
      <c r="M101" s="37"/>
      <c r="N101" s="38"/>
      <c r="O101" s="38"/>
      <c r="P101" s="38"/>
      <c r="Q101" s="38"/>
      <c r="R101" s="38"/>
      <c r="S101" s="39"/>
      <c r="T101" s="39"/>
      <c r="U101"/>
      <c r="V101"/>
      <c r="W101"/>
      <c r="X101"/>
      <c r="Y101" s="41"/>
    </row>
    <row r="102" spans="1:25" ht="15" x14ac:dyDescent="0.25">
      <c r="A102"/>
      <c r="B102"/>
      <c r="C102" s="29"/>
      <c r="D102" s="30"/>
      <c r="E102" s="32"/>
      <c r="F102" s="30"/>
      <c r="G102" s="32"/>
      <c r="H102" s="30"/>
      <c r="I102" s="30"/>
      <c r="J102" s="30"/>
      <c r="K102" s="32"/>
      <c r="L102" s="37"/>
      <c r="M102" s="37"/>
      <c r="N102" s="38"/>
      <c r="O102" s="38"/>
      <c r="P102" s="38"/>
      <c r="Q102" s="38"/>
      <c r="R102" s="38"/>
      <c r="S102" s="39"/>
      <c r="T102" s="39"/>
      <c r="U102"/>
      <c r="V102"/>
      <c r="W102"/>
      <c r="X102"/>
      <c r="Y102" s="41"/>
    </row>
    <row r="103" spans="1:25" ht="15" x14ac:dyDescent="0.25">
      <c r="A103"/>
      <c r="B103"/>
      <c r="C103" s="29"/>
      <c r="D103" s="30"/>
      <c r="E103" s="32"/>
      <c r="F103" s="30"/>
      <c r="G103" s="32"/>
      <c r="H103" s="30"/>
      <c r="I103" s="30"/>
      <c r="J103" s="30"/>
      <c r="K103" s="32"/>
      <c r="L103" s="37"/>
      <c r="M103" s="37"/>
      <c r="N103" s="38"/>
      <c r="O103" s="38"/>
      <c r="P103" s="38"/>
      <c r="Q103" s="38"/>
      <c r="R103" s="38"/>
      <c r="S103" s="39"/>
      <c r="T103" s="39"/>
      <c r="U103"/>
      <c r="V103"/>
      <c r="W103"/>
      <c r="X103"/>
      <c r="Y103" s="41"/>
    </row>
    <row r="104" spans="1:25" ht="15" x14ac:dyDescent="0.25">
      <c r="A104"/>
      <c r="B104"/>
      <c r="C104" s="29"/>
      <c r="D104" s="30"/>
      <c r="E104" s="32"/>
      <c r="F104" s="30"/>
      <c r="G104" s="32"/>
      <c r="H104" s="30"/>
      <c r="I104" s="30"/>
      <c r="J104" s="30"/>
      <c r="K104" s="32"/>
      <c r="L104" s="37"/>
      <c r="M104" s="37"/>
      <c r="N104" s="38"/>
      <c r="O104" s="38"/>
      <c r="P104" s="38"/>
      <c r="Q104" s="38"/>
      <c r="R104" s="38"/>
      <c r="S104" s="39"/>
      <c r="T104" s="39"/>
      <c r="U104"/>
      <c r="V104"/>
      <c r="W104"/>
      <c r="X104"/>
      <c r="Y104" s="41"/>
    </row>
    <row r="105" spans="1:25" ht="15" x14ac:dyDescent="0.25">
      <c r="A105"/>
      <c r="B105"/>
      <c r="C105" s="29"/>
      <c r="D105" s="30"/>
      <c r="E105" s="32"/>
      <c r="F105" s="30"/>
      <c r="G105" s="32"/>
      <c r="H105" s="30"/>
      <c r="I105" s="30"/>
      <c r="J105" s="30"/>
      <c r="K105" s="32"/>
      <c r="L105" s="37"/>
      <c r="M105" s="37"/>
      <c r="N105" s="38"/>
      <c r="O105" s="38"/>
      <c r="P105" s="38"/>
      <c r="Q105" s="38"/>
      <c r="R105" s="38"/>
      <c r="S105" s="39"/>
      <c r="T105" s="39"/>
      <c r="U105"/>
      <c r="V105"/>
      <c r="W105"/>
      <c r="X105"/>
      <c r="Y105" s="41"/>
    </row>
    <row r="106" spans="1:25" ht="15" x14ac:dyDescent="0.25">
      <c r="A106"/>
      <c r="B106"/>
      <c r="C106" s="29"/>
      <c r="D106" s="30"/>
      <c r="E106" s="32"/>
      <c r="F106" s="30"/>
      <c r="G106" s="32"/>
      <c r="H106" s="30"/>
      <c r="I106" s="30"/>
      <c r="J106" s="30"/>
      <c r="K106" s="32"/>
      <c r="L106" s="37"/>
      <c r="M106" s="37"/>
      <c r="N106" s="38"/>
      <c r="O106" s="38"/>
      <c r="P106" s="38"/>
      <c r="Q106" s="38"/>
      <c r="R106" s="38"/>
      <c r="S106" s="39"/>
      <c r="T106" s="39"/>
      <c r="U106"/>
      <c r="V106"/>
      <c r="W106"/>
      <c r="X106"/>
      <c r="Y106" s="41"/>
    </row>
    <row r="107" spans="1:25" ht="15" x14ac:dyDescent="0.25">
      <c r="A107"/>
      <c r="B107"/>
      <c r="C107" s="29"/>
      <c r="D107" s="30"/>
      <c r="E107" s="32"/>
      <c r="F107" s="30"/>
      <c r="G107" s="32"/>
      <c r="H107" s="30"/>
      <c r="I107" s="30"/>
      <c r="J107" s="30"/>
      <c r="K107" s="32"/>
      <c r="L107" s="37"/>
      <c r="M107" s="37"/>
      <c r="N107" s="38"/>
      <c r="O107" s="38"/>
      <c r="P107" s="38"/>
      <c r="Q107" s="38"/>
      <c r="R107" s="38"/>
      <c r="S107" s="39"/>
      <c r="T107" s="39"/>
      <c r="U107"/>
      <c r="V107"/>
      <c r="W107"/>
      <c r="X107"/>
      <c r="Y107" s="41"/>
    </row>
    <row r="108" spans="1:25" ht="15" x14ac:dyDescent="0.25">
      <c r="A108"/>
      <c r="B108"/>
      <c r="C108" s="29"/>
      <c r="D108" s="30"/>
      <c r="E108" s="32"/>
      <c r="F108" s="30"/>
      <c r="G108" s="32"/>
      <c r="H108" s="30"/>
      <c r="I108" s="30"/>
      <c r="J108" s="30"/>
      <c r="K108" s="32"/>
      <c r="L108" s="37"/>
      <c r="M108" s="37"/>
      <c r="N108" s="38"/>
      <c r="O108" s="38"/>
      <c r="P108" s="38"/>
      <c r="Q108" s="38"/>
      <c r="R108" s="38"/>
      <c r="S108" s="39"/>
      <c r="T108" s="39"/>
      <c r="U108"/>
      <c r="V108"/>
      <c r="W108"/>
      <c r="X108"/>
      <c r="Y108" s="41"/>
    </row>
    <row r="109" spans="1:25" ht="15" x14ac:dyDescent="0.25">
      <c r="A109"/>
      <c r="B109"/>
      <c r="C109" s="29"/>
      <c r="D109" s="30"/>
      <c r="E109" s="32"/>
      <c r="F109" s="30"/>
      <c r="G109" s="32"/>
      <c r="H109" s="30"/>
      <c r="I109" s="30"/>
      <c r="J109" s="30"/>
      <c r="K109" s="32"/>
      <c r="L109" s="37"/>
      <c r="M109" s="37"/>
      <c r="N109" s="38"/>
      <c r="O109" s="38"/>
      <c r="P109" s="38"/>
      <c r="Q109" s="38"/>
      <c r="R109" s="38"/>
      <c r="S109" s="39"/>
      <c r="T109" s="39"/>
      <c r="U109"/>
      <c r="V109"/>
      <c r="W109"/>
      <c r="X109"/>
      <c r="Y109" s="41"/>
    </row>
    <row r="110" spans="1:25" ht="15" x14ac:dyDescent="0.25">
      <c r="A110"/>
      <c r="B110"/>
      <c r="C110" s="29"/>
      <c r="D110" s="30"/>
      <c r="E110" s="32"/>
      <c r="F110" s="30"/>
      <c r="G110" s="32"/>
      <c r="H110" s="30"/>
      <c r="I110" s="30"/>
      <c r="J110" s="30"/>
      <c r="K110" s="32"/>
      <c r="L110" s="37"/>
      <c r="M110" s="37"/>
      <c r="N110" s="38"/>
      <c r="O110" s="38"/>
      <c r="P110" s="38"/>
      <c r="Q110" s="38"/>
      <c r="R110" s="38"/>
      <c r="S110" s="39"/>
      <c r="T110" s="39"/>
      <c r="U110"/>
      <c r="V110"/>
      <c r="W110"/>
      <c r="X110"/>
      <c r="Y110" s="41"/>
    </row>
    <row r="111" spans="1:25" ht="15" x14ac:dyDescent="0.25">
      <c r="A111"/>
      <c r="B111"/>
      <c r="C111" s="29"/>
      <c r="D111" s="30"/>
      <c r="E111" s="32"/>
      <c r="F111" s="30"/>
      <c r="G111" s="32"/>
      <c r="H111" s="30"/>
      <c r="I111" s="30"/>
      <c r="J111" s="30"/>
      <c r="K111" s="32"/>
      <c r="L111" s="37"/>
      <c r="M111" s="37"/>
      <c r="N111" s="38"/>
      <c r="O111" s="38"/>
      <c r="P111" s="38"/>
      <c r="Q111" s="38"/>
      <c r="R111" s="38"/>
      <c r="S111" s="39"/>
      <c r="T111" s="39"/>
      <c r="U111"/>
      <c r="V111"/>
      <c r="W111"/>
      <c r="X111"/>
      <c r="Y111" s="41"/>
    </row>
    <row r="112" spans="1:25" ht="15" x14ac:dyDescent="0.25">
      <c r="A112"/>
      <c r="B112"/>
      <c r="C112" s="29"/>
      <c r="D112" s="30"/>
      <c r="E112" s="32"/>
      <c r="F112" s="30"/>
      <c r="G112" s="32"/>
      <c r="H112" s="30"/>
      <c r="I112" s="30"/>
      <c r="J112" s="30"/>
      <c r="K112" s="32"/>
      <c r="L112" s="37"/>
      <c r="M112" s="37"/>
      <c r="N112" s="38"/>
      <c r="O112" s="38"/>
      <c r="P112" s="38"/>
      <c r="Q112" s="38"/>
      <c r="R112" s="38"/>
      <c r="S112" s="39"/>
      <c r="T112" s="39"/>
      <c r="U112"/>
      <c r="V112"/>
      <c r="W112"/>
      <c r="X112"/>
      <c r="Y112" s="41"/>
    </row>
    <row r="113" spans="1:25" s="35" customFormat="1" ht="15" x14ac:dyDescent="0.25">
      <c r="A113"/>
      <c r="B113"/>
      <c r="C113" s="29"/>
      <c r="D113" s="30"/>
      <c r="E113" s="32"/>
      <c r="F113" s="30"/>
      <c r="G113" s="32"/>
      <c r="H113" s="30"/>
      <c r="I113" s="30"/>
      <c r="J113" s="30"/>
      <c r="K113" s="32"/>
      <c r="L113" s="37"/>
      <c r="M113" s="37"/>
      <c r="N113" s="38"/>
      <c r="O113" s="38"/>
      <c r="P113" s="38"/>
      <c r="Q113" s="38"/>
      <c r="R113" s="38"/>
      <c r="S113" s="39"/>
      <c r="T113" s="39"/>
      <c r="U113"/>
      <c r="V113"/>
      <c r="W113"/>
      <c r="X113"/>
      <c r="Y113" s="41"/>
    </row>
    <row r="114" spans="1:25" ht="15" x14ac:dyDescent="0.25">
      <c r="A114"/>
      <c r="B114"/>
      <c r="C114" s="29"/>
      <c r="D114" s="30"/>
      <c r="E114" s="32"/>
      <c r="F114" s="30"/>
      <c r="G114" s="32"/>
      <c r="H114" s="30"/>
      <c r="I114" s="30"/>
      <c r="J114" s="30"/>
      <c r="K114" s="32"/>
      <c r="L114" s="37"/>
      <c r="M114" s="37"/>
      <c r="N114" s="38"/>
      <c r="O114" s="38"/>
      <c r="P114" s="38"/>
      <c r="Q114" s="38"/>
      <c r="R114" s="38"/>
      <c r="S114" s="39"/>
      <c r="T114" s="39"/>
      <c r="U114"/>
      <c r="V114"/>
      <c r="W114"/>
      <c r="X114"/>
      <c r="Y114" s="41"/>
    </row>
    <row r="115" spans="1:25" ht="15" x14ac:dyDescent="0.25">
      <c r="A115"/>
      <c r="B115"/>
      <c r="C115" s="29"/>
      <c r="D115" s="30"/>
      <c r="E115" s="32"/>
      <c r="F115" s="30"/>
      <c r="G115" s="32"/>
      <c r="H115" s="30"/>
      <c r="I115" s="30"/>
      <c r="J115" s="30"/>
      <c r="K115" s="32"/>
      <c r="L115" s="37"/>
      <c r="M115" s="37"/>
      <c r="N115" s="38"/>
      <c r="O115" s="38"/>
      <c r="P115" s="38"/>
      <c r="Q115" s="38"/>
      <c r="R115" s="38"/>
      <c r="S115" s="39"/>
      <c r="T115" s="39"/>
      <c r="U115"/>
      <c r="V115"/>
      <c r="W115"/>
      <c r="X115"/>
      <c r="Y115" s="41"/>
    </row>
    <row r="116" spans="1:25" ht="15" x14ac:dyDescent="0.25">
      <c r="A116"/>
      <c r="B116"/>
      <c r="C116" s="29"/>
      <c r="D116" s="30"/>
      <c r="E116" s="32"/>
      <c r="F116" s="30"/>
      <c r="G116" s="32"/>
      <c r="H116" s="30"/>
      <c r="I116" s="30"/>
      <c r="J116" s="30"/>
      <c r="K116" s="32"/>
      <c r="L116" s="37"/>
      <c r="M116" s="37"/>
      <c r="N116" s="38"/>
      <c r="O116" s="38"/>
      <c r="P116" s="38"/>
      <c r="Q116" s="38"/>
      <c r="R116" s="38"/>
      <c r="S116" s="39"/>
      <c r="T116" s="39"/>
      <c r="U116"/>
      <c r="V116"/>
      <c r="W116"/>
      <c r="X116"/>
      <c r="Y116" s="41"/>
    </row>
    <row r="117" spans="1:25" ht="15" x14ac:dyDescent="0.25">
      <c r="A117"/>
      <c r="B117"/>
      <c r="C117" s="29"/>
      <c r="D117" s="30"/>
      <c r="E117" s="32"/>
      <c r="F117" s="30"/>
      <c r="G117" s="32"/>
      <c r="H117" s="30"/>
      <c r="I117" s="30"/>
      <c r="J117" s="30"/>
      <c r="K117" s="32"/>
      <c r="L117" s="37"/>
      <c r="M117" s="37"/>
      <c r="N117" s="38"/>
      <c r="O117" s="38"/>
      <c r="P117" s="38"/>
      <c r="Q117" s="38"/>
      <c r="R117" s="38"/>
      <c r="S117" s="39"/>
      <c r="T117" s="39"/>
      <c r="U117"/>
      <c r="V117"/>
      <c r="W117"/>
      <c r="X117"/>
      <c r="Y117" s="41"/>
    </row>
    <row r="118" spans="1:25" ht="15" x14ac:dyDescent="0.25">
      <c r="A118"/>
      <c r="B118"/>
      <c r="C118" s="29"/>
      <c r="D118" s="30"/>
      <c r="E118" s="32"/>
      <c r="F118" s="30"/>
      <c r="G118" s="32"/>
      <c r="H118" s="30"/>
      <c r="I118" s="30"/>
      <c r="J118" s="30"/>
      <c r="K118" s="32"/>
      <c r="L118" s="37"/>
      <c r="M118" s="37"/>
      <c r="N118" s="38"/>
      <c r="O118" s="38"/>
      <c r="P118" s="38"/>
      <c r="Q118" s="38"/>
      <c r="R118" s="38"/>
      <c r="S118" s="39"/>
      <c r="T118" s="39"/>
      <c r="U118"/>
      <c r="V118"/>
      <c r="W118"/>
      <c r="X118"/>
      <c r="Y118" s="41"/>
    </row>
    <row r="119" spans="1:25" ht="15" x14ac:dyDescent="0.25">
      <c r="A119"/>
      <c r="B119"/>
      <c r="C119" s="29"/>
      <c r="D119" s="30"/>
      <c r="E119" s="32"/>
      <c r="F119" s="30"/>
      <c r="G119" s="32"/>
      <c r="H119" s="30"/>
      <c r="I119" s="30"/>
      <c r="J119" s="30"/>
      <c r="K119" s="32"/>
      <c r="L119" s="37"/>
      <c r="M119" s="37"/>
      <c r="N119" s="38"/>
      <c r="O119" s="38"/>
      <c r="P119" s="38"/>
      <c r="Q119" s="38"/>
      <c r="R119" s="38"/>
      <c r="S119" s="39"/>
      <c r="T119" s="39"/>
      <c r="U119"/>
      <c r="V119"/>
      <c r="W119"/>
      <c r="X119"/>
      <c r="Y119" s="41"/>
    </row>
    <row r="120" spans="1:25" ht="15" x14ac:dyDescent="0.25">
      <c r="A120"/>
      <c r="B120"/>
      <c r="C120" s="29"/>
      <c r="D120" s="30"/>
      <c r="E120" s="32"/>
      <c r="F120" s="30"/>
      <c r="G120" s="32"/>
      <c r="H120" s="30"/>
      <c r="I120" s="30"/>
      <c r="J120" s="30"/>
      <c r="K120" s="32"/>
      <c r="L120" s="37"/>
      <c r="M120" s="37"/>
      <c r="N120" s="38"/>
      <c r="O120" s="38"/>
      <c r="P120" s="38"/>
      <c r="Q120" s="38"/>
      <c r="R120" s="38"/>
      <c r="S120" s="39"/>
      <c r="T120" s="39"/>
      <c r="U120"/>
      <c r="V120"/>
      <c r="W120"/>
      <c r="X120"/>
      <c r="Y120" s="41"/>
    </row>
    <row r="121" spans="1:25" ht="15" x14ac:dyDescent="0.25">
      <c r="A121"/>
      <c r="B121"/>
      <c r="C121" s="29"/>
      <c r="D121" s="30"/>
      <c r="E121" s="32"/>
      <c r="F121" s="30"/>
      <c r="G121" s="32"/>
      <c r="H121" s="30"/>
      <c r="I121" s="30"/>
      <c r="J121" s="30"/>
      <c r="K121" s="32"/>
      <c r="L121" s="37"/>
      <c r="M121" s="37"/>
      <c r="N121" s="38"/>
      <c r="O121" s="38"/>
      <c r="P121" s="38"/>
      <c r="Q121" s="38"/>
      <c r="R121" s="38"/>
      <c r="S121" s="39"/>
      <c r="T121" s="39"/>
      <c r="U121"/>
      <c r="V121"/>
      <c r="W121"/>
      <c r="X121"/>
      <c r="Y121" s="41"/>
    </row>
    <row r="122" spans="1:25" ht="15" x14ac:dyDescent="0.25">
      <c r="A122"/>
      <c r="B122"/>
      <c r="C122" s="29"/>
      <c r="D122" s="30"/>
      <c r="E122" s="32"/>
      <c r="F122" s="30"/>
      <c r="G122" s="32"/>
      <c r="H122" s="30"/>
      <c r="I122" s="30"/>
      <c r="J122" s="30"/>
      <c r="K122" s="32"/>
      <c r="L122" s="37"/>
      <c r="M122" s="37"/>
      <c r="N122" s="38"/>
      <c r="O122" s="38"/>
      <c r="P122" s="38"/>
      <c r="Q122" s="38"/>
      <c r="R122" s="38"/>
      <c r="S122" s="39"/>
      <c r="T122" s="39"/>
      <c r="U122"/>
      <c r="V122"/>
      <c r="W122"/>
      <c r="X122"/>
      <c r="Y122" s="41"/>
    </row>
    <row r="123" spans="1:25" ht="15" x14ac:dyDescent="0.25">
      <c r="A123"/>
      <c r="B123"/>
      <c r="C123" s="29"/>
      <c r="D123" s="30"/>
      <c r="E123" s="32"/>
      <c r="F123" s="30"/>
      <c r="G123" s="32"/>
      <c r="H123" s="30"/>
      <c r="I123" s="30"/>
      <c r="J123" s="30"/>
      <c r="K123" s="32"/>
      <c r="L123" s="37"/>
      <c r="M123" s="37"/>
      <c r="N123" s="38"/>
      <c r="O123" s="38"/>
      <c r="P123" s="38"/>
      <c r="Q123" s="38"/>
      <c r="R123" s="38"/>
      <c r="S123" s="39"/>
      <c r="T123" s="39"/>
      <c r="U123"/>
      <c r="V123"/>
      <c r="W123"/>
      <c r="X123"/>
      <c r="Y123" s="41"/>
    </row>
    <row r="124" spans="1:25" ht="15" x14ac:dyDescent="0.25">
      <c r="A124"/>
      <c r="B124"/>
      <c r="C124" s="29"/>
      <c r="D124" s="30"/>
      <c r="E124" s="32"/>
      <c r="F124" s="30"/>
      <c r="G124" s="32"/>
      <c r="H124" s="30"/>
      <c r="I124" s="30"/>
      <c r="J124" s="30"/>
      <c r="K124" s="32"/>
      <c r="L124" s="37"/>
      <c r="M124" s="37"/>
      <c r="N124" s="38"/>
      <c r="O124" s="38"/>
      <c r="P124" s="38"/>
      <c r="Q124" s="38"/>
      <c r="R124" s="38"/>
      <c r="S124" s="39"/>
      <c r="T124" s="39"/>
      <c r="U124"/>
      <c r="V124"/>
      <c r="W124"/>
      <c r="X124"/>
      <c r="Y124" s="41"/>
    </row>
    <row r="125" spans="1:25" ht="15" x14ac:dyDescent="0.25">
      <c r="A125"/>
      <c r="B125"/>
      <c r="C125" s="29"/>
      <c r="D125" s="30"/>
      <c r="E125" s="32"/>
      <c r="F125" s="30"/>
      <c r="G125" s="32"/>
      <c r="H125" s="30"/>
      <c r="I125" s="30"/>
      <c r="J125" s="30"/>
      <c r="K125" s="32"/>
      <c r="L125" s="37"/>
      <c r="M125" s="37"/>
      <c r="N125" s="38"/>
      <c r="O125" s="38"/>
      <c r="P125" s="38"/>
      <c r="Q125" s="38"/>
      <c r="R125" s="38"/>
      <c r="S125" s="39"/>
      <c r="T125" s="39"/>
      <c r="U125"/>
      <c r="V125"/>
      <c r="W125"/>
      <c r="X125"/>
      <c r="Y125" s="41"/>
    </row>
    <row r="126" spans="1:25" ht="15" x14ac:dyDescent="0.25">
      <c r="A126"/>
      <c r="B126"/>
      <c r="C126" s="29"/>
      <c r="D126" s="30"/>
      <c r="E126" s="32"/>
      <c r="F126" s="30"/>
      <c r="G126" s="32"/>
      <c r="H126" s="30"/>
      <c r="I126" s="30"/>
      <c r="J126" s="30"/>
      <c r="K126" s="32"/>
      <c r="L126" s="37"/>
      <c r="M126" s="37"/>
      <c r="N126" s="38"/>
      <c r="O126" s="38"/>
      <c r="P126" s="38"/>
      <c r="Q126" s="38"/>
      <c r="R126" s="38"/>
      <c r="S126" s="39"/>
      <c r="T126" s="39"/>
      <c r="U126"/>
      <c r="V126"/>
      <c r="W126"/>
      <c r="X126"/>
      <c r="Y126" s="41"/>
    </row>
    <row r="127" spans="1:25" ht="15" x14ac:dyDescent="0.25">
      <c r="A127"/>
      <c r="B127"/>
      <c r="C127" s="29"/>
      <c r="D127" s="30"/>
      <c r="E127" s="32"/>
      <c r="F127" s="30"/>
      <c r="G127" s="32"/>
      <c r="H127" s="30"/>
      <c r="I127" s="30"/>
      <c r="J127" s="30"/>
      <c r="K127" s="32"/>
      <c r="L127" s="37"/>
      <c r="M127" s="37"/>
      <c r="N127" s="38"/>
      <c r="O127" s="38"/>
      <c r="P127" s="38"/>
      <c r="Q127" s="38"/>
      <c r="R127" s="38"/>
      <c r="S127" s="39"/>
      <c r="T127" s="39"/>
      <c r="U127"/>
      <c r="V127"/>
      <c r="W127"/>
      <c r="X127"/>
      <c r="Y127" s="41"/>
    </row>
    <row r="128" spans="1:25" ht="15" x14ac:dyDescent="0.25">
      <c r="A128"/>
      <c r="B128"/>
      <c r="C128" s="29"/>
      <c r="D128" s="30"/>
      <c r="E128" s="32"/>
      <c r="F128" s="30"/>
      <c r="G128" s="32"/>
      <c r="H128" s="30"/>
      <c r="I128" s="30"/>
      <c r="J128" s="30"/>
      <c r="K128" s="32"/>
      <c r="L128" s="37"/>
      <c r="M128" s="37"/>
      <c r="N128" s="38"/>
      <c r="O128" s="38"/>
      <c r="P128" s="38"/>
      <c r="Q128" s="38"/>
      <c r="R128" s="38"/>
      <c r="S128" s="39"/>
      <c r="T128" s="39"/>
      <c r="U128"/>
      <c r="V128"/>
      <c r="W128"/>
      <c r="X128"/>
      <c r="Y128" s="41"/>
    </row>
    <row r="129" spans="1:25" s="35" customFormat="1" ht="15" x14ac:dyDescent="0.25">
      <c r="A129"/>
      <c r="B129"/>
      <c r="C129" s="29"/>
      <c r="D129" s="30"/>
      <c r="E129" s="32"/>
      <c r="F129" s="30"/>
      <c r="G129" s="32"/>
      <c r="H129" s="30"/>
      <c r="I129" s="30"/>
      <c r="J129" s="30"/>
      <c r="K129" s="32"/>
      <c r="L129" s="37"/>
      <c r="M129" s="37"/>
      <c r="N129" s="38"/>
      <c r="O129" s="38"/>
      <c r="P129" s="38"/>
      <c r="Q129" s="38"/>
      <c r="R129" s="38"/>
      <c r="S129" s="39"/>
      <c r="T129" s="39"/>
      <c r="U129"/>
      <c r="V129"/>
      <c r="W129"/>
      <c r="X129"/>
      <c r="Y129" s="41"/>
    </row>
    <row r="130" spans="1:25" ht="15" x14ac:dyDescent="0.25">
      <c r="A130"/>
      <c r="B130"/>
      <c r="C130" s="29"/>
      <c r="D130" s="30"/>
      <c r="E130" s="32"/>
      <c r="F130" s="30"/>
      <c r="G130" s="32"/>
      <c r="H130" s="30"/>
      <c r="I130" s="30"/>
      <c r="J130" s="30"/>
      <c r="K130" s="32"/>
      <c r="L130" s="37"/>
      <c r="M130" s="37"/>
      <c r="N130" s="38"/>
      <c r="O130" s="38"/>
      <c r="P130" s="38"/>
      <c r="Q130" s="38"/>
      <c r="R130" s="38"/>
      <c r="S130" s="39"/>
      <c r="T130" s="39"/>
      <c r="U130"/>
      <c r="V130"/>
      <c r="W130"/>
      <c r="X130"/>
      <c r="Y130" s="41"/>
    </row>
    <row r="131" spans="1:25" s="35" customFormat="1" ht="15" x14ac:dyDescent="0.25">
      <c r="A131" s="28"/>
      <c r="B131" s="28"/>
      <c r="C131" s="29"/>
      <c r="D131" s="30"/>
      <c r="E131" s="32"/>
      <c r="F131" s="30"/>
      <c r="G131" s="32"/>
      <c r="H131" s="30"/>
      <c r="I131" s="30"/>
      <c r="J131" s="30"/>
      <c r="K131" s="32"/>
      <c r="L131" s="37"/>
      <c r="M131" s="37"/>
      <c r="N131" s="38"/>
      <c r="O131" s="38"/>
      <c r="P131" s="38"/>
      <c r="Q131" s="38"/>
      <c r="R131" s="38"/>
      <c r="S131" s="39"/>
      <c r="T131" s="39"/>
      <c r="U131" s="28"/>
      <c r="V131" s="28"/>
      <c r="W131" s="28"/>
      <c r="X131" s="28"/>
      <c r="Y131" s="41"/>
    </row>
    <row r="132" spans="1:25" ht="15" x14ac:dyDescent="0.25">
      <c r="A132"/>
      <c r="B132"/>
      <c r="C132" s="29"/>
      <c r="D132" s="30"/>
      <c r="E132" s="32"/>
      <c r="F132" s="30"/>
      <c r="G132" s="32"/>
      <c r="H132" s="30"/>
      <c r="I132" s="30"/>
      <c r="J132" s="30"/>
      <c r="K132" s="32"/>
      <c r="L132" s="37"/>
      <c r="M132" s="37"/>
      <c r="N132" s="38"/>
      <c r="O132" s="38"/>
      <c r="P132" s="38"/>
      <c r="Q132" s="38"/>
      <c r="R132" s="38"/>
      <c r="S132" s="39"/>
      <c r="T132" s="39"/>
      <c r="U132"/>
      <c r="V132"/>
      <c r="W132"/>
      <c r="X132"/>
      <c r="Y132" s="41"/>
    </row>
    <row r="133" spans="1:25" ht="15" x14ac:dyDescent="0.25">
      <c r="A133"/>
      <c r="B133"/>
      <c r="C133" s="29"/>
      <c r="D133" s="30"/>
      <c r="E133" s="32"/>
      <c r="F133" s="30"/>
      <c r="G133" s="32"/>
      <c r="H133" s="30"/>
      <c r="I133" s="30"/>
      <c r="J133" s="30"/>
      <c r="K133" s="32"/>
      <c r="L133" s="37"/>
      <c r="M133" s="37"/>
      <c r="N133" s="38"/>
      <c r="O133" s="38"/>
      <c r="P133" s="38"/>
      <c r="Q133" s="38"/>
      <c r="R133" s="38"/>
      <c r="S133" s="39"/>
      <c r="T133" s="39"/>
      <c r="U133"/>
      <c r="V133"/>
      <c r="W133"/>
      <c r="X133"/>
      <c r="Y133" s="41"/>
    </row>
    <row r="134" spans="1:25" s="35" customFormat="1" ht="15" x14ac:dyDescent="0.25">
      <c r="A134"/>
      <c r="B134"/>
      <c r="C134" s="29"/>
      <c r="D134" s="30"/>
      <c r="E134" s="32"/>
      <c r="F134" s="30"/>
      <c r="G134" s="32"/>
      <c r="H134" s="30"/>
      <c r="I134" s="30"/>
      <c r="J134" s="30"/>
      <c r="K134" s="32"/>
      <c r="L134" s="37"/>
      <c r="M134" s="37"/>
      <c r="N134" s="38"/>
      <c r="O134" s="38"/>
      <c r="P134" s="38"/>
      <c r="Q134" s="38"/>
      <c r="R134" s="38"/>
      <c r="S134" s="39"/>
      <c r="T134" s="39"/>
      <c r="U134"/>
      <c r="V134"/>
      <c r="W134"/>
      <c r="X134"/>
      <c r="Y134" s="41"/>
    </row>
    <row r="135" spans="1:25" s="35" customFormat="1" ht="15" x14ac:dyDescent="0.25">
      <c r="A135"/>
      <c r="B135"/>
      <c r="C135" s="29"/>
      <c r="D135" s="30"/>
      <c r="E135" s="32"/>
      <c r="F135" s="30"/>
      <c r="G135" s="32"/>
      <c r="H135" s="30"/>
      <c r="I135" s="30"/>
      <c r="J135" s="30"/>
      <c r="K135" s="32"/>
      <c r="L135" s="37"/>
      <c r="M135" s="37"/>
      <c r="N135" s="38"/>
      <c r="O135" s="38"/>
      <c r="P135" s="38"/>
      <c r="Q135" s="38"/>
      <c r="R135" s="38"/>
      <c r="S135" s="39"/>
      <c r="T135" s="39"/>
      <c r="U135"/>
      <c r="V135"/>
      <c r="W135"/>
      <c r="X135"/>
      <c r="Y135" s="41"/>
    </row>
    <row r="136" spans="1:25" ht="15" x14ac:dyDescent="0.25">
      <c r="A136"/>
      <c r="B136"/>
      <c r="C136" s="29"/>
      <c r="D136" s="30"/>
      <c r="E136" s="32"/>
      <c r="F136" s="30"/>
      <c r="G136" s="32"/>
      <c r="H136" s="30"/>
      <c r="I136" s="30"/>
      <c r="J136" s="30"/>
      <c r="K136" s="32"/>
      <c r="L136" s="37"/>
      <c r="M136" s="37"/>
      <c r="N136" s="38"/>
      <c r="O136" s="38"/>
      <c r="P136" s="38"/>
      <c r="Q136" s="38"/>
      <c r="R136" s="38"/>
      <c r="S136" s="39"/>
      <c r="T136" s="39"/>
      <c r="U136"/>
      <c r="V136"/>
      <c r="W136"/>
      <c r="X136"/>
      <c r="Y136" s="41"/>
    </row>
    <row r="137" spans="1:25" s="35" customFormat="1" ht="15" x14ac:dyDescent="0.25">
      <c r="A137"/>
      <c r="B137"/>
      <c r="C137" s="29"/>
      <c r="D137" s="30"/>
      <c r="E137" s="32"/>
      <c r="F137" s="30"/>
      <c r="G137" s="32"/>
      <c r="H137" s="30"/>
      <c r="I137" s="30"/>
      <c r="J137" s="30"/>
      <c r="K137" s="32"/>
      <c r="L137" s="37"/>
      <c r="M137" s="37"/>
      <c r="N137" s="38"/>
      <c r="O137" s="38"/>
      <c r="P137" s="38"/>
      <c r="Q137" s="38"/>
      <c r="R137" s="38"/>
      <c r="S137" s="39"/>
      <c r="T137" s="39"/>
      <c r="U137"/>
      <c r="V137"/>
      <c r="W137"/>
      <c r="X137"/>
      <c r="Y137" s="41"/>
    </row>
    <row r="138" spans="1:25" ht="15" x14ac:dyDescent="0.25">
      <c r="A138"/>
      <c r="B138"/>
      <c r="C138" s="29"/>
      <c r="D138" s="30"/>
      <c r="E138" s="32"/>
      <c r="F138" s="30"/>
      <c r="G138" s="32"/>
      <c r="H138" s="30"/>
      <c r="I138" s="30"/>
      <c r="J138" s="30"/>
      <c r="K138" s="32"/>
      <c r="L138" s="37"/>
      <c r="M138" s="37"/>
      <c r="N138" s="38"/>
      <c r="O138" s="38"/>
      <c r="P138" s="38"/>
      <c r="Q138" s="38"/>
      <c r="R138" s="38"/>
      <c r="S138" s="39"/>
      <c r="T138" s="39"/>
      <c r="U138"/>
      <c r="V138"/>
      <c r="W138"/>
      <c r="X138"/>
      <c r="Y138" s="41"/>
    </row>
    <row r="139" spans="1:25" ht="15" x14ac:dyDescent="0.25">
      <c r="A139"/>
      <c r="B139"/>
      <c r="C139" s="29"/>
      <c r="D139" s="30"/>
      <c r="E139" s="32"/>
      <c r="F139" s="30"/>
      <c r="G139" s="32"/>
      <c r="H139" s="30"/>
      <c r="I139" s="30"/>
      <c r="J139" s="30"/>
      <c r="K139" s="32"/>
      <c r="L139" s="37"/>
      <c r="M139" s="37"/>
      <c r="N139" s="38"/>
      <c r="O139" s="38"/>
      <c r="P139" s="38"/>
      <c r="Q139" s="38"/>
      <c r="R139" s="38"/>
      <c r="S139" s="39"/>
      <c r="T139" s="39"/>
      <c r="U139"/>
      <c r="V139"/>
      <c r="W139"/>
      <c r="X139" s="48"/>
      <c r="Y139" s="41"/>
    </row>
    <row r="140" spans="1:25" ht="15" x14ac:dyDescent="0.25">
      <c r="A140"/>
      <c r="B140"/>
      <c r="C140" s="29"/>
      <c r="D140" s="30"/>
      <c r="E140" s="32"/>
      <c r="F140" s="30"/>
      <c r="G140" s="32"/>
      <c r="H140" s="30"/>
      <c r="I140" s="30"/>
      <c r="J140" s="30"/>
      <c r="K140" s="32"/>
      <c r="L140" s="37"/>
      <c r="M140" s="37"/>
      <c r="N140" s="38"/>
      <c r="O140" s="38"/>
      <c r="P140" s="38"/>
      <c r="Q140" s="38"/>
      <c r="R140" s="38"/>
      <c r="S140" s="39"/>
      <c r="T140" s="39"/>
      <c r="U140"/>
      <c r="V140"/>
      <c r="W140"/>
      <c r="X140" s="48"/>
      <c r="Y140" s="41"/>
    </row>
    <row r="141" spans="1:25" ht="15" x14ac:dyDescent="0.25">
      <c r="A141"/>
      <c r="B141"/>
      <c r="C141" s="29"/>
      <c r="D141" s="30"/>
      <c r="E141" s="32"/>
      <c r="F141" s="30"/>
      <c r="G141" s="32"/>
      <c r="H141" s="30"/>
      <c r="I141" s="30"/>
      <c r="J141" s="30"/>
      <c r="K141" s="32"/>
      <c r="L141" s="37"/>
      <c r="M141" s="37"/>
      <c r="N141" s="38"/>
      <c r="O141" s="38"/>
      <c r="P141" s="38"/>
      <c r="Q141" s="38"/>
      <c r="R141" s="38"/>
      <c r="S141" s="39"/>
      <c r="T141" s="39"/>
      <c r="U141"/>
      <c r="V141"/>
      <c r="W141"/>
      <c r="X141" s="48"/>
      <c r="Y141" s="41"/>
    </row>
    <row r="142" spans="1:25" ht="15" x14ac:dyDescent="0.25">
      <c r="A142"/>
      <c r="B142"/>
      <c r="C142" s="29"/>
      <c r="D142" s="30"/>
      <c r="E142" s="32"/>
      <c r="F142" s="30"/>
      <c r="G142" s="32"/>
      <c r="H142" s="30"/>
      <c r="I142" s="30"/>
      <c r="J142" s="30"/>
      <c r="K142" s="32"/>
      <c r="L142" s="37"/>
      <c r="M142" s="37"/>
      <c r="N142" s="38"/>
      <c r="O142" s="38"/>
      <c r="P142" s="38"/>
      <c r="Q142" s="38"/>
      <c r="R142" s="38"/>
      <c r="S142" s="39"/>
      <c r="T142" s="39"/>
      <c r="U142"/>
      <c r="V142"/>
      <c r="W142"/>
      <c r="X142" s="48"/>
      <c r="Y142" s="41"/>
    </row>
    <row r="143" spans="1:25" ht="15" x14ac:dyDescent="0.25">
      <c r="A143"/>
      <c r="B143"/>
      <c r="C143" s="29"/>
      <c r="D143" s="30"/>
      <c r="E143" s="32"/>
      <c r="F143" s="30"/>
      <c r="G143" s="32"/>
      <c r="H143" s="30"/>
      <c r="I143" s="30"/>
      <c r="J143" s="30"/>
      <c r="K143" s="32"/>
      <c r="L143" s="37"/>
      <c r="M143" s="37"/>
      <c r="N143" s="38"/>
      <c r="O143" s="38"/>
      <c r="P143" s="38"/>
      <c r="Q143" s="38"/>
      <c r="R143" s="38"/>
      <c r="S143" s="39"/>
      <c r="T143" s="39"/>
      <c r="U143"/>
      <c r="V143"/>
      <c r="W143"/>
      <c r="X143" s="48"/>
      <c r="Y143" s="41"/>
    </row>
    <row r="144" spans="1:25" ht="15" x14ac:dyDescent="0.25">
      <c r="A144"/>
      <c r="B144"/>
      <c r="C144" s="29"/>
      <c r="D144" s="30"/>
      <c r="E144" s="32"/>
      <c r="F144" s="30"/>
      <c r="G144" s="32"/>
      <c r="H144" s="30"/>
      <c r="I144" s="30"/>
      <c r="J144" s="30"/>
      <c r="K144" s="32"/>
      <c r="L144" s="37"/>
      <c r="M144" s="37"/>
      <c r="N144" s="38"/>
      <c r="O144" s="38"/>
      <c r="P144" s="38"/>
      <c r="Q144" s="38"/>
      <c r="R144" s="38"/>
      <c r="S144" s="39"/>
      <c r="T144" s="39"/>
      <c r="U144"/>
      <c r="V144"/>
      <c r="W144"/>
      <c r="X144" s="48"/>
      <c r="Y144" s="41"/>
    </row>
    <row r="145" spans="1:25" ht="15" x14ac:dyDescent="0.25">
      <c r="A145"/>
      <c r="B145"/>
      <c r="C145" s="29"/>
      <c r="D145" s="30"/>
      <c r="E145" s="32"/>
      <c r="F145" s="30"/>
      <c r="G145" s="32"/>
      <c r="H145" s="30"/>
      <c r="I145" s="30"/>
      <c r="J145" s="30"/>
      <c r="K145" s="32"/>
      <c r="L145" s="37"/>
      <c r="M145" s="37"/>
      <c r="N145" s="38"/>
      <c r="O145" s="38"/>
      <c r="P145" s="38"/>
      <c r="Q145" s="38"/>
      <c r="R145" s="38"/>
      <c r="S145" s="39"/>
      <c r="T145" s="39"/>
      <c r="U145"/>
      <c r="V145"/>
      <c r="W145"/>
      <c r="X145" s="48"/>
      <c r="Y145" s="41"/>
    </row>
    <row r="146" spans="1:25" s="35" customFormat="1" ht="15" x14ac:dyDescent="0.25">
      <c r="A146"/>
      <c r="B146"/>
      <c r="C146" s="29"/>
      <c r="D146" s="30"/>
      <c r="E146" s="32"/>
      <c r="F146" s="30"/>
      <c r="G146" s="32"/>
      <c r="H146" s="30"/>
      <c r="I146" s="30"/>
      <c r="J146" s="30"/>
      <c r="K146" s="32"/>
      <c r="L146" s="37"/>
      <c r="M146" s="37"/>
      <c r="N146" s="38"/>
      <c r="O146" s="38"/>
      <c r="P146" s="38"/>
      <c r="Q146" s="38"/>
      <c r="R146" s="38"/>
      <c r="S146" s="39"/>
      <c r="T146" s="39"/>
      <c r="U146"/>
      <c r="V146"/>
      <c r="W146"/>
      <c r="X146" s="48"/>
      <c r="Y146" s="41"/>
    </row>
    <row r="147" spans="1:25" ht="15" x14ac:dyDescent="0.25">
      <c r="A147"/>
      <c r="B147"/>
      <c r="C147" s="29"/>
      <c r="D147" s="30"/>
      <c r="E147" s="32"/>
      <c r="F147" s="30"/>
      <c r="G147" s="32"/>
      <c r="H147" s="30"/>
      <c r="I147" s="30"/>
      <c r="J147" s="30"/>
      <c r="K147" s="32"/>
      <c r="L147" s="37"/>
      <c r="M147" s="37"/>
      <c r="N147" s="38"/>
      <c r="O147" s="38"/>
      <c r="P147" s="38"/>
      <c r="Q147" s="38"/>
      <c r="R147" s="38"/>
      <c r="S147" s="39"/>
      <c r="T147" s="39"/>
      <c r="U147"/>
      <c r="V147"/>
      <c r="W147"/>
      <c r="X147" s="48"/>
      <c r="Y147" s="41"/>
    </row>
    <row r="148" spans="1:25" ht="15" x14ac:dyDescent="0.25">
      <c r="A148"/>
      <c r="B148"/>
      <c r="C148" s="29"/>
      <c r="D148" s="30"/>
      <c r="E148" s="32"/>
      <c r="F148" s="30"/>
      <c r="G148" s="32"/>
      <c r="H148" s="30"/>
      <c r="I148" s="30"/>
      <c r="J148" s="30"/>
      <c r="K148" s="32"/>
      <c r="L148" s="37"/>
      <c r="M148" s="37"/>
      <c r="N148" s="38"/>
      <c r="O148" s="38"/>
      <c r="P148" s="38"/>
      <c r="Q148" s="38"/>
      <c r="R148" s="38"/>
      <c r="S148" s="39"/>
      <c r="T148" s="39"/>
      <c r="U148"/>
      <c r="V148"/>
      <c r="W148"/>
      <c r="X148" s="48"/>
      <c r="Y148" s="41"/>
    </row>
    <row r="149" spans="1:25" ht="15" x14ac:dyDescent="0.25">
      <c r="A149"/>
      <c r="B149"/>
      <c r="C149" s="29"/>
      <c r="D149" s="30"/>
      <c r="E149" s="32"/>
      <c r="F149" s="30"/>
      <c r="G149" s="32"/>
      <c r="H149" s="30"/>
      <c r="I149" s="30"/>
      <c r="J149" s="30"/>
      <c r="K149" s="32"/>
      <c r="L149" s="37"/>
      <c r="M149" s="37"/>
      <c r="N149" s="38"/>
      <c r="O149" s="38"/>
      <c r="P149" s="38"/>
      <c r="Q149" s="38"/>
      <c r="R149" s="38"/>
      <c r="S149" s="39"/>
      <c r="T149" s="39"/>
      <c r="U149"/>
      <c r="V149"/>
      <c r="W149"/>
      <c r="X149" s="48"/>
      <c r="Y149" s="41"/>
    </row>
    <row r="150" spans="1:25" ht="15" x14ac:dyDescent="0.25">
      <c r="A150"/>
      <c r="B150"/>
      <c r="C150" s="29"/>
      <c r="D150" s="30"/>
      <c r="E150" s="32"/>
      <c r="F150" s="30"/>
      <c r="G150" s="32"/>
      <c r="H150" s="30"/>
      <c r="I150" s="30"/>
      <c r="J150" s="30"/>
      <c r="K150" s="32"/>
      <c r="L150" s="37"/>
      <c r="M150" s="37"/>
      <c r="N150" s="38"/>
      <c r="O150" s="38"/>
      <c r="P150" s="38"/>
      <c r="Q150" s="38"/>
      <c r="R150" s="38"/>
      <c r="S150" s="39"/>
      <c r="T150" s="39"/>
      <c r="U150"/>
      <c r="V150"/>
      <c r="W150"/>
      <c r="X150" s="48"/>
      <c r="Y150" s="41"/>
    </row>
    <row r="151" spans="1:25" ht="15" x14ac:dyDescent="0.25">
      <c r="A151"/>
      <c r="B151"/>
      <c r="C151" s="29"/>
      <c r="D151" s="30"/>
      <c r="E151" s="32"/>
      <c r="F151" s="30"/>
      <c r="G151" s="32"/>
      <c r="H151" s="30"/>
      <c r="I151" s="30"/>
      <c r="J151" s="30"/>
      <c r="K151" s="32"/>
      <c r="L151" s="37"/>
      <c r="M151" s="37"/>
      <c r="N151" s="38"/>
      <c r="O151" s="38"/>
      <c r="P151" s="38"/>
      <c r="Q151" s="38"/>
      <c r="R151" s="38"/>
      <c r="S151" s="39"/>
      <c r="T151" s="39"/>
      <c r="U151"/>
      <c r="V151"/>
      <c r="W151"/>
      <c r="X151" s="48"/>
      <c r="Y151" s="41"/>
    </row>
    <row r="152" spans="1:25" ht="15" x14ac:dyDescent="0.25">
      <c r="A152"/>
      <c r="B152"/>
      <c r="C152" s="29"/>
      <c r="D152" s="30"/>
      <c r="E152" s="32"/>
      <c r="F152" s="30"/>
      <c r="G152" s="32"/>
      <c r="H152" s="30"/>
      <c r="I152" s="30"/>
      <c r="J152" s="30"/>
      <c r="K152" s="32"/>
      <c r="L152" s="37"/>
      <c r="M152" s="37"/>
      <c r="N152" s="38"/>
      <c r="O152" s="38"/>
      <c r="P152" s="38"/>
      <c r="Q152" s="38"/>
      <c r="R152" s="38"/>
      <c r="S152" s="39"/>
      <c r="T152" s="39"/>
      <c r="U152"/>
      <c r="V152"/>
      <c r="W152"/>
      <c r="X152" s="48"/>
      <c r="Y152" s="41"/>
    </row>
    <row r="153" spans="1:25" ht="15" x14ac:dyDescent="0.25">
      <c r="A153"/>
      <c r="B153"/>
      <c r="C153" s="29"/>
      <c r="D153" s="30"/>
      <c r="E153" s="32"/>
      <c r="F153" s="30"/>
      <c r="G153" s="32"/>
      <c r="H153" s="30"/>
      <c r="I153" s="30"/>
      <c r="J153" s="30"/>
      <c r="K153" s="32"/>
      <c r="L153" s="37"/>
      <c r="M153" s="37"/>
      <c r="N153" s="38"/>
      <c r="O153" s="38"/>
      <c r="P153" s="38"/>
      <c r="Q153" s="38"/>
      <c r="R153" s="38"/>
      <c r="S153" s="39"/>
      <c r="T153" s="39"/>
      <c r="U153"/>
      <c r="V153"/>
      <c r="W153"/>
      <c r="X153" s="48"/>
      <c r="Y153" s="41"/>
    </row>
    <row r="154" spans="1:25" s="35" customFormat="1" ht="15" x14ac:dyDescent="0.25">
      <c r="A154"/>
      <c r="B154"/>
      <c r="C154" s="29"/>
      <c r="D154" s="30"/>
      <c r="E154" s="32"/>
      <c r="F154" s="30"/>
      <c r="G154" s="32"/>
      <c r="H154" s="30"/>
      <c r="I154" s="30"/>
      <c r="J154" s="30"/>
      <c r="K154" s="32"/>
      <c r="L154" s="37"/>
      <c r="M154" s="37"/>
      <c r="N154" s="38"/>
      <c r="O154" s="38"/>
      <c r="P154" s="38"/>
      <c r="Q154" s="38"/>
      <c r="R154" s="38"/>
      <c r="S154" s="39"/>
      <c r="T154" s="39"/>
      <c r="U154"/>
      <c r="V154"/>
      <c r="W154"/>
      <c r="X154" s="48"/>
      <c r="Y154" s="41"/>
    </row>
    <row r="155" spans="1:25" ht="15" x14ac:dyDescent="0.25">
      <c r="A155"/>
      <c r="B155"/>
      <c r="C155" s="29"/>
      <c r="D155" s="30"/>
      <c r="E155" s="32"/>
      <c r="F155" s="30"/>
      <c r="G155" s="32"/>
      <c r="H155" s="30"/>
      <c r="I155" s="30"/>
      <c r="J155" s="30"/>
      <c r="K155" s="32"/>
      <c r="L155" s="37"/>
      <c r="M155" s="37"/>
      <c r="N155" s="38"/>
      <c r="O155" s="38"/>
      <c r="P155" s="38"/>
      <c r="Q155" s="38"/>
      <c r="R155" s="38"/>
      <c r="S155" s="39"/>
      <c r="T155" s="39"/>
      <c r="U155"/>
      <c r="V155"/>
      <c r="W155"/>
      <c r="X155" s="48"/>
      <c r="Y155" s="41"/>
    </row>
    <row r="156" spans="1:25" ht="15" x14ac:dyDescent="0.25">
      <c r="A156"/>
      <c r="B156"/>
      <c r="C156" s="29"/>
      <c r="D156" s="30"/>
      <c r="E156" s="32"/>
      <c r="F156" s="30"/>
      <c r="G156" s="32"/>
      <c r="H156" s="30"/>
      <c r="I156" s="30"/>
      <c r="J156" s="30"/>
      <c r="K156" s="32"/>
      <c r="L156" s="37"/>
      <c r="M156" s="37"/>
      <c r="N156" s="38"/>
      <c r="O156" s="38"/>
      <c r="P156" s="38"/>
      <c r="Q156" s="38"/>
      <c r="R156" s="38"/>
      <c r="S156" s="39"/>
      <c r="T156" s="39"/>
      <c r="U156"/>
      <c r="V156"/>
      <c r="W156"/>
      <c r="X156" s="48"/>
      <c r="Y156" s="41"/>
    </row>
    <row r="157" spans="1:25" ht="15" x14ac:dyDescent="0.25">
      <c r="A157"/>
      <c r="B157"/>
      <c r="C157" s="29"/>
      <c r="D157" s="30"/>
      <c r="E157" s="32"/>
      <c r="F157" s="30"/>
      <c r="G157" s="32"/>
      <c r="H157" s="30"/>
      <c r="I157" s="30"/>
      <c r="J157" s="30"/>
      <c r="K157" s="32"/>
      <c r="L157" s="37"/>
      <c r="M157" s="37"/>
      <c r="N157" s="38"/>
      <c r="O157" s="38"/>
      <c r="P157" s="38"/>
      <c r="Q157" s="38"/>
      <c r="R157" s="38"/>
      <c r="S157" s="39"/>
      <c r="T157" s="39"/>
      <c r="U157"/>
      <c r="V157"/>
      <c r="W157"/>
      <c r="X157" s="48"/>
      <c r="Y157" s="41"/>
    </row>
    <row r="158" spans="1:25" ht="15" x14ac:dyDescent="0.25">
      <c r="A158"/>
      <c r="B158"/>
      <c r="C158" s="29"/>
      <c r="D158" s="30"/>
      <c r="E158" s="32"/>
      <c r="F158" s="30"/>
      <c r="G158" s="32"/>
      <c r="H158" s="30"/>
      <c r="I158" s="30"/>
      <c r="J158" s="30"/>
      <c r="K158" s="32"/>
      <c r="L158" s="37"/>
      <c r="M158" s="37"/>
      <c r="N158" s="38"/>
      <c r="O158" s="38"/>
      <c r="P158" s="38"/>
      <c r="Q158" s="38"/>
      <c r="R158" s="38"/>
      <c r="S158" s="39"/>
      <c r="T158" s="39"/>
      <c r="U158"/>
      <c r="V158"/>
      <c r="W158"/>
      <c r="X158" s="48"/>
      <c r="Y158" s="41"/>
    </row>
    <row r="159" spans="1:25" ht="15" x14ac:dyDescent="0.25">
      <c r="A159"/>
      <c r="B159"/>
      <c r="C159" s="29"/>
      <c r="D159" s="30"/>
      <c r="E159" s="32"/>
      <c r="F159" s="30"/>
      <c r="G159" s="32"/>
      <c r="H159" s="30"/>
      <c r="I159" s="30"/>
      <c r="J159" s="30"/>
      <c r="K159" s="32"/>
      <c r="L159" s="37"/>
      <c r="M159" s="37"/>
      <c r="N159" s="38"/>
      <c r="O159" s="38"/>
      <c r="P159" s="38"/>
      <c r="Q159" s="38"/>
      <c r="R159" s="38"/>
      <c r="S159" s="39"/>
      <c r="T159" s="39"/>
      <c r="U159"/>
      <c r="V159"/>
      <c r="W159"/>
      <c r="X159" s="48"/>
      <c r="Y159" s="41"/>
    </row>
    <row r="160" spans="1:25" ht="15" x14ac:dyDescent="0.25">
      <c r="A160"/>
      <c r="B160"/>
      <c r="C160" s="29"/>
      <c r="D160" s="30"/>
      <c r="E160" s="32"/>
      <c r="F160" s="30"/>
      <c r="G160" s="32"/>
      <c r="H160" s="30"/>
      <c r="I160" s="30"/>
      <c r="J160" s="30"/>
      <c r="K160" s="32"/>
      <c r="L160" s="37"/>
      <c r="M160" s="37"/>
      <c r="N160" s="38"/>
      <c r="O160" s="38"/>
      <c r="P160" s="38"/>
      <c r="Q160" s="38"/>
      <c r="R160" s="38"/>
      <c r="S160" s="39"/>
      <c r="T160" s="39"/>
      <c r="U160"/>
      <c r="V160"/>
      <c r="W160"/>
      <c r="X160" s="48"/>
      <c r="Y160" s="41"/>
    </row>
    <row r="161" spans="1:25" ht="15" x14ac:dyDescent="0.25">
      <c r="A161"/>
      <c r="B161"/>
      <c r="C161" s="29"/>
      <c r="D161" s="30"/>
      <c r="E161" s="32"/>
      <c r="F161" s="30"/>
      <c r="G161" s="32"/>
      <c r="H161" s="30"/>
      <c r="I161" s="30"/>
      <c r="J161" s="30"/>
      <c r="K161" s="32"/>
      <c r="L161" s="37"/>
      <c r="M161" s="37"/>
      <c r="N161" s="38"/>
      <c r="O161" s="38"/>
      <c r="P161" s="38"/>
      <c r="Q161" s="38"/>
      <c r="R161" s="38"/>
      <c r="S161" s="39"/>
      <c r="T161" s="39"/>
      <c r="U161"/>
      <c r="V161"/>
      <c r="W161"/>
      <c r="X161" s="48"/>
      <c r="Y161" s="41"/>
    </row>
    <row r="162" spans="1:25" ht="15" x14ac:dyDescent="0.25">
      <c r="A162"/>
      <c r="B162"/>
      <c r="C162" s="29"/>
      <c r="D162" s="30"/>
      <c r="E162" s="32"/>
      <c r="F162" s="30"/>
      <c r="G162" s="32"/>
      <c r="H162" s="30"/>
      <c r="I162" s="30"/>
      <c r="J162" s="30"/>
      <c r="K162" s="32"/>
      <c r="L162" s="37"/>
      <c r="M162" s="37"/>
      <c r="N162" s="38"/>
      <c r="O162" s="38"/>
      <c r="P162" s="38"/>
      <c r="Q162" s="38"/>
      <c r="R162" s="38"/>
      <c r="S162" s="39"/>
      <c r="T162" s="39"/>
      <c r="U162"/>
      <c r="V162"/>
      <c r="W162"/>
      <c r="X162" s="48"/>
      <c r="Y162" s="41"/>
    </row>
    <row r="163" spans="1:25" ht="15" x14ac:dyDescent="0.25">
      <c r="A163"/>
      <c r="B163"/>
      <c r="C163" s="29"/>
      <c r="D163" s="30"/>
      <c r="E163" s="32"/>
      <c r="F163" s="30"/>
      <c r="G163" s="32"/>
      <c r="H163" s="30"/>
      <c r="I163" s="30"/>
      <c r="J163" s="30"/>
      <c r="K163" s="32"/>
      <c r="L163" s="37"/>
      <c r="M163" s="37"/>
      <c r="N163" s="38"/>
      <c r="O163" s="38"/>
      <c r="P163" s="38"/>
      <c r="Q163" s="38"/>
      <c r="R163" s="38"/>
      <c r="S163" s="39"/>
      <c r="T163" s="39"/>
      <c r="U163"/>
      <c r="V163"/>
      <c r="W163"/>
      <c r="X163" s="48"/>
      <c r="Y163" s="41"/>
    </row>
    <row r="164" spans="1:25" ht="15" x14ac:dyDescent="0.25">
      <c r="A164"/>
      <c r="B164"/>
      <c r="C164" s="29"/>
      <c r="D164" s="30"/>
      <c r="E164" s="32"/>
      <c r="F164" s="30"/>
      <c r="G164" s="32"/>
      <c r="H164" s="30"/>
      <c r="I164" s="30"/>
      <c r="J164" s="30"/>
      <c r="K164" s="32"/>
      <c r="L164" s="37"/>
      <c r="M164" s="37"/>
      <c r="N164" s="38"/>
      <c r="O164" s="38"/>
      <c r="P164" s="38"/>
      <c r="Q164" s="38"/>
      <c r="R164" s="38"/>
      <c r="S164" s="39"/>
      <c r="T164" s="39"/>
      <c r="U164"/>
      <c r="V164"/>
      <c r="W164"/>
      <c r="X164" s="48"/>
      <c r="Y164" s="41"/>
    </row>
    <row r="165" spans="1:25" ht="15" x14ac:dyDescent="0.25">
      <c r="A165"/>
      <c r="B165"/>
      <c r="C165" s="29"/>
      <c r="D165" s="30"/>
      <c r="E165" s="32"/>
      <c r="F165" s="30"/>
      <c r="G165" s="32"/>
      <c r="H165" s="30"/>
      <c r="I165" s="30"/>
      <c r="J165" s="30"/>
      <c r="K165" s="32"/>
      <c r="L165" s="37"/>
      <c r="M165" s="37"/>
      <c r="N165" s="38"/>
      <c r="O165" s="38"/>
      <c r="P165" s="38"/>
      <c r="Q165" s="38"/>
      <c r="R165" s="38"/>
      <c r="S165" s="39"/>
      <c r="T165" s="39"/>
      <c r="U165"/>
      <c r="V165"/>
      <c r="W165"/>
      <c r="X165" s="48"/>
      <c r="Y165" s="41"/>
    </row>
    <row r="166" spans="1:25" ht="15" x14ac:dyDescent="0.25">
      <c r="A166"/>
      <c r="B166"/>
      <c r="C166" s="29"/>
      <c r="D166" s="30"/>
      <c r="E166" s="32"/>
      <c r="F166" s="30"/>
      <c r="G166" s="32"/>
      <c r="H166" s="30"/>
      <c r="I166" s="30"/>
      <c r="J166" s="30"/>
      <c r="K166" s="32"/>
      <c r="L166" s="37"/>
      <c r="M166" s="37"/>
      <c r="N166" s="38"/>
      <c r="O166" s="38"/>
      <c r="P166" s="38"/>
      <c r="Q166" s="38"/>
      <c r="R166" s="38"/>
      <c r="S166" s="39"/>
      <c r="T166" s="39"/>
      <c r="U166"/>
      <c r="V166"/>
      <c r="W166"/>
      <c r="X166" s="48"/>
      <c r="Y166" s="41"/>
    </row>
    <row r="167" spans="1:25" s="35" customFormat="1" ht="15" x14ac:dyDescent="0.25">
      <c r="A167"/>
      <c r="B167"/>
      <c r="C167" s="29"/>
      <c r="D167" s="30"/>
      <c r="E167" s="32"/>
      <c r="F167" s="30"/>
      <c r="G167" s="32"/>
      <c r="H167" s="30"/>
      <c r="I167" s="30"/>
      <c r="J167" s="30"/>
      <c r="K167" s="32"/>
      <c r="L167" s="37"/>
      <c r="M167" s="37"/>
      <c r="N167" s="38"/>
      <c r="O167" s="38"/>
      <c r="P167" s="38"/>
      <c r="Q167" s="38"/>
      <c r="R167" s="38"/>
      <c r="S167" s="39"/>
      <c r="T167" s="39"/>
      <c r="U167"/>
      <c r="V167"/>
      <c r="W167"/>
      <c r="X167" s="48"/>
      <c r="Y167" s="41"/>
    </row>
    <row r="168" spans="1:25" ht="15" x14ac:dyDescent="0.25">
      <c r="A168"/>
      <c r="B168"/>
      <c r="C168" s="29"/>
      <c r="D168" s="30"/>
      <c r="E168" s="32"/>
      <c r="F168" s="30"/>
      <c r="G168" s="32"/>
      <c r="H168" s="30"/>
      <c r="I168" s="30"/>
      <c r="J168" s="30"/>
      <c r="K168" s="32"/>
      <c r="L168" s="37"/>
      <c r="M168" s="37"/>
      <c r="N168" s="38"/>
      <c r="O168" s="38"/>
      <c r="P168" s="38"/>
      <c r="Q168" s="38"/>
      <c r="R168" s="38"/>
      <c r="S168" s="39"/>
      <c r="T168" s="39"/>
      <c r="U168"/>
      <c r="V168"/>
      <c r="W168"/>
      <c r="X168"/>
      <c r="Y168" s="41"/>
    </row>
    <row r="169" spans="1:25" ht="15" x14ac:dyDescent="0.25">
      <c r="A169"/>
      <c r="B169"/>
      <c r="C169" s="29"/>
      <c r="D169" s="30"/>
      <c r="E169" s="32"/>
      <c r="F169" s="30"/>
      <c r="G169" s="32"/>
      <c r="H169" s="30"/>
      <c r="I169" s="30"/>
      <c r="J169" s="30"/>
      <c r="K169" s="32"/>
      <c r="L169" s="37"/>
      <c r="M169" s="37"/>
      <c r="N169" s="38"/>
      <c r="O169" s="38"/>
      <c r="P169" s="38"/>
      <c r="Q169" s="38"/>
      <c r="R169" s="38"/>
      <c r="S169" s="39"/>
      <c r="T169" s="39"/>
      <c r="U169"/>
      <c r="V169"/>
      <c r="W169"/>
      <c r="X169"/>
      <c r="Y169" s="41"/>
    </row>
    <row r="170" spans="1:25" ht="15" x14ac:dyDescent="0.25">
      <c r="A170"/>
      <c r="B170"/>
      <c r="C170" s="29"/>
      <c r="D170" s="30"/>
      <c r="E170" s="32"/>
      <c r="F170" s="30"/>
      <c r="G170" s="32"/>
      <c r="H170" s="30"/>
      <c r="I170" s="30"/>
      <c r="J170" s="30"/>
      <c r="K170" s="32"/>
      <c r="L170" s="37"/>
      <c r="M170" s="37"/>
      <c r="N170" s="38"/>
      <c r="O170" s="38"/>
      <c r="P170" s="38"/>
      <c r="Q170" s="38"/>
      <c r="R170" s="38"/>
      <c r="S170" s="39"/>
      <c r="T170" s="39"/>
      <c r="U170"/>
      <c r="V170"/>
      <c r="W170"/>
      <c r="X170"/>
      <c r="Y170" s="41"/>
    </row>
    <row r="171" spans="1:25" ht="15" x14ac:dyDescent="0.25">
      <c r="A171"/>
      <c r="B171"/>
      <c r="C171" s="29"/>
      <c r="D171" s="30"/>
      <c r="E171" s="32"/>
      <c r="F171" s="30"/>
      <c r="G171" s="32"/>
      <c r="H171" s="30"/>
      <c r="I171" s="30"/>
      <c r="J171" s="30"/>
      <c r="K171" s="32"/>
      <c r="L171" s="37"/>
      <c r="M171" s="37"/>
      <c r="N171" s="38"/>
      <c r="O171" s="38"/>
      <c r="P171" s="38"/>
      <c r="Q171" s="38"/>
      <c r="R171" s="38"/>
      <c r="S171" s="39"/>
      <c r="T171" s="39"/>
      <c r="U171"/>
      <c r="V171"/>
      <c r="W171"/>
      <c r="X171"/>
      <c r="Y171" s="41"/>
    </row>
    <row r="172" spans="1:25" ht="15" x14ac:dyDescent="0.25">
      <c r="A172"/>
      <c r="B172"/>
      <c r="C172" s="29"/>
      <c r="D172" s="30"/>
      <c r="E172" s="32"/>
      <c r="F172" s="30"/>
      <c r="G172" s="32"/>
      <c r="H172" s="30"/>
      <c r="I172" s="30"/>
      <c r="J172" s="30"/>
      <c r="K172" s="32"/>
      <c r="L172" s="37"/>
      <c r="M172" s="37"/>
      <c r="N172" s="38"/>
      <c r="O172" s="38"/>
      <c r="P172" s="38"/>
      <c r="Q172" s="38"/>
      <c r="R172" s="38"/>
      <c r="S172" s="39"/>
      <c r="T172" s="39"/>
      <c r="U172"/>
      <c r="V172"/>
      <c r="W172"/>
      <c r="X172"/>
      <c r="Y172" s="41"/>
    </row>
    <row r="173" spans="1:25" ht="15" x14ac:dyDescent="0.25">
      <c r="A173"/>
      <c r="B173"/>
      <c r="C173" s="29"/>
      <c r="D173" s="30"/>
      <c r="E173" s="32"/>
      <c r="F173" s="30"/>
      <c r="G173" s="32"/>
      <c r="H173" s="30"/>
      <c r="I173" s="30"/>
      <c r="J173" s="30"/>
      <c r="K173" s="32"/>
      <c r="L173" s="37"/>
      <c r="M173" s="37"/>
      <c r="N173" s="38"/>
      <c r="O173" s="38"/>
      <c r="P173" s="38"/>
      <c r="Q173" s="38"/>
      <c r="R173" s="38"/>
      <c r="S173" s="39"/>
      <c r="T173" s="39"/>
      <c r="U173"/>
      <c r="V173"/>
      <c r="W173"/>
      <c r="X173"/>
      <c r="Y173" s="41"/>
    </row>
    <row r="174" spans="1:25" ht="15" x14ac:dyDescent="0.25">
      <c r="A174"/>
      <c r="B174"/>
      <c r="C174" s="29"/>
      <c r="D174" s="30"/>
      <c r="E174" s="32"/>
      <c r="F174" s="30"/>
      <c r="G174" s="32"/>
      <c r="H174" s="30"/>
      <c r="I174" s="30"/>
      <c r="J174" s="30"/>
      <c r="K174" s="32"/>
      <c r="L174" s="37"/>
      <c r="M174" s="37"/>
      <c r="N174" s="38"/>
      <c r="O174" s="38"/>
      <c r="P174" s="38"/>
      <c r="Q174" s="38"/>
      <c r="R174" s="38"/>
      <c r="S174" s="39"/>
      <c r="T174" s="39"/>
      <c r="U174"/>
      <c r="V174"/>
      <c r="W174"/>
      <c r="X174"/>
      <c r="Y174" s="41"/>
    </row>
    <row r="175" spans="1:25" ht="15" x14ac:dyDescent="0.25">
      <c r="A175"/>
      <c r="B175"/>
      <c r="C175" s="29"/>
      <c r="D175" s="30"/>
      <c r="E175" s="32"/>
      <c r="F175" s="30"/>
      <c r="G175" s="32"/>
      <c r="H175" s="30"/>
      <c r="I175" s="30"/>
      <c r="J175" s="30"/>
      <c r="K175" s="32"/>
      <c r="L175" s="37"/>
      <c r="M175" s="37"/>
      <c r="N175" s="38"/>
      <c r="O175" s="38"/>
      <c r="P175" s="38"/>
      <c r="Q175" s="38"/>
      <c r="R175" s="38"/>
      <c r="S175" s="39"/>
      <c r="T175" s="39"/>
      <c r="U175"/>
      <c r="V175"/>
      <c r="W175"/>
      <c r="X175"/>
      <c r="Y175" s="41"/>
    </row>
    <row r="176" spans="1:25" ht="15" x14ac:dyDescent="0.25">
      <c r="A176"/>
      <c r="B176"/>
      <c r="C176" s="29"/>
      <c r="D176" s="30"/>
      <c r="E176" s="32"/>
      <c r="F176" s="30"/>
      <c r="G176" s="32"/>
      <c r="H176" s="30"/>
      <c r="I176" s="30"/>
      <c r="J176" s="30"/>
      <c r="K176" s="32"/>
      <c r="L176" s="37"/>
      <c r="M176" s="37"/>
      <c r="N176" s="38"/>
      <c r="O176" s="38"/>
      <c r="P176" s="38"/>
      <c r="Q176" s="38"/>
      <c r="R176" s="38"/>
      <c r="S176" s="39"/>
      <c r="T176" s="39"/>
      <c r="U176"/>
      <c r="V176"/>
      <c r="W176"/>
      <c r="X176"/>
      <c r="Y176" s="41"/>
    </row>
    <row r="177" spans="1:25" s="35" customFormat="1" ht="15" x14ac:dyDescent="0.25">
      <c r="A177"/>
      <c r="B177"/>
      <c r="C177" s="29"/>
      <c r="D177" s="30"/>
      <c r="E177" s="32"/>
      <c r="F177" s="30"/>
      <c r="G177" s="32"/>
      <c r="H177" s="30"/>
      <c r="I177" s="30"/>
      <c r="J177" s="30"/>
      <c r="K177" s="32"/>
      <c r="L177" s="37"/>
      <c r="M177" s="37"/>
      <c r="N177" s="38"/>
      <c r="O177" s="38"/>
      <c r="P177" s="38"/>
      <c r="Q177" s="38"/>
      <c r="R177" s="38"/>
      <c r="S177" s="39"/>
      <c r="T177" s="39"/>
      <c r="U177"/>
      <c r="V177"/>
      <c r="W177"/>
      <c r="X177"/>
      <c r="Y177" s="41"/>
    </row>
    <row r="178" spans="1:25" s="35" customFormat="1" ht="15" x14ac:dyDescent="0.25">
      <c r="A178" s="28"/>
      <c r="B178" s="28"/>
      <c r="C178" s="29"/>
      <c r="D178" s="30"/>
      <c r="E178" s="32"/>
      <c r="F178" s="30"/>
      <c r="G178" s="32"/>
      <c r="H178" s="30"/>
      <c r="I178" s="30"/>
      <c r="J178" s="30"/>
      <c r="K178" s="32"/>
      <c r="L178" s="37"/>
      <c r="M178" s="37"/>
      <c r="N178" s="38"/>
      <c r="O178" s="38"/>
      <c r="P178" s="38"/>
      <c r="Q178" s="38"/>
      <c r="R178" s="38"/>
      <c r="S178" s="39"/>
      <c r="T178" s="39"/>
      <c r="U178" s="28"/>
      <c r="V178" s="28"/>
      <c r="W178" s="28"/>
      <c r="X178" s="28"/>
      <c r="Y178" s="41"/>
    </row>
    <row r="179" spans="1:25" ht="15" x14ac:dyDescent="0.25">
      <c r="A179"/>
      <c r="B179"/>
      <c r="C179" s="29"/>
      <c r="D179" s="30"/>
      <c r="E179" s="32"/>
      <c r="F179" s="30"/>
      <c r="G179" s="32"/>
      <c r="H179" s="30"/>
      <c r="I179" s="30"/>
      <c r="J179" s="30"/>
      <c r="K179" s="32"/>
      <c r="L179" s="37"/>
      <c r="M179" s="37"/>
      <c r="N179" s="38"/>
      <c r="O179" s="38"/>
      <c r="P179" s="38"/>
      <c r="Q179" s="38"/>
      <c r="R179" s="38"/>
      <c r="S179" s="39"/>
      <c r="T179" s="39"/>
      <c r="U179"/>
      <c r="V179"/>
      <c r="W179"/>
      <c r="X179"/>
      <c r="Y179" s="41"/>
    </row>
    <row r="180" spans="1:25" ht="15" x14ac:dyDescent="0.25">
      <c r="A180"/>
      <c r="B180"/>
      <c r="C180" s="29"/>
      <c r="D180" s="30"/>
      <c r="E180" s="32"/>
      <c r="F180" s="30"/>
      <c r="G180" s="32"/>
      <c r="H180" s="30"/>
      <c r="I180" s="30"/>
      <c r="J180" s="30"/>
      <c r="K180" s="32"/>
      <c r="L180" s="37"/>
      <c r="M180" s="37"/>
      <c r="N180" s="38"/>
      <c r="O180" s="38"/>
      <c r="P180" s="38"/>
      <c r="Q180" s="38"/>
      <c r="R180" s="38"/>
      <c r="S180" s="39"/>
      <c r="T180" s="39"/>
      <c r="U180"/>
      <c r="V180"/>
      <c r="W180"/>
      <c r="X180"/>
      <c r="Y180" s="41"/>
    </row>
    <row r="181" spans="1:25" s="35" customFormat="1" ht="15" x14ac:dyDescent="0.25">
      <c r="A181"/>
      <c r="B181"/>
      <c r="C181" s="29"/>
      <c r="D181" s="30"/>
      <c r="E181" s="32"/>
      <c r="F181" s="30"/>
      <c r="G181" s="32"/>
      <c r="H181" s="30"/>
      <c r="I181" s="30"/>
      <c r="J181" s="30"/>
      <c r="K181" s="32"/>
      <c r="L181" s="37"/>
      <c r="M181" s="37"/>
      <c r="N181" s="38"/>
      <c r="O181" s="38"/>
      <c r="P181" s="38"/>
      <c r="Q181" s="38"/>
      <c r="R181" s="38"/>
      <c r="S181" s="39"/>
      <c r="T181" s="39"/>
      <c r="U181"/>
      <c r="V181"/>
      <c r="W181"/>
      <c r="X181"/>
      <c r="Y181" s="41"/>
    </row>
    <row r="182" spans="1:25" s="35" customFormat="1" ht="15" x14ac:dyDescent="0.25">
      <c r="A182"/>
      <c r="B182"/>
      <c r="C182" s="29"/>
      <c r="D182" s="30"/>
      <c r="E182" s="32"/>
      <c r="F182" s="30"/>
      <c r="G182" s="32"/>
      <c r="H182" s="30"/>
      <c r="I182" s="30"/>
      <c r="J182" s="30"/>
      <c r="K182" s="32"/>
      <c r="L182" s="37"/>
      <c r="M182" s="37"/>
      <c r="N182" s="38"/>
      <c r="O182" s="38"/>
      <c r="P182" s="38"/>
      <c r="Q182" s="38"/>
      <c r="R182" s="38"/>
      <c r="S182" s="39"/>
      <c r="T182" s="39"/>
      <c r="U182"/>
      <c r="V182"/>
      <c r="W182"/>
      <c r="X182"/>
      <c r="Y182" s="41"/>
    </row>
    <row r="183" spans="1:25" ht="15" x14ac:dyDescent="0.25">
      <c r="A183"/>
      <c r="B183"/>
      <c r="C183" s="29"/>
      <c r="D183" s="30"/>
      <c r="E183" s="32"/>
      <c r="F183" s="30"/>
      <c r="G183" s="32"/>
      <c r="H183" s="30"/>
      <c r="I183" s="30"/>
      <c r="J183" s="30"/>
      <c r="K183" s="32"/>
      <c r="L183" s="37"/>
      <c r="M183" s="37"/>
      <c r="N183" s="38"/>
      <c r="O183" s="38"/>
      <c r="P183" s="38"/>
      <c r="Q183" s="38"/>
      <c r="R183" s="38"/>
      <c r="S183" s="39"/>
      <c r="T183" s="39"/>
      <c r="U183"/>
      <c r="V183"/>
      <c r="W183"/>
      <c r="X183"/>
      <c r="Y183" s="41"/>
    </row>
    <row r="184" spans="1:25" ht="15" x14ac:dyDescent="0.25">
      <c r="A184"/>
      <c r="B184"/>
      <c r="C184" s="29"/>
      <c r="D184" s="30"/>
      <c r="E184" s="32"/>
      <c r="F184" s="30"/>
      <c r="G184" s="32"/>
      <c r="H184" s="30"/>
      <c r="I184" s="30"/>
      <c r="J184" s="30"/>
      <c r="K184" s="32"/>
      <c r="L184" s="37"/>
      <c r="M184" s="37"/>
      <c r="N184" s="38"/>
      <c r="O184" s="38"/>
      <c r="P184" s="38"/>
      <c r="Q184" s="38"/>
      <c r="R184" s="38"/>
      <c r="S184" s="39"/>
      <c r="T184" s="39"/>
      <c r="U184"/>
      <c r="V184"/>
      <c r="W184"/>
      <c r="X184"/>
      <c r="Y184" s="41"/>
    </row>
    <row r="185" spans="1:25" ht="15" x14ac:dyDescent="0.25">
      <c r="A185"/>
      <c r="B185"/>
      <c r="C185" s="29"/>
      <c r="D185" s="30"/>
      <c r="E185" s="32"/>
      <c r="F185" s="30"/>
      <c r="G185" s="32"/>
      <c r="H185" s="30"/>
      <c r="I185" s="30"/>
      <c r="J185" s="30"/>
      <c r="K185" s="32"/>
      <c r="L185" s="37"/>
      <c r="M185" s="37"/>
      <c r="N185" s="38"/>
      <c r="O185" s="38"/>
      <c r="P185" s="38"/>
      <c r="Q185" s="38"/>
      <c r="R185" s="38"/>
      <c r="S185" s="39"/>
      <c r="T185" s="39"/>
      <c r="U185"/>
      <c r="V185"/>
      <c r="W185"/>
      <c r="X185"/>
      <c r="Y185" s="41"/>
    </row>
    <row r="186" spans="1:25" s="35" customFormat="1" ht="15" x14ac:dyDescent="0.25">
      <c r="A186"/>
      <c r="B186"/>
      <c r="C186" s="29"/>
      <c r="D186" s="30"/>
      <c r="E186" s="32"/>
      <c r="F186" s="30"/>
      <c r="G186" s="32"/>
      <c r="H186" s="30"/>
      <c r="I186" s="30"/>
      <c r="J186" s="30"/>
      <c r="K186" s="32"/>
      <c r="L186" s="37"/>
      <c r="M186" s="37"/>
      <c r="N186" s="38"/>
      <c r="O186" s="38"/>
      <c r="P186" s="38"/>
      <c r="Q186" s="38"/>
      <c r="R186" s="38"/>
      <c r="S186" s="39"/>
      <c r="T186" s="39"/>
      <c r="U186"/>
      <c r="V186"/>
      <c r="W186"/>
      <c r="X186"/>
      <c r="Y186" s="41"/>
    </row>
    <row r="187" spans="1:25" ht="15" x14ac:dyDescent="0.25">
      <c r="A187"/>
      <c r="B187"/>
      <c r="C187" s="29"/>
      <c r="D187" s="30"/>
      <c r="E187" s="32"/>
      <c r="F187" s="30"/>
      <c r="G187" s="32"/>
      <c r="H187" s="30"/>
      <c r="I187" s="30"/>
      <c r="J187" s="30"/>
      <c r="K187" s="32"/>
      <c r="L187" s="37"/>
      <c r="M187" s="37"/>
      <c r="N187" s="38"/>
      <c r="O187" s="38"/>
      <c r="P187" s="38"/>
      <c r="Q187" s="38"/>
      <c r="R187" s="38"/>
      <c r="S187" s="39"/>
      <c r="T187" s="39"/>
      <c r="U187"/>
      <c r="V187"/>
      <c r="W187"/>
      <c r="X187"/>
      <c r="Y187" s="41"/>
    </row>
    <row r="188" spans="1:25" s="35" customFormat="1" ht="15" x14ac:dyDescent="0.25">
      <c r="A188"/>
      <c r="B188"/>
      <c r="C188" s="29"/>
      <c r="D188" s="30"/>
      <c r="E188" s="32"/>
      <c r="F188" s="30"/>
      <c r="G188" s="32"/>
      <c r="H188" s="30"/>
      <c r="I188" s="30"/>
      <c r="J188" s="30"/>
      <c r="K188" s="32"/>
      <c r="L188" s="37"/>
      <c r="M188" s="37"/>
      <c r="N188" s="38"/>
      <c r="O188" s="38"/>
      <c r="P188" s="38"/>
      <c r="Q188" s="38"/>
      <c r="R188" s="38"/>
      <c r="S188" s="39"/>
      <c r="T188" s="39"/>
      <c r="U188"/>
      <c r="V188"/>
      <c r="W188"/>
      <c r="X188"/>
      <c r="Y188" s="41"/>
    </row>
    <row r="189" spans="1:25" s="35" customFormat="1" ht="15" x14ac:dyDescent="0.25">
      <c r="A189"/>
      <c r="B189"/>
      <c r="C189" s="29"/>
      <c r="D189" s="30"/>
      <c r="E189" s="32"/>
      <c r="F189" s="30"/>
      <c r="G189" s="32"/>
      <c r="H189" s="30"/>
      <c r="I189" s="30"/>
      <c r="J189" s="30"/>
      <c r="K189" s="32"/>
      <c r="L189" s="37"/>
      <c r="M189" s="37"/>
      <c r="N189" s="38"/>
      <c r="O189" s="38"/>
      <c r="P189" s="38"/>
      <c r="Q189" s="38"/>
      <c r="R189" s="38"/>
      <c r="S189" s="39"/>
      <c r="T189" s="39"/>
      <c r="U189"/>
      <c r="V189"/>
      <c r="W189"/>
      <c r="X189"/>
      <c r="Y189" s="41"/>
    </row>
    <row r="190" spans="1:25" s="35" customFormat="1" ht="15" x14ac:dyDescent="0.25">
      <c r="A190"/>
      <c r="B190"/>
      <c r="C190" s="29"/>
      <c r="D190" s="30"/>
      <c r="E190" s="32"/>
      <c r="F190" s="30"/>
      <c r="G190" s="32"/>
      <c r="H190" s="30"/>
      <c r="I190" s="30"/>
      <c r="J190" s="30"/>
      <c r="K190" s="32"/>
      <c r="L190" s="37"/>
      <c r="M190" s="37"/>
      <c r="N190" s="38"/>
      <c r="O190" s="38"/>
      <c r="P190" s="38"/>
      <c r="Q190" s="38"/>
      <c r="R190" s="38"/>
      <c r="S190" s="39"/>
      <c r="T190" s="39"/>
      <c r="U190"/>
      <c r="V190"/>
      <c r="W190"/>
      <c r="X190"/>
      <c r="Y190" s="41"/>
    </row>
    <row r="191" spans="1:25" ht="15" x14ac:dyDescent="0.25">
      <c r="A191"/>
      <c r="B191"/>
      <c r="C191" s="29"/>
      <c r="D191" s="30"/>
      <c r="E191" s="32"/>
      <c r="F191" s="30"/>
      <c r="G191" s="32"/>
      <c r="H191" s="30"/>
      <c r="I191" s="30"/>
      <c r="J191" s="30"/>
      <c r="K191" s="32"/>
      <c r="L191" s="37"/>
      <c r="M191" s="37"/>
      <c r="N191" s="38"/>
      <c r="O191" s="38"/>
      <c r="P191" s="38"/>
      <c r="Q191" s="38"/>
      <c r="R191" s="38"/>
      <c r="S191" s="39"/>
      <c r="T191" s="39"/>
      <c r="U191"/>
      <c r="V191"/>
      <c r="W191"/>
      <c r="X191"/>
      <c r="Y191" s="41"/>
    </row>
    <row r="192" spans="1:25" s="35" customFormat="1" ht="15" x14ac:dyDescent="0.25">
      <c r="A192"/>
      <c r="B192"/>
      <c r="C192" s="29"/>
      <c r="D192" s="30"/>
      <c r="E192" s="32"/>
      <c r="F192" s="30"/>
      <c r="G192" s="32"/>
      <c r="H192" s="30"/>
      <c r="I192" s="30"/>
      <c r="J192" s="30"/>
      <c r="K192" s="32"/>
      <c r="L192" s="37"/>
      <c r="M192" s="37"/>
      <c r="N192" s="38"/>
      <c r="O192" s="38"/>
      <c r="P192" s="38"/>
      <c r="Q192" s="38"/>
      <c r="R192" s="38"/>
      <c r="S192" s="39"/>
      <c r="T192" s="39"/>
      <c r="U192"/>
      <c r="V192"/>
      <c r="W192"/>
      <c r="X192"/>
      <c r="Y192" s="41"/>
    </row>
    <row r="193" spans="1:25" s="35" customFormat="1" ht="15" x14ac:dyDescent="0.25">
      <c r="A193"/>
      <c r="B193"/>
      <c r="C193" s="29"/>
      <c r="D193" s="30"/>
      <c r="E193" s="32"/>
      <c r="F193" s="30"/>
      <c r="G193" s="32"/>
      <c r="H193" s="30"/>
      <c r="I193" s="30"/>
      <c r="J193" s="30"/>
      <c r="K193" s="32"/>
      <c r="L193" s="37"/>
      <c r="M193" s="37"/>
      <c r="N193" s="38"/>
      <c r="O193" s="38"/>
      <c r="P193" s="38"/>
      <c r="Q193" s="38"/>
      <c r="R193" s="38"/>
      <c r="S193" s="39"/>
      <c r="T193" s="39"/>
      <c r="U193"/>
      <c r="V193"/>
      <c r="W193"/>
      <c r="X193"/>
      <c r="Y193" s="41"/>
    </row>
    <row r="194" spans="1:25" s="35" customFormat="1" ht="15" x14ac:dyDescent="0.25">
      <c r="A194" s="28"/>
      <c r="B194" s="28"/>
      <c r="C194" s="29"/>
      <c r="D194" s="30"/>
      <c r="E194" s="32"/>
      <c r="F194" s="30"/>
      <c r="G194" s="32"/>
      <c r="H194" s="30"/>
      <c r="I194" s="30"/>
      <c r="J194" s="30"/>
      <c r="K194" s="32"/>
      <c r="L194" s="37"/>
      <c r="M194" s="37"/>
      <c r="N194" s="38"/>
      <c r="O194" s="38"/>
      <c r="P194" s="38"/>
      <c r="Q194" s="38"/>
      <c r="R194" s="38"/>
      <c r="S194" s="39"/>
      <c r="T194" s="39"/>
      <c r="U194" s="28"/>
      <c r="V194" s="28"/>
      <c r="W194" s="28"/>
      <c r="X194" s="28"/>
      <c r="Y194" s="41"/>
    </row>
    <row r="195" spans="1:25" ht="15" x14ac:dyDescent="0.25">
      <c r="A195"/>
      <c r="B195"/>
      <c r="C195" s="29"/>
      <c r="D195" s="30"/>
      <c r="E195" s="32"/>
      <c r="F195" s="30"/>
      <c r="G195" s="32"/>
      <c r="H195" s="30"/>
      <c r="I195" s="30"/>
      <c r="J195" s="30"/>
      <c r="K195" s="32"/>
      <c r="L195" s="37"/>
      <c r="M195" s="37"/>
      <c r="N195" s="38"/>
      <c r="O195" s="38"/>
      <c r="P195" s="38"/>
      <c r="Q195" s="38"/>
      <c r="R195" s="38"/>
      <c r="S195" s="39"/>
      <c r="T195" s="39"/>
      <c r="U195"/>
      <c r="V195"/>
      <c r="W195"/>
      <c r="X195" s="48"/>
      <c r="Y195" s="41"/>
    </row>
    <row r="196" spans="1:25" s="35" customFormat="1" ht="15" x14ac:dyDescent="0.25">
      <c r="A196"/>
      <c r="B196"/>
      <c r="C196" s="29"/>
      <c r="D196" s="30"/>
      <c r="E196" s="32"/>
      <c r="F196" s="30"/>
      <c r="G196" s="32"/>
      <c r="H196" s="30"/>
      <c r="I196" s="30"/>
      <c r="J196" s="30"/>
      <c r="K196" s="32"/>
      <c r="L196" s="37"/>
      <c r="M196" s="37"/>
      <c r="N196" s="38"/>
      <c r="O196" s="38"/>
      <c r="P196" s="38"/>
      <c r="Q196" s="38"/>
      <c r="R196" s="38"/>
      <c r="S196" s="39"/>
      <c r="T196" s="39"/>
      <c r="U196"/>
      <c r="V196"/>
      <c r="W196"/>
      <c r="X196" s="48"/>
      <c r="Y196" s="41"/>
    </row>
    <row r="197" spans="1:25" ht="15" x14ac:dyDescent="0.25">
      <c r="A197"/>
      <c r="B197"/>
      <c r="C197" s="29"/>
      <c r="D197" s="30"/>
      <c r="E197" s="32"/>
      <c r="F197" s="30"/>
      <c r="G197" s="32"/>
      <c r="H197" s="30"/>
      <c r="I197" s="30"/>
      <c r="J197" s="30"/>
      <c r="K197" s="32"/>
      <c r="L197" s="37"/>
      <c r="M197" s="37"/>
      <c r="N197" s="38"/>
      <c r="O197" s="38"/>
      <c r="P197" s="38"/>
      <c r="Q197" s="38"/>
      <c r="R197" s="38"/>
      <c r="S197" s="39"/>
      <c r="T197" s="39"/>
      <c r="U197"/>
      <c r="V197"/>
      <c r="W197"/>
      <c r="X197" s="48"/>
      <c r="Y197" s="41"/>
    </row>
    <row r="198" spans="1:25" s="35" customFormat="1" ht="15" x14ac:dyDescent="0.25">
      <c r="A198"/>
      <c r="B198"/>
      <c r="C198" s="29"/>
      <c r="D198" s="30"/>
      <c r="E198" s="32"/>
      <c r="F198" s="30"/>
      <c r="G198" s="32"/>
      <c r="H198" s="30"/>
      <c r="I198" s="30"/>
      <c r="J198" s="30"/>
      <c r="K198" s="32"/>
      <c r="L198" s="37"/>
      <c r="M198" s="37"/>
      <c r="N198" s="38"/>
      <c r="O198" s="38"/>
      <c r="P198" s="38"/>
      <c r="Q198" s="38"/>
      <c r="R198" s="38"/>
      <c r="S198" s="39"/>
      <c r="T198" s="39"/>
      <c r="U198"/>
      <c r="V198"/>
      <c r="W198"/>
      <c r="X198" s="48"/>
      <c r="Y198" s="41"/>
    </row>
    <row r="199" spans="1:25" ht="15" x14ac:dyDescent="0.25">
      <c r="A199"/>
      <c r="B199"/>
      <c r="C199" s="29"/>
      <c r="D199" s="30"/>
      <c r="E199" s="32"/>
      <c r="F199" s="30"/>
      <c r="G199" s="32"/>
      <c r="H199" s="30"/>
      <c r="I199" s="30"/>
      <c r="J199" s="30"/>
      <c r="K199" s="32"/>
      <c r="L199" s="37"/>
      <c r="M199" s="37"/>
      <c r="N199" s="38"/>
      <c r="O199" s="38"/>
      <c r="P199" s="38"/>
      <c r="Q199" s="38"/>
      <c r="R199" s="38"/>
      <c r="S199" s="39"/>
      <c r="T199" s="39"/>
      <c r="U199"/>
      <c r="V199"/>
      <c r="W199"/>
      <c r="X199" s="48"/>
      <c r="Y199" s="41"/>
    </row>
    <row r="200" spans="1:25" s="35" customFormat="1" ht="15" x14ac:dyDescent="0.25">
      <c r="A200"/>
      <c r="B200"/>
      <c r="C200" s="29"/>
      <c r="D200" s="30"/>
      <c r="E200" s="32"/>
      <c r="F200" s="30"/>
      <c r="G200" s="32"/>
      <c r="H200" s="30"/>
      <c r="I200" s="30"/>
      <c r="J200" s="30"/>
      <c r="K200" s="32"/>
      <c r="L200" s="37"/>
      <c r="M200" s="37"/>
      <c r="N200" s="38"/>
      <c r="O200" s="38"/>
      <c r="P200" s="38"/>
      <c r="Q200" s="38"/>
      <c r="R200" s="38"/>
      <c r="S200" s="39"/>
      <c r="T200" s="39"/>
      <c r="U200"/>
      <c r="V200"/>
      <c r="W200"/>
      <c r="X200" s="48"/>
      <c r="Y200" s="41"/>
    </row>
    <row r="201" spans="1:25" s="35" customFormat="1" ht="15" x14ac:dyDescent="0.25">
      <c r="A201"/>
      <c r="B201"/>
      <c r="C201" s="29"/>
      <c r="D201" s="30"/>
      <c r="E201" s="32"/>
      <c r="F201" s="30"/>
      <c r="G201" s="32"/>
      <c r="H201" s="30"/>
      <c r="I201" s="30"/>
      <c r="J201" s="30"/>
      <c r="K201" s="32"/>
      <c r="L201" s="37"/>
      <c r="M201" s="37"/>
      <c r="N201" s="38"/>
      <c r="O201" s="38"/>
      <c r="P201" s="38"/>
      <c r="Q201" s="38"/>
      <c r="R201" s="38"/>
      <c r="S201" s="39"/>
      <c r="T201" s="39"/>
      <c r="U201"/>
      <c r="V201"/>
      <c r="W201"/>
      <c r="X201" s="48"/>
      <c r="Y201" s="41"/>
    </row>
    <row r="202" spans="1:25" s="35" customFormat="1" ht="15" x14ac:dyDescent="0.25">
      <c r="A202"/>
      <c r="B202"/>
      <c r="C202" s="29"/>
      <c r="D202" s="30"/>
      <c r="E202" s="32"/>
      <c r="F202" s="30"/>
      <c r="G202" s="32"/>
      <c r="H202" s="30"/>
      <c r="I202" s="30"/>
      <c r="J202" s="30"/>
      <c r="K202" s="32"/>
      <c r="L202" s="37"/>
      <c r="M202" s="37"/>
      <c r="N202" s="38"/>
      <c r="O202" s="38"/>
      <c r="P202" s="38"/>
      <c r="Q202" s="38"/>
      <c r="R202" s="38"/>
      <c r="S202" s="39"/>
      <c r="T202" s="39"/>
      <c r="U202"/>
      <c r="V202"/>
      <c r="W202"/>
      <c r="X202" s="48"/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 s="48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 s="48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 s="48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 s="48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 s="48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 s="48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 s="48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 s="48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 s="48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 s="48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 s="48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 s="48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 s="48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 s="48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 s="48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 s="48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 s="48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48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 s="48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 s="48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 s="48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 s="48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 s="48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 s="4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48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 s="48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 s="48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 s="48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 s="4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 s="48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 s="48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 s="48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 s="48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 s="48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17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17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17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17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17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17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17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17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17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17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17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17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17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17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17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17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17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17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17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17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17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17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17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17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17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17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17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17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17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17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17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17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17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17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17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17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17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17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17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17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17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17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17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17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17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17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17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17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17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17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17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17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17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17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17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17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17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17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17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17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17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18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18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18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18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18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18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18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18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18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18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18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18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18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18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18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18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18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18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18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18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18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18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18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18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18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18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18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18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18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18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18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18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18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18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18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18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18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18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18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18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18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18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18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18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18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18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18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18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18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18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18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18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18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18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18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18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18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18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18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18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18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18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18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18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19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19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19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19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19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19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19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19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19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19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19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19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19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19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19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19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19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19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19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19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19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19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19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19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19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19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19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19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19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19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19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19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19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19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19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19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19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19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19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19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19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19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19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19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19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19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19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19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19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19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19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19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19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19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19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19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19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19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19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19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19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19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19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19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20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20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20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20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20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20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20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20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20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20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20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20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20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20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20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20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20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20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20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20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20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20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20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20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20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20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20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20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20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20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20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20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20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20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20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20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20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20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20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20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20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20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20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20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20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20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20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20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20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20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20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20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20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20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20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20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20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20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20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20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20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20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20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20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21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21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21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21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21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21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21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21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21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21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21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21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21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21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21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21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21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21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21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21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21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21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21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21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21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21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21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21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21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21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21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21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21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21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21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21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21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21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21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21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21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21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21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21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21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21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21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21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21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21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21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21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21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21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21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21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21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21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21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995"/>
  <sheetViews>
    <sheetView zoomScale="82" zoomScaleNormal="82" workbookViewId="0">
      <pane ySplit="2" topLeftCell="A21" activePane="bottomLeft" state="frozen"/>
      <selection pane="bottomLeft" activeCell="S3" sqref="S3:S63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2" t="s">
        <v>9</v>
      </c>
      <c r="B1" s="52"/>
      <c r="C1" s="53"/>
      <c r="D1" s="18"/>
      <c r="E1" s="54" t="s">
        <v>25</v>
      </c>
      <c r="F1" s="52"/>
      <c r="G1" s="53"/>
      <c r="H1" s="54" t="s">
        <v>23</v>
      </c>
      <c r="I1" s="52"/>
      <c r="J1" s="53"/>
      <c r="K1" s="54" t="s">
        <v>11</v>
      </c>
      <c r="L1" s="52"/>
      <c r="M1" s="53"/>
      <c r="N1" s="54" t="s">
        <v>35</v>
      </c>
      <c r="O1" s="52"/>
      <c r="P1" s="52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3.46</v>
      </c>
      <c r="B3">
        <v>3.72</v>
      </c>
      <c r="C3">
        <v>2.15</v>
      </c>
      <c r="D3" s="20">
        <f>IF(OR($A3="",$B3="",$C3=""),"",(1/A3)+(1/B3)+(1/C3)-1)</f>
        <v>2.2950824411305026E-2</v>
      </c>
      <c r="E3" s="17">
        <f>IF(OR($A3="",$B3="",$C3=""),"",A3*'MPTO_working_3-way'!$I2)</f>
        <v>3.5394098524631152</v>
      </c>
      <c r="F3" s="21">
        <f>IF(OR($A3="",$B3="",$C3=""),"",B3*'MPTO_working_3-way'!$I2)</f>
        <v>3.8053770668100548</v>
      </c>
      <c r="G3" s="22">
        <f>IF(OR($A3="",$B3="",$C3=""),"",C3*'MPTO_working_3-way'!$I2)</f>
        <v>2.1993442724843058</v>
      </c>
      <c r="H3" s="17">
        <f>IF(OR($A3="",$B3="",$C3=""),"",'MPTO_working_3-way'!E2)</f>
        <v>3.5540762228326006</v>
      </c>
      <c r="I3" s="21">
        <f>IF(OR($A3="",$B3="",$C3=""),"",'MPTO_working_3-way'!F2)</f>
        <v>3.8289687056657442</v>
      </c>
      <c r="J3" s="22">
        <f>IF(OR($A3="",$B3="",$C3=""),"",'MPTO_working_3-way'!G2)</f>
        <v>2.1859547828138459</v>
      </c>
      <c r="K3" s="17">
        <f>IF(OR($A3="",$B3="",$C3=""),"",'OddsRatio_working_3-way'!H2)</f>
        <v>3.5487835148021634</v>
      </c>
      <c r="L3" s="21">
        <f>IF(OR($A3="",$B3="",$C3=""),"",'OddsRatio_working_3-way'!I2)</f>
        <v>3.8181671383178406</v>
      </c>
      <c r="M3" s="22">
        <f>IF(OR($A3="",$B3="",$C3=""),"",'OddsRatio_working_3-way'!J2)</f>
        <v>2.1915044886270274</v>
      </c>
      <c r="N3" s="23">
        <f>(1/E3)* 100</f>
        <v>28.253297631075096</v>
      </c>
      <c r="O3" s="24">
        <f>(1/F3)* 100</f>
        <v>26.27860478589243</v>
      </c>
      <c r="P3" s="24">
        <f>(1/G3)* 100</f>
        <v>45.468097583032488</v>
      </c>
      <c r="Q3" t="s">
        <v>128</v>
      </c>
      <c r="R3" t="s">
        <v>129</v>
      </c>
      <c r="S3" t="s">
        <v>196</v>
      </c>
      <c r="T3" s="35">
        <v>100</v>
      </c>
      <c r="U3" s="35">
        <f>(1/A4)*((T3*A4)-T3)</f>
        <v>41.860465116279073</v>
      </c>
      <c r="V3" s="35">
        <f>(1/B4)*((T3*B4)-T3)</f>
        <v>77.27272727272728</v>
      </c>
      <c r="W3" s="35">
        <f>(1/C4)*((T3*C4)-T3)</f>
        <v>77.924944812362028</v>
      </c>
      <c r="X3" s="35">
        <f>((1/B4)+(1/C4))*T3</f>
        <v>44.802327914910691</v>
      </c>
      <c r="Y3" s="35">
        <f>((1/A4)+(1/C4))*T3</f>
        <v>80.214590071358899</v>
      </c>
      <c r="Z3" s="35">
        <f>((1/A4)+(1/B4))*T3</f>
        <v>80.866807610993661</v>
      </c>
      <c r="AA3" s="35">
        <f t="shared" ref="AA3" si="0">U3-X3</f>
        <v>-2.9418627986316181</v>
      </c>
      <c r="AB3" s="35">
        <f t="shared" ref="AB3" si="1">V3-Y3</f>
        <v>-2.9418627986316181</v>
      </c>
      <c r="AC3" s="35">
        <f t="shared" ref="AC3" si="2">W3-Z3</f>
        <v>-2.9418627986316324</v>
      </c>
      <c r="AD3" s="27"/>
      <c r="AE3" s="27"/>
      <c r="AF3">
        <v>1.76</v>
      </c>
      <c r="AG3">
        <v>2.16</v>
      </c>
      <c r="AH3" s="41"/>
      <c r="AI3" s="27"/>
      <c r="AJ3" t="s">
        <v>190</v>
      </c>
    </row>
    <row r="4" spans="1:36" ht="15" x14ac:dyDescent="0.25">
      <c r="A4">
        <v>1.72</v>
      </c>
      <c r="B4">
        <v>4.4000000000000004</v>
      </c>
      <c r="C4">
        <v>4.53</v>
      </c>
      <c r="D4" s="20">
        <f t="shared" ref="D4:D67" si="3">IF(OR($A4="",$B4="",$C4=""),"",(1/A4)+(1/B4)+(1/C4)-1)</f>
        <v>2.9418627986316226E-2</v>
      </c>
      <c r="E4" s="17">
        <f>IF(OR($A4="",$B4="",$C4=""),"",A4*'MPTO_working_3-way'!$I3)</f>
        <v>1.7706000401364639</v>
      </c>
      <c r="F4" s="21">
        <f>IF(OR($A4="",$B4="",$C4=""),"",B4*'MPTO_working_3-way'!$I3)</f>
        <v>4.5294419631397922</v>
      </c>
      <c r="G4" s="22">
        <f>IF(OR($A4="",$B4="",$C4=""),"",C4*'MPTO_working_3-way'!$I3)</f>
        <v>4.6632663847780131</v>
      </c>
      <c r="H4" s="17">
        <f>IF(OR($A4="",$B4="",$C4=""),"",'MPTO_working_3-way'!E3)</f>
        <v>1.7495083983925819</v>
      </c>
      <c r="I4" s="21">
        <f>IF(OR($A4="",$B4="",$C4=""),"",'MPTO_working_3-way'!F3)</f>
        <v>4.5984090307534933</v>
      </c>
      <c r="J4" s="22">
        <f>IF(OR($A4="",$B4="",$C4=""),"",'MPTO_working_3-way'!G3)</f>
        <v>4.7405869620528547</v>
      </c>
      <c r="K4" s="17">
        <f>IF(OR($A4="",$B4="",$C4=""),"",'OddsRatio_working_3-way'!H3)</f>
        <v>1.756994134747957</v>
      </c>
      <c r="L4" s="21">
        <f>IF(OR($A4="",$B4="",$C4=""),"",'OddsRatio_working_3-way'!I3)</f>
        <v>4.5746945251986864</v>
      </c>
      <c r="M4" s="22">
        <f>IF(OR($A4="",$B4="",$C4=""),"",'OddsRatio_working_3-way'!J3)</f>
        <v>4.7113740217504008</v>
      </c>
      <c r="N4" s="23">
        <f t="shared" ref="N4" si="4">(1/E4)* 100</f>
        <v>56.478028766051978</v>
      </c>
      <c r="O4" s="24">
        <f t="shared" ref="O4" si="5">(1/F4)* 100</f>
        <v>22.077774881274863</v>
      </c>
      <c r="P4" s="24">
        <f t="shared" ref="P4" si="6">(1/G4)* 100</f>
        <v>21.444196352673156</v>
      </c>
      <c r="Q4" t="s">
        <v>99</v>
      </c>
      <c r="R4" t="s">
        <v>94</v>
      </c>
      <c r="S4" t="s">
        <v>196</v>
      </c>
      <c r="T4" s="35">
        <v>100</v>
      </c>
      <c r="U4" s="35">
        <f t="shared" ref="U4" si="7">(1/A5)*((T4*A5)-T4)</f>
        <v>47.089947089947096</v>
      </c>
      <c r="V4" s="35">
        <f t="shared" ref="V4" si="8">(1/B5)*((T4*B5)-T4)</f>
        <v>75.429975429975428</v>
      </c>
      <c r="W4" s="35">
        <f t="shared" ref="W4" si="9">(1/C5)*((T4*C5)-T4)</f>
        <v>74.424552429667528</v>
      </c>
      <c r="X4" s="35">
        <f t="shared" ref="X4" si="10">((1/B5)+(1/C5))*T4</f>
        <v>50.14547214035705</v>
      </c>
      <c r="Y4" s="35">
        <f t="shared" ref="Y4" si="11">((1/A5)+(1/C5))*T4</f>
        <v>78.485500480385411</v>
      </c>
      <c r="Z4" s="35">
        <f t="shared" ref="Z4" si="12">((1/A5)+(1/B5))*T4</f>
        <v>77.480077480077483</v>
      </c>
      <c r="AA4" s="35">
        <f t="shared" ref="AA4" si="13">U4-X4</f>
        <v>-3.0555250504099547</v>
      </c>
      <c r="AB4" s="35">
        <f t="shared" ref="AB4" si="14">V4-Y4</f>
        <v>-3.0555250504099831</v>
      </c>
      <c r="AC4" s="35">
        <f t="shared" ref="AC4" si="15">W4-Z4</f>
        <v>-3.0555250504099547</v>
      </c>
      <c r="AD4" s="4"/>
      <c r="AE4" s="4"/>
      <c r="AF4">
        <v>1.41</v>
      </c>
      <c r="AG4">
        <v>3.04</v>
      </c>
      <c r="AH4" s="4"/>
      <c r="AI4" s="4"/>
      <c r="AJ4" t="s">
        <v>81</v>
      </c>
    </row>
    <row r="5" spans="1:36" s="12" customFormat="1" ht="15" x14ac:dyDescent="0.25">
      <c r="A5">
        <v>1.89</v>
      </c>
      <c r="B5">
        <v>4.07</v>
      </c>
      <c r="C5">
        <v>3.91</v>
      </c>
      <c r="D5" s="20">
        <f t="shared" si="3"/>
        <v>3.0555250504099574E-2</v>
      </c>
      <c r="E5" s="17">
        <f>IF(OR($A5="",$B5="",$C5=""),"",A5*'MPTO_working_3-way'!$I4)</f>
        <v>1.9477494234527482</v>
      </c>
      <c r="F5" s="21">
        <f>IF(OR($A5="",$B5="",$C5=""),"",B5*'MPTO_working_3-way'!$I4)</f>
        <v>4.1943598695516853</v>
      </c>
      <c r="G5" s="22">
        <f>IF(OR($A5="",$B5="",$C5=""),"",C5*'MPTO_working_3-way'!$I4)</f>
        <v>4.0294710294710292</v>
      </c>
      <c r="H5" s="17">
        <f>IF(OR($A5="",$B5="",$C5=""),"",'MPTO_working_3-way'!E4)</f>
        <v>1.9270962321141858</v>
      </c>
      <c r="I5" s="21">
        <f>IF(OR($A5="",$B5="",$C5=""),"",'MPTO_working_3-way'!F4)</f>
        <v>4.2460111300840877</v>
      </c>
      <c r="J5" s="22">
        <f>IF(OR($A5="",$B5="",$C5=""),"",'MPTO_working_3-way'!G4)</f>
        <v>4.07216873012249</v>
      </c>
      <c r="K5" s="17">
        <f>IF(OR($A5="",$B5="",$C5=""),"",'OddsRatio_working_3-way'!H4)</f>
        <v>1.9349226502401127</v>
      </c>
      <c r="L5" s="21">
        <f>IF(OR($A5="",$B5="",$C5=""),"",'OddsRatio_working_3-way'!I4)</f>
        <v>4.2249579058844358</v>
      </c>
      <c r="M5" s="22">
        <f>IF(OR($A5="",$B5="",$C5=""),"",'OddsRatio_working_3-way'!J4)</f>
        <v>4.0568819238187954</v>
      </c>
      <c r="N5" s="23">
        <f t="shared" ref="N5:N63" si="16">(1/E5)* 100</f>
        <v>51.34130643085053</v>
      </c>
      <c r="O5" s="24">
        <f t="shared" ref="O5:O63" si="17">(1/F5)* 100</f>
        <v>23.841540332753688</v>
      </c>
      <c r="P5" s="24">
        <f t="shared" ref="P5:P63" si="18">(1/G5)* 100</f>
        <v>24.817153236395782</v>
      </c>
      <c r="Q5" t="s">
        <v>76</v>
      </c>
      <c r="R5" t="s">
        <v>102</v>
      </c>
      <c r="S5" t="s">
        <v>196</v>
      </c>
      <c r="T5" s="35">
        <v>100</v>
      </c>
      <c r="U5" s="35">
        <f t="shared" ref="U5:U63" si="19">(1/A6)*((T5*A6)-T5)</f>
        <v>49.494949494949495</v>
      </c>
      <c r="V5" s="35">
        <f t="shared" ref="V5:V63" si="20">(1/B6)*((T5*B6)-T5)</f>
        <v>71.098265895953759</v>
      </c>
      <c r="W5" s="35">
        <f t="shared" ref="W5:W63" si="21">(1/C6)*((T5*C6)-T5)</f>
        <v>76.525821596244128</v>
      </c>
      <c r="X5" s="35">
        <f t="shared" ref="X5:X63" si="22">((1/B6)+(1/C6))*T5</f>
        <v>52.375912507802113</v>
      </c>
      <c r="Y5" s="35">
        <f t="shared" ref="Y5:Y63" si="23">((1/A6)+(1/C6))*T5</f>
        <v>73.979228908806377</v>
      </c>
      <c r="Z5" s="35">
        <f t="shared" ref="Z5:Z63" si="24">((1/A6)+(1/B6))*T5</f>
        <v>79.406784609096761</v>
      </c>
      <c r="AA5" s="35">
        <f t="shared" ref="AA5:AA63" si="25">U5-X5</f>
        <v>-2.880963012852618</v>
      </c>
      <c r="AB5" s="35">
        <f t="shared" ref="AB5:AB63" si="26">V5-Y5</f>
        <v>-2.880963012852618</v>
      </c>
      <c r="AC5" s="35">
        <f t="shared" ref="AC5:AC63" si="27">W5-Z5</f>
        <v>-2.8809630128526322</v>
      </c>
      <c r="AD5" s="27"/>
      <c r="AE5" s="27"/>
      <c r="AF5">
        <v>1.56</v>
      </c>
      <c r="AG5">
        <v>2.5299999999999998</v>
      </c>
      <c r="AH5" s="36"/>
      <c r="AI5" s="27"/>
      <c r="AJ5" t="s">
        <v>81</v>
      </c>
    </row>
    <row r="6" spans="1:36" s="12" customFormat="1" ht="15" x14ac:dyDescent="0.25">
      <c r="A6">
        <v>1.98</v>
      </c>
      <c r="B6">
        <v>3.46</v>
      </c>
      <c r="C6">
        <v>4.26</v>
      </c>
      <c r="D6" s="20">
        <f t="shared" si="3"/>
        <v>2.8809630128526331E-2</v>
      </c>
      <c r="E6" s="17">
        <f>IF(OR($A6="",$B6="",$C6=""),"",A6*'MPTO_working_3-way'!$I5)</f>
        <v>2.0370430676544822</v>
      </c>
      <c r="F6" s="21">
        <f>IF(OR($A6="",$B6="",$C6=""),"",B6*'MPTO_working_3-way'!$I5)</f>
        <v>3.5596813202447009</v>
      </c>
      <c r="G6" s="22">
        <f>IF(OR($A6="",$B6="",$C6=""),"",C6*'MPTO_working_3-way'!$I5)</f>
        <v>4.3827290243475217</v>
      </c>
      <c r="H6" s="17">
        <f>IF(OR($A6="",$B6="",$C6=""),"",'MPTO_working_3-way'!E5)</f>
        <v>2.0183781606568933</v>
      </c>
      <c r="I6" s="21">
        <f>IF(OR($A6="",$B6="",$C6=""),"",'MPTO_working_3-way'!F5)</f>
        <v>3.5789170591680515</v>
      </c>
      <c r="J6" s="22">
        <f>IF(OR($A6="",$B6="",$C6=""),"",'MPTO_working_3-way'!G5)</f>
        <v>4.4417088651519459</v>
      </c>
      <c r="K6" s="17">
        <f>IF(OR($A6="",$B6="",$C6=""),"",'OddsRatio_working_3-way'!H5)</f>
        <v>2.025785788491703</v>
      </c>
      <c r="L6" s="21">
        <f>IF(OR($A6="",$B6="",$C6=""),"",'OddsRatio_working_3-way'!I5)</f>
        <v>3.5749316731526428</v>
      </c>
      <c r="M6" s="22">
        <f>IF(OR($A6="",$B6="",$C6=""),"",'OddsRatio_working_3-way'!J5)</f>
        <v>4.4123078270234224</v>
      </c>
      <c r="N6" s="23">
        <f t="shared" si="16"/>
        <v>49.090763758442904</v>
      </c>
      <c r="O6" s="24">
        <f t="shared" si="17"/>
        <v>28.092402381999122</v>
      </c>
      <c r="P6" s="24">
        <f t="shared" si="18"/>
        <v>22.81683385955797</v>
      </c>
      <c r="Q6" t="s">
        <v>184</v>
      </c>
      <c r="R6" t="s">
        <v>135</v>
      </c>
      <c r="S6" t="s">
        <v>196</v>
      </c>
      <c r="T6" s="35">
        <v>100</v>
      </c>
      <c r="U6" s="35">
        <f t="shared" si="19"/>
        <v>57.264957264957268</v>
      </c>
      <c r="V6" s="35">
        <f t="shared" si="20"/>
        <v>72.972972972972968</v>
      </c>
      <c r="W6" s="35">
        <f t="shared" si="21"/>
        <v>66.996699669967001</v>
      </c>
      <c r="X6" s="35">
        <f t="shared" si="22"/>
        <v>60.030327357060017</v>
      </c>
      <c r="Y6" s="35">
        <f t="shared" si="23"/>
        <v>75.738343065075739</v>
      </c>
      <c r="Z6" s="35">
        <f t="shared" si="24"/>
        <v>69.762069762069757</v>
      </c>
      <c r="AA6" s="35">
        <f t="shared" si="25"/>
        <v>-2.7653700921027493</v>
      </c>
      <c r="AB6" s="35">
        <f t="shared" si="26"/>
        <v>-2.7653700921027706</v>
      </c>
      <c r="AC6" s="35">
        <f t="shared" si="27"/>
        <v>-2.7653700921027564</v>
      </c>
      <c r="AD6" s="27"/>
      <c r="AE6" s="27"/>
      <c r="AF6">
        <v>2.17</v>
      </c>
      <c r="AG6">
        <v>1.75</v>
      </c>
      <c r="AH6" s="36"/>
      <c r="AI6" s="27"/>
      <c r="AJ6" t="s">
        <v>189</v>
      </c>
    </row>
    <row r="7" spans="1:36" s="12" customFormat="1" ht="15" x14ac:dyDescent="0.25">
      <c r="A7">
        <v>2.34</v>
      </c>
      <c r="B7">
        <v>3.7</v>
      </c>
      <c r="C7">
        <v>3.03</v>
      </c>
      <c r="D7" s="20">
        <f t="shared" si="3"/>
        <v>2.7653700921027591E-2</v>
      </c>
      <c r="E7" s="17">
        <f>IF(OR($A7="",$B7="",$C7=""),"",A7*'MPTO_working_3-way'!$I6)</f>
        <v>2.4047096601552043</v>
      </c>
      <c r="F7" s="21">
        <f>IF(OR($A7="",$B7="",$C7=""),"",B7*'MPTO_working_3-way'!$I6)</f>
        <v>3.8023186934078024</v>
      </c>
      <c r="G7" s="22">
        <f>IF(OR($A7="",$B7="",$C7=""),"",C7*'MPTO_working_3-way'!$I6)</f>
        <v>3.1137907137907135</v>
      </c>
      <c r="H7" s="17">
        <f>IF(OR($A7="",$B7="",$C7=""),"",'MPTO_working_3-way'!E6)</f>
        <v>2.3915862443683116</v>
      </c>
      <c r="I7" s="21">
        <f>IF(OR($A7="",$B7="",$C7=""),"",'MPTO_working_3-way'!F6)</f>
        <v>3.8306490002015079</v>
      </c>
      <c r="J7" s="22">
        <f>IF(OR($A7="",$B7="",$C7=""),"",'MPTO_working_3-way'!G6)</f>
        <v>3.1170602339778855</v>
      </c>
      <c r="K7" s="17">
        <f>IF(OR($A7="",$B7="",$C7=""),"",'OddsRatio_working_3-way'!H6)</f>
        <v>2.3974478031582391</v>
      </c>
      <c r="L7" s="21">
        <f>IF(OR($A7="",$B7="",$C7=""),"",'OddsRatio_working_3-way'!I6)</f>
        <v>3.8157530362143643</v>
      </c>
      <c r="M7" s="22">
        <f>IF(OR($A7="",$B7="",$C7=""),"",'OddsRatio_working_3-way'!J6)</f>
        <v>3.1170291346352439</v>
      </c>
      <c r="N7" s="23">
        <f t="shared" si="16"/>
        <v>41.585061871272153</v>
      </c>
      <c r="O7" s="24">
        <f t="shared" si="17"/>
        <v>26.299741832101841</v>
      </c>
      <c r="P7" s="24">
        <f t="shared" si="18"/>
        <v>32.115196296626017</v>
      </c>
      <c r="Q7" t="s">
        <v>175</v>
      </c>
      <c r="R7" t="s">
        <v>185</v>
      </c>
      <c r="S7" t="s">
        <v>196</v>
      </c>
      <c r="T7" s="35">
        <v>100</v>
      </c>
      <c r="U7" s="35">
        <f t="shared" si="19"/>
        <v>46.808510638297875</v>
      </c>
      <c r="V7" s="35">
        <f t="shared" si="20"/>
        <v>76.525821596244128</v>
      </c>
      <c r="W7" s="35">
        <f t="shared" si="21"/>
        <v>73.753280839895012</v>
      </c>
      <c r="X7" s="35">
        <f t="shared" si="22"/>
        <v>49.720897563860852</v>
      </c>
      <c r="Y7" s="35">
        <f t="shared" si="23"/>
        <v>79.438208521807113</v>
      </c>
      <c r="Z7" s="35">
        <f t="shared" si="24"/>
        <v>76.665667765457997</v>
      </c>
      <c r="AA7" s="35">
        <f t="shared" si="25"/>
        <v>-2.9123869255629771</v>
      </c>
      <c r="AB7" s="35">
        <f t="shared" si="26"/>
        <v>-2.9123869255629842</v>
      </c>
      <c r="AC7" s="35">
        <f t="shared" si="27"/>
        <v>-2.9123869255629842</v>
      </c>
      <c r="AD7" s="27"/>
      <c r="AE7" s="27"/>
      <c r="AF7">
        <v>1.58</v>
      </c>
      <c r="AG7">
        <v>2.5</v>
      </c>
      <c r="AH7" s="36"/>
      <c r="AI7" s="27"/>
      <c r="AJ7" t="s">
        <v>191</v>
      </c>
    </row>
    <row r="8" spans="1:36" ht="15" x14ac:dyDescent="0.25">
      <c r="A8">
        <v>1.88</v>
      </c>
      <c r="B8">
        <v>4.26</v>
      </c>
      <c r="C8">
        <v>3.81</v>
      </c>
      <c r="D8" s="20">
        <f t="shared" si="3"/>
        <v>2.9123869255629931E-2</v>
      </c>
      <c r="E8" s="17">
        <f>IF(OR($A8="",$B8="",$C8=""),"",A8*'MPTO_working_3-way'!$I7)</f>
        <v>1.9347528742005842</v>
      </c>
      <c r="F8" s="21">
        <f>IF(OR($A8="",$B8="",$C8=""),"",B8*'MPTO_working_3-way'!$I7)</f>
        <v>4.3840676830289835</v>
      </c>
      <c r="G8" s="22">
        <f>IF(OR($A8="",$B8="",$C8=""),"",C8*'MPTO_working_3-way'!$I7)</f>
        <v>3.9209619418639501</v>
      </c>
      <c r="H8" s="17">
        <f>IF(OR($A8="",$B8="",$C8=""),"",'MPTO_working_3-way'!E7)</f>
        <v>1.9149496660553258</v>
      </c>
      <c r="I8" s="21">
        <f>IF(OR($A8="",$B8="",$C8=""),"",'MPTO_working_3-way'!F7)</f>
        <v>4.4437763450080503</v>
      </c>
      <c r="J8" s="22">
        <f>IF(OR($A8="",$B8="",$C8=""),"",'MPTO_working_3-way'!G7)</f>
        <v>3.9563341742110554</v>
      </c>
      <c r="K8" s="17">
        <f>IF(OR($A8="",$B8="",$C8=""),"",'OddsRatio_working_3-way'!H7)</f>
        <v>1.9224566333853461</v>
      </c>
      <c r="L8" s="21">
        <f>IF(OR($A8="",$B8="",$C8=""),"",'OddsRatio_working_3-way'!I7)</f>
        <v>4.4172825282229855</v>
      </c>
      <c r="M8" s="22">
        <f>IF(OR($A8="",$B8="",$C8=""),"",'OddsRatio_working_3-way'!J7)</f>
        <v>3.9455717497872977</v>
      </c>
      <c r="N8" s="23">
        <f t="shared" si="16"/>
        <v>51.686187591952148</v>
      </c>
      <c r="O8" s="24">
        <f t="shared" si="17"/>
        <v>22.80986682461738</v>
      </c>
      <c r="P8" s="24">
        <f t="shared" si="18"/>
        <v>25.503945583430461</v>
      </c>
      <c r="Q8" t="s">
        <v>169</v>
      </c>
      <c r="R8" t="s">
        <v>187</v>
      </c>
      <c r="S8" t="s">
        <v>196</v>
      </c>
      <c r="T8" s="35">
        <v>100</v>
      </c>
      <c r="U8" s="35">
        <f t="shared" si="19"/>
        <v>50.73891625615763</v>
      </c>
      <c r="V8" s="35">
        <f t="shared" si="20"/>
        <v>74.874371859296474</v>
      </c>
      <c r="W8" s="35">
        <f t="shared" si="21"/>
        <v>71.509971509971507</v>
      </c>
      <c r="X8" s="35">
        <f t="shared" si="22"/>
        <v>53.615656630731998</v>
      </c>
      <c r="Y8" s="35">
        <f t="shared" si="23"/>
        <v>77.751112233870856</v>
      </c>
      <c r="Z8" s="35">
        <f t="shared" si="24"/>
        <v>74.386711884545889</v>
      </c>
      <c r="AA8" s="35">
        <f t="shared" si="25"/>
        <v>-2.8767403745743678</v>
      </c>
      <c r="AB8" s="35">
        <f t="shared" si="26"/>
        <v>-2.876740374574382</v>
      </c>
      <c r="AC8" s="35">
        <f t="shared" si="27"/>
        <v>-2.876740374574382</v>
      </c>
      <c r="AF8">
        <v>1.48</v>
      </c>
      <c r="AG8">
        <v>2.75</v>
      </c>
      <c r="AJ8" t="s">
        <v>191</v>
      </c>
    </row>
    <row r="9" spans="1:36" ht="15" x14ac:dyDescent="0.25">
      <c r="A9">
        <v>2.0299999999999998</v>
      </c>
      <c r="B9">
        <v>3.98</v>
      </c>
      <c r="C9">
        <v>3.51</v>
      </c>
      <c r="D9" s="20">
        <f t="shared" si="3"/>
        <v>2.8767403745743714E-2</v>
      </c>
      <c r="E9" s="17">
        <f>IF(OR($A9="",$B9="",$C9=""),"",A9*'MPTO_working_3-way'!$I8)</f>
        <v>2.0883978296038594</v>
      </c>
      <c r="F9" s="21">
        <f>IF(OR($A9="",$B9="",$C9=""),"",B9*'MPTO_working_3-way'!$I8)</f>
        <v>4.0944942669080602</v>
      </c>
      <c r="G9" s="22">
        <f>IF(OR($A9="",$B9="",$C9=""),"",C9*'MPTO_working_3-way'!$I8)</f>
        <v>3.6109735871475603</v>
      </c>
      <c r="H9" s="17">
        <f>IF(OR($A9="",$B9="",$C9=""),"",'MPTO_working_3-way'!E8)</f>
        <v>2.0703003490033018</v>
      </c>
      <c r="I9" s="21">
        <f>IF(OR($A9="",$B9="",$C9=""),"",'MPTO_working_3-way'!F8)</f>
        <v>4.1379228129988119</v>
      </c>
      <c r="J9" s="22">
        <f>IF(OR($A9="",$B9="",$C9=""),"",'MPTO_working_3-way'!G8)</f>
        <v>3.6322539019709086</v>
      </c>
      <c r="K9" s="17">
        <f>IF(OR($A9="",$B9="",$C9=""),"",'OddsRatio_working_3-way'!H8)</f>
        <v>2.0775386357683345</v>
      </c>
      <c r="L9" s="21">
        <f>IF(OR($A9="",$B9="",$C9=""),"",'OddsRatio_working_3-way'!I8)</f>
        <v>4.1175389656210069</v>
      </c>
      <c r="M9" s="22">
        <f>IF(OR($A9="",$B9="",$C9=""),"",'OddsRatio_working_3-way'!J8)</f>
        <v>3.6258465784257474</v>
      </c>
      <c r="N9" s="23">
        <f t="shared" si="16"/>
        <v>47.883596976811951</v>
      </c>
      <c r="O9" s="24">
        <f t="shared" si="17"/>
        <v>24.423040669077448</v>
      </c>
      <c r="P9" s="24">
        <f t="shared" si="18"/>
        <v>27.693362354110612</v>
      </c>
      <c r="Q9" t="s">
        <v>111</v>
      </c>
      <c r="R9" t="s">
        <v>114</v>
      </c>
      <c r="S9" t="s">
        <v>197</v>
      </c>
      <c r="T9" s="35">
        <v>100</v>
      </c>
      <c r="U9" s="35">
        <f t="shared" si="19"/>
        <v>48.453608247422686</v>
      </c>
      <c r="V9" s="35">
        <f t="shared" si="20"/>
        <v>76.525821596244128</v>
      </c>
      <c r="W9" s="35">
        <f t="shared" si="21"/>
        <v>72.067039106145245</v>
      </c>
      <c r="X9" s="35">
        <f t="shared" si="22"/>
        <v>51.407139297610613</v>
      </c>
      <c r="Y9" s="35">
        <f t="shared" si="23"/>
        <v>79.479352646432062</v>
      </c>
      <c r="Z9" s="35">
        <f t="shared" si="24"/>
        <v>75.020570156333193</v>
      </c>
      <c r="AA9" s="35">
        <f t="shared" si="25"/>
        <v>-2.9535310501879266</v>
      </c>
      <c r="AB9" s="35">
        <f t="shared" si="26"/>
        <v>-2.9535310501879337</v>
      </c>
      <c r="AC9" s="35">
        <f t="shared" si="27"/>
        <v>-2.9535310501879479</v>
      </c>
      <c r="AF9">
        <v>1.67</v>
      </c>
      <c r="AG9">
        <v>2.31</v>
      </c>
      <c r="AJ9" t="s">
        <v>80</v>
      </c>
    </row>
    <row r="10" spans="1:36" ht="15" x14ac:dyDescent="0.25">
      <c r="A10">
        <v>1.94</v>
      </c>
      <c r="B10">
        <v>4.26</v>
      </c>
      <c r="C10">
        <v>3.58</v>
      </c>
      <c r="D10" s="20">
        <f t="shared" si="3"/>
        <v>2.9535310501879408E-2</v>
      </c>
      <c r="E10" s="17">
        <f>IF(OR($A10="",$B10="",$C10=""),"",A10*'MPTO_working_3-way'!$I9)</f>
        <v>1.997298502373646</v>
      </c>
      <c r="F10" s="21">
        <f>IF(OR($A10="",$B10="",$C10=""),"",B10*'MPTO_working_3-way'!$I9)</f>
        <v>4.3858204227380062</v>
      </c>
      <c r="G10" s="22">
        <f>IF(OR($A10="",$B10="",$C10=""),"",C10*'MPTO_working_3-way'!$I9)</f>
        <v>3.6857364115967282</v>
      </c>
      <c r="H10" s="17">
        <f>IF(OR($A10="",$B10="",$C10=""),"",'MPTO_working_3-way'!E9)</f>
        <v>1.9777745057371727</v>
      </c>
      <c r="I10" s="21">
        <f>IF(OR($A10="",$B10="",$C10=""),"",'MPTO_working_3-way'!F9)</f>
        <v>4.4464862603242441</v>
      </c>
      <c r="J10" s="22">
        <f>IF(OR($A10="",$B10="",$C10=""),"",'MPTO_working_3-way'!G9)</f>
        <v>3.7107884862432727</v>
      </c>
      <c r="K10" s="17">
        <f>IF(OR($A10="",$B10="",$C10=""),"",'OddsRatio_working_3-way'!H9)</f>
        <v>1.9853774900650538</v>
      </c>
      <c r="L10" s="21">
        <f>IF(OR($A10="",$B10="",$C10=""),"",'OddsRatio_working_3-way'!I9)</f>
        <v>4.4173729974596547</v>
      </c>
      <c r="M10" s="22">
        <f>IF(OR($A10="",$B10="",$C10=""),"",'OddsRatio_working_3-way'!J9)</f>
        <v>3.7045467280508926</v>
      </c>
      <c r="N10" s="23">
        <f t="shared" si="16"/>
        <v>50.067628790166907</v>
      </c>
      <c r="O10" s="24">
        <f t="shared" si="17"/>
        <v>22.800751139183991</v>
      </c>
      <c r="P10" s="24">
        <f t="shared" si="18"/>
        <v>27.131620070649102</v>
      </c>
      <c r="Q10" t="s">
        <v>113</v>
      </c>
      <c r="R10" t="s">
        <v>107</v>
      </c>
      <c r="S10" t="s">
        <v>197</v>
      </c>
      <c r="T10" s="35">
        <v>100</v>
      </c>
      <c r="U10" s="35">
        <f t="shared" si="19"/>
        <v>74.874371859296474</v>
      </c>
      <c r="V10" s="35">
        <f t="shared" si="20"/>
        <v>76.470588235294116</v>
      </c>
      <c r="W10" s="35">
        <f t="shared" si="21"/>
        <v>45.652173913043477</v>
      </c>
      <c r="X10" s="35">
        <f t="shared" si="22"/>
        <v>77.8772378516624</v>
      </c>
      <c r="Y10" s="35">
        <f t="shared" si="23"/>
        <v>79.473454227660028</v>
      </c>
      <c r="Z10" s="35">
        <f t="shared" si="24"/>
        <v>48.655039905409396</v>
      </c>
      <c r="AA10" s="35">
        <f t="shared" si="25"/>
        <v>-3.0028659923659262</v>
      </c>
      <c r="AB10" s="35">
        <f t="shared" si="26"/>
        <v>-3.002865992365912</v>
      </c>
      <c r="AC10" s="35">
        <f t="shared" si="27"/>
        <v>-3.0028659923659191</v>
      </c>
      <c r="AF10">
        <v>1.51</v>
      </c>
      <c r="AG10">
        <v>2.68</v>
      </c>
      <c r="AJ10" t="s">
        <v>80</v>
      </c>
    </row>
    <row r="11" spans="1:36" ht="15" x14ac:dyDescent="0.25">
      <c r="A11">
        <v>3.98</v>
      </c>
      <c r="B11">
        <v>4.25</v>
      </c>
      <c r="C11">
        <v>1.84</v>
      </c>
      <c r="D11" s="20">
        <f t="shared" si="3"/>
        <v>3.0028659923659218E-2</v>
      </c>
      <c r="E11" s="17">
        <f>IF(OR($A11="",$B11="",$C11=""),"",A11*'MPTO_working_3-way'!$I10)</f>
        <v>4.0995140664961633</v>
      </c>
      <c r="F11" s="21">
        <f>IF(OR($A11="",$B11="",$C11=""),"",B11*'MPTO_working_3-way'!$I10)</f>
        <v>4.3776218046755515</v>
      </c>
      <c r="G11" s="22">
        <f>IF(OR($A11="",$B11="",$C11=""),"",C11*'MPTO_working_3-way'!$I10)</f>
        <v>1.8952527342595331</v>
      </c>
      <c r="H11" s="17">
        <f>IF(OR($A11="",$B11="",$C11=""),"",'MPTO_working_3-way'!E10)</f>
        <v>4.1451339376881213</v>
      </c>
      <c r="I11" s="21">
        <f>IF(OR($A11="",$B11="",$C11=""),"",'MPTO_working_3-way'!F10)</f>
        <v>4.4388305205609697</v>
      </c>
      <c r="J11" s="22">
        <f>IF(OR($A11="",$B11="",$C11=""),"",'MPTO_working_3-way'!G10)</f>
        <v>1.8745241957502854</v>
      </c>
      <c r="K11" s="17">
        <f>IF(OR($A11="",$B11="",$C11=""),"",'OddsRatio_working_3-way'!H10)</f>
        <v>4.1298645673557468</v>
      </c>
      <c r="L11" s="21">
        <f>IF(OR($A11="",$B11="",$C11=""),"",'OddsRatio_working_3-way'!I10)</f>
        <v>4.4134429006396569</v>
      </c>
      <c r="M11" s="22">
        <f>IF(OR($A11="",$B11="",$C11=""),"",'OddsRatio_working_3-way'!J10)</f>
        <v>1.8822437035499424</v>
      </c>
      <c r="N11" s="23">
        <f t="shared" si="16"/>
        <v>24.39313498574468</v>
      </c>
      <c r="O11" s="24">
        <f t="shared" si="17"/>
        <v>22.843453469003251</v>
      </c>
      <c r="P11" s="24">
        <f t="shared" si="18"/>
        <v>52.763411545252069</v>
      </c>
      <c r="Q11" t="s">
        <v>120</v>
      </c>
      <c r="R11" t="s">
        <v>109</v>
      </c>
      <c r="S11" t="s">
        <v>197</v>
      </c>
      <c r="T11" s="35">
        <v>100</v>
      </c>
      <c r="U11" s="35">
        <f t="shared" si="19"/>
        <v>70.326409495548958</v>
      </c>
      <c r="V11" s="35">
        <f t="shared" si="20"/>
        <v>75.308641975308646</v>
      </c>
      <c r="W11" s="35">
        <f t="shared" si="21"/>
        <v>51.456310679611654</v>
      </c>
      <c r="X11" s="35">
        <f t="shared" si="22"/>
        <v>73.235047345079707</v>
      </c>
      <c r="Y11" s="35">
        <f t="shared" si="23"/>
        <v>78.217279824839395</v>
      </c>
      <c r="Z11" s="35">
        <f t="shared" si="24"/>
        <v>54.364948529142396</v>
      </c>
      <c r="AA11" s="35">
        <f t="shared" si="25"/>
        <v>-2.9086378495307486</v>
      </c>
      <c r="AB11" s="35">
        <f t="shared" si="26"/>
        <v>-2.9086378495307486</v>
      </c>
      <c r="AC11" s="35">
        <f t="shared" si="27"/>
        <v>-2.9086378495307414</v>
      </c>
      <c r="AF11">
        <v>1.46</v>
      </c>
      <c r="AG11">
        <v>2.84</v>
      </c>
      <c r="AJ11" t="s">
        <v>80</v>
      </c>
    </row>
    <row r="12" spans="1:36" ht="15" x14ac:dyDescent="0.25">
      <c r="A12">
        <v>3.37</v>
      </c>
      <c r="B12">
        <v>4.05</v>
      </c>
      <c r="C12">
        <v>2.06</v>
      </c>
      <c r="D12" s="20">
        <f t="shared" si="3"/>
        <v>2.9086378495307486E-2</v>
      </c>
      <c r="E12" s="17">
        <f>IF(OR($A12="",$B12="",$C12=""),"",A12*'MPTO_working_3-way'!$I11)</f>
        <v>3.4680210955291861</v>
      </c>
      <c r="F12" s="21">
        <f>IF(OR($A12="",$B12="",$C12=""),"",B12*'MPTO_working_3-way'!$I11)</f>
        <v>4.1677998329059953</v>
      </c>
      <c r="G12" s="22">
        <f>IF(OR($A12="",$B12="",$C12=""),"",C12*'MPTO_working_3-way'!$I11)</f>
        <v>2.1199179397003336</v>
      </c>
      <c r="H12" s="17">
        <f>IF(OR($A12="",$B12="",$C12=""),"",'MPTO_working_3-way'!E11)</f>
        <v>3.4838295979424405</v>
      </c>
      <c r="I12" s="21">
        <f>IF(OR($A12="",$B12="",$C12=""),"",'MPTO_working_3-way'!F11)</f>
        <v>4.2155295592291591</v>
      </c>
      <c r="J12" s="22">
        <f>IF(OR($A12="",$B12="",$C12=""),"",'MPTO_working_3-way'!G11)</f>
        <v>2.1019821465017565</v>
      </c>
      <c r="K12" s="17">
        <f>IF(OR($A12="",$B12="",$C12=""),"",'OddsRatio_working_3-way'!H11)</f>
        <v>3.4801743788229955</v>
      </c>
      <c r="L12" s="21">
        <f>IF(OR($A12="",$B12="",$C12=""),"",'OddsRatio_working_3-way'!I11)</f>
        <v>4.1917855930000565</v>
      </c>
      <c r="M12" s="22">
        <f>IF(OR($A12="",$B12="",$C12=""),"",'OddsRatio_working_3-way'!J11)</f>
        <v>2.1092763044524792</v>
      </c>
      <c r="N12" s="23">
        <f t="shared" si="16"/>
        <v>28.834888037133172</v>
      </c>
      <c r="O12" s="24">
        <f t="shared" si="17"/>
        <v>23.993474737071306</v>
      </c>
      <c r="P12" s="24">
        <f t="shared" si="18"/>
        <v>47.171637225795521</v>
      </c>
      <c r="Q12" t="s">
        <v>122</v>
      </c>
      <c r="R12" t="s">
        <v>112</v>
      </c>
      <c r="S12" t="s">
        <v>197</v>
      </c>
      <c r="T12" s="35">
        <v>100</v>
      </c>
      <c r="U12" s="35">
        <f t="shared" si="19"/>
        <v>76.133651551312653</v>
      </c>
      <c r="V12" s="35">
        <f t="shared" si="20"/>
        <v>75.609756097560975</v>
      </c>
      <c r="W12" s="35">
        <f t="shared" si="21"/>
        <v>45.355191256830594</v>
      </c>
      <c r="X12" s="35">
        <f t="shared" si="22"/>
        <v>79.035052645608417</v>
      </c>
      <c r="Y12" s="35">
        <f t="shared" si="23"/>
        <v>78.511157191856739</v>
      </c>
      <c r="Z12" s="35">
        <f t="shared" si="24"/>
        <v>48.256592351126379</v>
      </c>
      <c r="AA12" s="35">
        <f t="shared" si="25"/>
        <v>-2.901401094295764</v>
      </c>
      <c r="AB12" s="35">
        <f t="shared" si="26"/>
        <v>-2.901401094295764</v>
      </c>
      <c r="AC12" s="35">
        <f t="shared" si="27"/>
        <v>-2.9014010942957853</v>
      </c>
      <c r="AF12">
        <v>1.56</v>
      </c>
      <c r="AG12">
        <v>2.56</v>
      </c>
      <c r="AJ12" t="s">
        <v>80</v>
      </c>
    </row>
    <row r="13" spans="1:36" ht="15" x14ac:dyDescent="0.25">
      <c r="A13">
        <v>4.1900000000000004</v>
      </c>
      <c r="B13">
        <v>4.0999999999999996</v>
      </c>
      <c r="C13">
        <v>1.83</v>
      </c>
      <c r="D13" s="20">
        <f t="shared" si="3"/>
        <v>2.9014010942957746E-2</v>
      </c>
      <c r="E13" s="17">
        <f>IF(OR($A13="",$B13="",$C13=""),"",A13*'MPTO_working_3-way'!$I12)</f>
        <v>4.3115687058509931</v>
      </c>
      <c r="F13" s="21">
        <f>IF(OR($A13="",$B13="",$C13=""),"",B13*'MPTO_working_3-way'!$I12)</f>
        <v>4.2189574448661267</v>
      </c>
      <c r="G13" s="22">
        <f>IF(OR($A13="",$B13="",$C13=""),"",C13*'MPTO_working_3-way'!$I12)</f>
        <v>1.8830956400256127</v>
      </c>
      <c r="H13" s="17">
        <f>IF(OR($A13="",$B13="",$C13=""),"",'MPTO_working_3-way'!E12)</f>
        <v>4.3669619718042476</v>
      </c>
      <c r="I13" s="21">
        <f>IF(OR($A13="",$B13="",$C13=""),"",'MPTO_working_3-way'!F12)</f>
        <v>4.2692878583421185</v>
      </c>
      <c r="J13" s="22">
        <f>IF(OR($A13="",$B13="",$C13=""),"",'MPTO_working_3-way'!G12)</f>
        <v>1.8629718950389405</v>
      </c>
      <c r="K13" s="17">
        <f>IF(OR($A13="",$B13="",$C13=""),"",'OddsRatio_working_3-way'!H12)</f>
        <v>4.3454099899635867</v>
      </c>
      <c r="L13" s="21">
        <f>IF(OR($A13="",$B13="",$C13=""),"",'OddsRatio_working_3-way'!I12)</f>
        <v>4.2510253820962731</v>
      </c>
      <c r="M13" s="22">
        <f>IF(OR($A13="",$B13="",$C13=""),"",'OddsRatio_working_3-way'!J12)</f>
        <v>1.8704358281096478</v>
      </c>
      <c r="N13" s="23">
        <f t="shared" si="16"/>
        <v>23.193414467522107</v>
      </c>
      <c r="O13" s="24">
        <f t="shared" si="17"/>
        <v>23.702538199736008</v>
      </c>
      <c r="P13" s="24">
        <f t="shared" si="18"/>
        <v>53.104047332741878</v>
      </c>
      <c r="Q13" t="s">
        <v>116</v>
      </c>
      <c r="R13" t="s">
        <v>72</v>
      </c>
      <c r="S13" t="s">
        <v>197</v>
      </c>
      <c r="T13" s="35">
        <v>100</v>
      </c>
      <c r="U13" s="35">
        <f t="shared" si="19"/>
        <v>53.271028037383175</v>
      </c>
      <c r="V13" s="35">
        <f t="shared" si="20"/>
        <v>72.67759562841529</v>
      </c>
      <c r="W13" s="35">
        <f t="shared" si="21"/>
        <v>71.264367816091948</v>
      </c>
      <c r="X13" s="35">
        <f t="shared" si="22"/>
        <v>56.058036555492741</v>
      </c>
      <c r="Y13" s="35">
        <f t="shared" si="23"/>
        <v>75.464604146524877</v>
      </c>
      <c r="Z13" s="35">
        <f t="shared" si="24"/>
        <v>74.051376334201507</v>
      </c>
      <c r="AA13" s="35">
        <f t="shared" si="25"/>
        <v>-2.7870085181095661</v>
      </c>
      <c r="AB13" s="35">
        <f t="shared" si="26"/>
        <v>-2.7870085181095874</v>
      </c>
      <c r="AC13" s="35">
        <f t="shared" si="27"/>
        <v>-2.787008518109559</v>
      </c>
      <c r="AF13">
        <v>1.63</v>
      </c>
      <c r="AG13">
        <v>2.39</v>
      </c>
      <c r="AJ13" t="s">
        <v>80</v>
      </c>
    </row>
    <row r="14" spans="1:36" ht="15" x14ac:dyDescent="0.25">
      <c r="A14">
        <v>2.14</v>
      </c>
      <c r="B14">
        <v>3.66</v>
      </c>
      <c r="C14">
        <v>3.48</v>
      </c>
      <c r="D14" s="20">
        <f t="shared" si="3"/>
        <v>2.7870085181095572E-2</v>
      </c>
      <c r="E14" s="17">
        <f>IF(OR($A14="",$B14="",$C14=""),"",A14*'MPTO_working_3-way'!$I13)</f>
        <v>2.1996419822875448</v>
      </c>
      <c r="F14" s="21">
        <f>IF(OR($A14="",$B14="",$C14=""),"",B14*'MPTO_working_3-way'!$I13)</f>
        <v>3.76200451176281</v>
      </c>
      <c r="G14" s="22">
        <f>IF(OR($A14="",$B14="",$C14=""),"",C14*'MPTO_working_3-way'!$I13)</f>
        <v>3.5769878964302126</v>
      </c>
      <c r="H14" s="17">
        <f>IF(OR($A14="",$B14="",$C14=""),"",'MPTO_working_3-way'!E13)</f>
        <v>2.1834075855139035</v>
      </c>
      <c r="I14" s="21">
        <f>IF(OR($A14="",$B14="",$C14=""),"",'MPTO_working_3-way'!F13)</f>
        <v>3.7888257744248524</v>
      </c>
      <c r="J14" s="22">
        <f>IF(OR($A14="",$B14="",$C14=""),"",'MPTO_working_3-way'!G13)</f>
        <v>3.5962647166238471</v>
      </c>
      <c r="K14" s="17">
        <f>IF(OR($A14="",$B14="",$C14=""),"",'OddsRatio_working_3-way'!H13)</f>
        <v>2.1900954133895221</v>
      </c>
      <c r="L14" s="21">
        <f>IF(OR($A14="",$B14="",$C14=""),"",'OddsRatio_working_3-way'!I13)</f>
        <v>3.7768892979088853</v>
      </c>
      <c r="M14" s="22">
        <f>IF(OR($A14="",$B14="",$C14=""),"",'OddsRatio_working_3-way'!J13)</f>
        <v>3.5889794957947494</v>
      </c>
      <c r="N14" s="23">
        <f t="shared" si="16"/>
        <v>45.461943718679059</v>
      </c>
      <c r="O14" s="24">
        <f t="shared" si="17"/>
        <v>26.581573649719452</v>
      </c>
      <c r="P14" s="24">
        <f t="shared" si="18"/>
        <v>27.956482631601492</v>
      </c>
      <c r="Q14" t="s">
        <v>108</v>
      </c>
      <c r="R14" t="s">
        <v>121</v>
      </c>
      <c r="S14" t="s">
        <v>197</v>
      </c>
      <c r="T14" s="35">
        <v>100</v>
      </c>
      <c r="U14" s="35">
        <f t="shared" si="19"/>
        <v>50.73891625615763</v>
      </c>
      <c r="V14" s="35">
        <f t="shared" si="20"/>
        <v>72.222222222222229</v>
      </c>
      <c r="W14" s="35">
        <f t="shared" si="21"/>
        <v>74.226804123711347</v>
      </c>
      <c r="X14" s="35">
        <f t="shared" si="22"/>
        <v>53.550973654066446</v>
      </c>
      <c r="Y14" s="35">
        <f t="shared" si="23"/>
        <v>75.034279620131031</v>
      </c>
      <c r="Z14" s="35">
        <f t="shared" si="24"/>
        <v>77.038861521620149</v>
      </c>
      <c r="AA14" s="35">
        <f t="shared" si="25"/>
        <v>-2.8120573979088164</v>
      </c>
      <c r="AB14" s="35">
        <f t="shared" si="26"/>
        <v>-2.8120573979088022</v>
      </c>
      <c r="AC14" s="35">
        <f t="shared" si="27"/>
        <v>-2.8120573979088022</v>
      </c>
      <c r="AF14">
        <v>1.74</v>
      </c>
      <c r="AG14">
        <v>2.19</v>
      </c>
      <c r="AJ14" t="s">
        <v>80</v>
      </c>
    </row>
    <row r="15" spans="1:36" ht="15" x14ac:dyDescent="0.25">
      <c r="A15">
        <v>2.0299999999999998</v>
      </c>
      <c r="B15">
        <v>3.6</v>
      </c>
      <c r="C15">
        <v>3.88</v>
      </c>
      <c r="D15" s="20">
        <f t="shared" si="3"/>
        <v>2.8120573979088181E-2</v>
      </c>
      <c r="E15" s="17">
        <f>IF(OR($A15="",$B15="",$C15=""),"",A15*'MPTO_working_3-way'!$I14)</f>
        <v>2.0870847651775488</v>
      </c>
      <c r="F15" s="21">
        <f>IF(OR($A15="",$B15="",$C15=""),"",B15*'MPTO_working_3-way'!$I14)</f>
        <v>3.7012340663247176</v>
      </c>
      <c r="G15" s="22">
        <f>IF(OR($A15="",$B15="",$C15=""),"",C15*'MPTO_working_3-way'!$I14)</f>
        <v>3.989107827038862</v>
      </c>
      <c r="H15" s="17">
        <f>IF(OR($A15="",$B15="",$C15=""),"",'MPTO_working_3-way'!E14)</f>
        <v>2.0693766262579478</v>
      </c>
      <c r="I15" s="21">
        <f>IF(OR($A15="",$B15="",$C15=""),"",'MPTO_working_3-way'!F14)</f>
        <v>3.7257233757769863</v>
      </c>
      <c r="J15" s="22">
        <f>IF(OR($A15="",$B15="",$C15=""),"",'MPTO_working_3-way'!G14)</f>
        <v>4.0264386575432738</v>
      </c>
      <c r="K15" s="17">
        <f>IF(OR($A15="",$B15="",$C15=""),"",'OddsRatio_working_3-way'!H14)</f>
        <v>2.0764349126972346</v>
      </c>
      <c r="L15" s="21">
        <f>IF(OR($A15="",$B15="",$C15=""),"",'OddsRatio_working_3-way'!I14)</f>
        <v>3.717214342730883</v>
      </c>
      <c r="M15" s="22">
        <f>IF(OR($A15="",$B15="",$C15=""),"",'OddsRatio_working_3-way'!J14)</f>
        <v>4.0098374257942089</v>
      </c>
      <c r="N15" s="23">
        <f t="shared" si="16"/>
        <v>47.913722369341798</v>
      </c>
      <c r="O15" s="24">
        <f t="shared" si="17"/>
        <v>27.018015669378848</v>
      </c>
      <c r="P15" s="24">
        <f t="shared" si="18"/>
        <v>25.068261961279344</v>
      </c>
      <c r="Q15" t="s">
        <v>117</v>
      </c>
      <c r="R15" t="s">
        <v>119</v>
      </c>
      <c r="S15" t="s">
        <v>197</v>
      </c>
      <c r="T15" s="35">
        <v>100</v>
      </c>
      <c r="U15" s="35">
        <f t="shared" si="19"/>
        <v>61.977186311787079</v>
      </c>
      <c r="V15" s="35">
        <f t="shared" si="20"/>
        <v>72.451790633608823</v>
      </c>
      <c r="W15" s="35">
        <f t="shared" si="21"/>
        <v>62.825278810408925</v>
      </c>
      <c r="X15" s="35">
        <f t="shared" si="22"/>
        <v>64.722930555982259</v>
      </c>
      <c r="Y15" s="35">
        <f t="shared" si="23"/>
        <v>75.197534877804003</v>
      </c>
      <c r="Z15" s="35">
        <f t="shared" si="24"/>
        <v>65.571023054604112</v>
      </c>
      <c r="AA15" s="35">
        <f t="shared" si="25"/>
        <v>-2.7457442441951798</v>
      </c>
      <c r="AB15" s="35">
        <f t="shared" si="26"/>
        <v>-2.7457442441951798</v>
      </c>
      <c r="AC15" s="35">
        <f t="shared" si="27"/>
        <v>-2.7457442441951869</v>
      </c>
      <c r="AF15">
        <v>1.73</v>
      </c>
      <c r="AG15">
        <v>2.19</v>
      </c>
      <c r="AJ15" t="s">
        <v>80</v>
      </c>
    </row>
    <row r="16" spans="1:36" ht="15" x14ac:dyDescent="0.25">
      <c r="A16">
        <v>2.63</v>
      </c>
      <c r="B16">
        <v>3.63</v>
      </c>
      <c r="C16">
        <v>2.69</v>
      </c>
      <c r="D16" s="20">
        <f t="shared" si="3"/>
        <v>2.7457442441952029E-2</v>
      </c>
      <c r="E16" s="17">
        <f>IF(OR($A16="",$B16="",$C16=""),"",A16*'MPTO_working_3-way'!$I15)</f>
        <v>2.7022130736223335</v>
      </c>
      <c r="F16" s="21">
        <f>IF(OR($A16="",$B16="",$C16=""),"",B16*'MPTO_working_3-way'!$I15)</f>
        <v>3.7296705160642856</v>
      </c>
      <c r="G16" s="22">
        <f>IF(OR($A16="",$B16="",$C16=""),"",C16*'MPTO_working_3-way'!$I15)</f>
        <v>2.7638605201688509</v>
      </c>
      <c r="H16" s="17">
        <f>IF(OR($A16="",$B16="",$C16=""),"",'MPTO_working_3-way'!E15)</f>
        <v>2.6948682395278372</v>
      </c>
      <c r="I16" s="21">
        <f>IF(OR($A16="",$B16="",$C16=""),"",'MPTO_working_3-way'!F15)</f>
        <v>3.7547458177828794</v>
      </c>
      <c r="J16" s="22">
        <f>IF(OR($A16="",$B16="",$C16=""),"",'MPTO_working_3-way'!G15)</f>
        <v>2.7578999755902527</v>
      </c>
      <c r="K16" s="17">
        <f>IF(OR($A16="",$B16="",$C16=""),"",'OddsRatio_working_3-way'!H15)</f>
        <v>2.6987656285422279</v>
      </c>
      <c r="L16" s="21">
        <f>IF(OR($A16="",$B16="",$C16=""),"",'OddsRatio_working_3-way'!I15)</f>
        <v>3.7409531307153743</v>
      </c>
      <c r="M16" s="22">
        <f>IF(OR($A16="",$B16="",$C16=""),"",'OddsRatio_working_3-way'!J15)</f>
        <v>2.7612968786726166</v>
      </c>
      <c r="N16" s="23">
        <f t="shared" si="16"/>
        <v>37.00670423666827</v>
      </c>
      <c r="O16" s="24">
        <f t="shared" si="17"/>
        <v>26.812019873949737</v>
      </c>
      <c r="P16" s="24">
        <f t="shared" si="18"/>
        <v>36.181275889381986</v>
      </c>
      <c r="Q16" t="s">
        <v>75</v>
      </c>
      <c r="R16" t="s">
        <v>73</v>
      </c>
      <c r="S16" t="s">
        <v>197</v>
      </c>
      <c r="T16" s="35">
        <v>100</v>
      </c>
      <c r="U16" s="35">
        <f t="shared" si="19"/>
        <v>16.666666666666668</v>
      </c>
      <c r="V16" s="35">
        <f t="shared" si="20"/>
        <v>88.492520138089773</v>
      </c>
      <c r="W16" s="35">
        <f t="shared" si="21"/>
        <v>91.197183098591552</v>
      </c>
      <c r="X16" s="35">
        <f t="shared" si="22"/>
        <v>20.310296763318693</v>
      </c>
      <c r="Y16" s="35">
        <f t="shared" si="23"/>
        <v>92.136150234741791</v>
      </c>
      <c r="Z16" s="35">
        <f t="shared" si="24"/>
        <v>94.840813195243584</v>
      </c>
      <c r="AA16" s="35">
        <f t="shared" si="25"/>
        <v>-3.643630096652025</v>
      </c>
      <c r="AB16" s="35">
        <f t="shared" si="26"/>
        <v>-3.6436300966520179</v>
      </c>
      <c r="AC16" s="35">
        <f t="shared" si="27"/>
        <v>-3.6436300966520321</v>
      </c>
      <c r="AF16">
        <v>1.58</v>
      </c>
      <c r="AG16">
        <v>2.48</v>
      </c>
      <c r="AJ16" t="s">
        <v>80</v>
      </c>
    </row>
    <row r="17" spans="1:36" ht="15" x14ac:dyDescent="0.25">
      <c r="A17">
        <v>1.2</v>
      </c>
      <c r="B17">
        <v>8.69</v>
      </c>
      <c r="C17">
        <v>11.36</v>
      </c>
      <c r="D17" s="20">
        <f t="shared" si="3"/>
        <v>3.6436300966520285E-2</v>
      </c>
      <c r="E17" s="17">
        <f>IF(OR($A17="",$B17="",$C17=""),"",A17*'MPTO_working_3-way'!$I16)</f>
        <v>1.2437235611598243</v>
      </c>
      <c r="F17" s="21">
        <f>IF(OR($A17="",$B17="",$C17=""),"",B17*'MPTO_working_3-way'!$I16)</f>
        <v>9.0066314553990612</v>
      </c>
      <c r="G17" s="22">
        <f>IF(OR($A17="",$B17="",$C17=""),"",C17*'MPTO_working_3-way'!$I16)</f>
        <v>11.773916378979671</v>
      </c>
      <c r="H17" s="17">
        <f>IF(OR($A17="",$B17="",$C17=""),"",'MPTO_working_3-way'!E16)</f>
        <v>1.2177480944279939</v>
      </c>
      <c r="I17" s="21">
        <f>IF(OR($A17="",$B17="",$C17=""),"",'MPTO_working_3-way'!F16)</f>
        <v>9.7154004627705888</v>
      </c>
      <c r="J17" s="22">
        <f>IF(OR($A17="",$B17="",$C17=""),"",'MPTO_working_3-way'!G16)</f>
        <v>13.178228160524005</v>
      </c>
      <c r="K17" s="17">
        <f>IF(OR($A17="",$B17="",$C17=""),"",'OddsRatio_working_3-way'!H16)</f>
        <v>1.2242600535242589</v>
      </c>
      <c r="L17" s="21">
        <f>IF(OR($A17="",$B17="",$C17=""),"",'OddsRatio_working_3-way'!I16)</f>
        <v>9.6227990580077556</v>
      </c>
      <c r="M17" s="22">
        <f>IF(OR($A17="",$B17="",$C17=""),"",'OddsRatio_working_3-way'!J16)</f>
        <v>12.616670772556612</v>
      </c>
      <c r="N17" s="23">
        <f t="shared" si="16"/>
        <v>80.403719220970459</v>
      </c>
      <c r="O17" s="24">
        <f t="shared" si="17"/>
        <v>11.102930157096036</v>
      </c>
      <c r="P17" s="24">
        <f t="shared" si="18"/>
        <v>8.4933506219334998</v>
      </c>
      <c r="Q17" t="s">
        <v>115</v>
      </c>
      <c r="R17" t="s">
        <v>110</v>
      </c>
      <c r="S17" t="s">
        <v>197</v>
      </c>
      <c r="T17" s="35">
        <v>100</v>
      </c>
      <c r="U17" s="35">
        <f t="shared" si="19"/>
        <v>76.19047619047619</v>
      </c>
      <c r="V17" s="35">
        <f t="shared" si="20"/>
        <v>74.937343358395992</v>
      </c>
      <c r="W17" s="35">
        <f t="shared" si="21"/>
        <v>45.945945945945937</v>
      </c>
      <c r="X17" s="35">
        <f t="shared" si="22"/>
        <v>79.116710695658057</v>
      </c>
      <c r="Y17" s="35">
        <f t="shared" si="23"/>
        <v>77.863577863577845</v>
      </c>
      <c r="Z17" s="35">
        <f t="shared" si="24"/>
        <v>48.872180451127818</v>
      </c>
      <c r="AA17" s="35">
        <f t="shared" si="25"/>
        <v>-2.926234505181867</v>
      </c>
      <c r="AB17" s="35">
        <f t="shared" si="26"/>
        <v>-2.9262345051818528</v>
      </c>
      <c r="AC17" s="35">
        <f t="shared" si="27"/>
        <v>-2.9262345051818812</v>
      </c>
      <c r="AF17">
        <v>1.32</v>
      </c>
      <c r="AG17">
        <v>3.28</v>
      </c>
      <c r="AJ17" t="s">
        <v>80</v>
      </c>
    </row>
    <row r="18" spans="1:36" ht="15" x14ac:dyDescent="0.25">
      <c r="A18">
        <v>4.2</v>
      </c>
      <c r="B18">
        <v>3.99</v>
      </c>
      <c r="C18">
        <v>1.85</v>
      </c>
      <c r="D18" s="20">
        <f t="shared" si="3"/>
        <v>2.9262345051818572E-2</v>
      </c>
      <c r="E18" s="17">
        <f>IF(OR($A18="",$B18="",$C18=""),"",A18*'MPTO_working_3-way'!$I17)</f>
        <v>4.3229018492176383</v>
      </c>
      <c r="F18" s="21">
        <f>IF(OR($A18="",$B18="",$C18=""),"",B18*'MPTO_working_3-way'!$I17)</f>
        <v>4.1067567567567567</v>
      </c>
      <c r="G18" s="22">
        <f>IF(OR($A18="",$B18="",$C18=""),"",C18*'MPTO_working_3-way'!$I17)</f>
        <v>1.9041353383458643</v>
      </c>
      <c r="H18" s="17">
        <f>IF(OR($A18="",$B18="",$C18=""),"",'MPTO_working_3-way'!E17)</f>
        <v>4.3794126371996436</v>
      </c>
      <c r="I18" s="21">
        <f>IF(OR($A18="",$B18="",$C18=""),"",'MPTO_working_3-way'!F17)</f>
        <v>4.1515748031496056</v>
      </c>
      <c r="J18" s="22">
        <f>IF(OR($A18="",$B18="",$C18=""),"",'MPTO_working_3-way'!G17)</f>
        <v>1.8839969372128638</v>
      </c>
      <c r="K18" s="17">
        <f>IF(OR($A18="",$B18="",$C18=""),"",'OddsRatio_working_3-way'!H17)</f>
        <v>4.3563315801136282</v>
      </c>
      <c r="L18" s="21">
        <f>IF(OR($A18="",$B18="",$C18=""),"",'OddsRatio_working_3-way'!I17)</f>
        <v>4.1360723201686715</v>
      </c>
      <c r="M18" s="22">
        <f>IF(OR($A18="",$B18="",$C18=""),"",'OddsRatio_working_3-way'!J17)</f>
        <v>1.8915255759676828</v>
      </c>
      <c r="N18" s="23">
        <f t="shared" si="16"/>
        <v>23.132609410990458</v>
      </c>
      <c r="O18" s="24">
        <f t="shared" si="17"/>
        <v>24.350115169463642</v>
      </c>
      <c r="P18" s="24">
        <f t="shared" si="18"/>
        <v>52.517275419545918</v>
      </c>
      <c r="Q18" t="s">
        <v>118</v>
      </c>
      <c r="R18" t="s">
        <v>71</v>
      </c>
      <c r="S18" t="s">
        <v>197</v>
      </c>
      <c r="T18" s="35">
        <v>100</v>
      </c>
      <c r="U18" s="35">
        <f t="shared" si="19"/>
        <v>57.264957264957268</v>
      </c>
      <c r="V18" s="35">
        <f t="shared" si="20"/>
        <v>71.988795518207283</v>
      </c>
      <c r="W18" s="35">
        <f t="shared" si="21"/>
        <v>67.948717948717942</v>
      </c>
      <c r="X18" s="35">
        <f t="shared" si="22"/>
        <v>60.062486533074768</v>
      </c>
      <c r="Y18" s="35">
        <f t="shared" si="23"/>
        <v>74.786324786324784</v>
      </c>
      <c r="Z18" s="35">
        <f t="shared" si="24"/>
        <v>70.746247216835457</v>
      </c>
      <c r="AA18" s="35">
        <f t="shared" si="25"/>
        <v>-2.7975292681175006</v>
      </c>
      <c r="AB18" s="35">
        <f t="shared" si="26"/>
        <v>-2.7975292681175006</v>
      </c>
      <c r="AC18" s="35">
        <f t="shared" si="27"/>
        <v>-2.7975292681175148</v>
      </c>
      <c r="AF18">
        <v>1.69</v>
      </c>
      <c r="AG18">
        <v>2.25</v>
      </c>
      <c r="AJ18" t="s">
        <v>80</v>
      </c>
    </row>
    <row r="19" spans="1:36" ht="15" x14ac:dyDescent="0.25">
      <c r="A19">
        <v>2.34</v>
      </c>
      <c r="B19">
        <v>3.57</v>
      </c>
      <c r="C19">
        <v>3.12</v>
      </c>
      <c r="D19" s="20">
        <f t="shared" si="3"/>
        <v>2.7975292681174935E-2</v>
      </c>
      <c r="E19" s="17">
        <f>IF(OR($A19="",$B19="",$C19=""),"",A19*'MPTO_working_3-way'!$I18)</f>
        <v>2.405462184873949</v>
      </c>
      <c r="F19" s="21">
        <f>IF(OR($A19="",$B19="",$C19=""),"",B19*'MPTO_working_3-way'!$I18)</f>
        <v>3.6698717948717943</v>
      </c>
      <c r="G19" s="22">
        <f>IF(OR($A19="",$B19="",$C19=""),"",C19*'MPTO_working_3-way'!$I18)</f>
        <v>3.2072829131652658</v>
      </c>
      <c r="H19" s="17">
        <f>IF(OR($A19="",$B19="",$C19=""),"",'MPTO_working_3-way'!E18)</f>
        <v>2.3921995360957586</v>
      </c>
      <c r="I19" s="21">
        <f>IF(OR($A19="",$B19="",$C19=""),"",'MPTO_working_3-way'!F18)</f>
        <v>3.6929401883205863</v>
      </c>
      <c r="J19" s="22">
        <f>IF(OR($A19="",$B19="",$C19=""),"",'MPTO_working_3-way'!G18)</f>
        <v>3.2134943837513457</v>
      </c>
      <c r="K19" s="17">
        <f>IF(OR($A19="",$B19="",$C19=""),"",'OddsRatio_working_3-way'!H18)</f>
        <v>2.3980373628911651</v>
      </c>
      <c r="L19" s="21">
        <f>IF(OR($A19="",$B19="",$C19=""),"",'OddsRatio_working_3-way'!I18)</f>
        <v>3.681310464649473</v>
      </c>
      <c r="M19" s="22">
        <f>IF(OR($A19="",$B19="",$C19=""),"",'OddsRatio_working_3-way'!J18)</f>
        <v>3.2118203054696046</v>
      </c>
      <c r="N19" s="23">
        <f t="shared" si="16"/>
        <v>41.572052401746731</v>
      </c>
      <c r="O19" s="24">
        <f t="shared" si="17"/>
        <v>27.248908296943235</v>
      </c>
      <c r="P19" s="24">
        <f t="shared" si="18"/>
        <v>31.179039301310045</v>
      </c>
      <c r="Q19" t="s">
        <v>151</v>
      </c>
      <c r="R19" t="s">
        <v>148</v>
      </c>
      <c r="S19" t="s">
        <v>197</v>
      </c>
      <c r="T19" s="35">
        <v>100</v>
      </c>
      <c r="U19" s="35">
        <f t="shared" si="19"/>
        <v>18.032786885245901</v>
      </c>
      <c r="V19" s="35">
        <f t="shared" si="20"/>
        <v>86.928104575163403</v>
      </c>
      <c r="W19" s="35">
        <f t="shared" si="21"/>
        <v>91.119005328596799</v>
      </c>
      <c r="X19" s="35">
        <f t="shared" si="22"/>
        <v>21.952890096239798</v>
      </c>
      <c r="Y19" s="35">
        <f t="shared" si="23"/>
        <v>90.848207786157303</v>
      </c>
      <c r="Z19" s="35">
        <f t="shared" si="24"/>
        <v>95.0391085395907</v>
      </c>
      <c r="AA19" s="35">
        <f t="shared" si="25"/>
        <v>-3.9201032109938971</v>
      </c>
      <c r="AB19" s="35">
        <f t="shared" si="26"/>
        <v>-3.9201032109939007</v>
      </c>
      <c r="AC19" s="35">
        <f t="shared" si="27"/>
        <v>-3.9201032109939007</v>
      </c>
      <c r="AF19">
        <v>1.68</v>
      </c>
      <c r="AG19">
        <v>2.2799999999999998</v>
      </c>
      <c r="AJ19" t="s">
        <v>190</v>
      </c>
    </row>
    <row r="20" spans="1:36" ht="15" x14ac:dyDescent="0.25">
      <c r="A20">
        <v>1.22</v>
      </c>
      <c r="B20">
        <v>7.65</v>
      </c>
      <c r="C20">
        <v>11.26</v>
      </c>
      <c r="D20" s="20">
        <f t="shared" si="3"/>
        <v>3.9201032109938971E-2</v>
      </c>
      <c r="E20" s="17">
        <f>IF(OR($A20="",$B20="",$C20=""),"",A20*'MPTO_working_3-way'!$I19)</f>
        <v>1.2678252591741255</v>
      </c>
      <c r="F20" s="21">
        <f>IF(OR($A20="",$B20="",$C20=""),"",B20*'MPTO_working_3-way'!$I19)</f>
        <v>7.9498878956410337</v>
      </c>
      <c r="G20" s="22">
        <f>IF(OR($A20="",$B20="",$C20=""),"",C20*'MPTO_working_3-way'!$I19)</f>
        <v>11.701403621557912</v>
      </c>
      <c r="H20" s="17">
        <f>IF(OR($A20="",$B20="",$C20=""),"",'MPTO_working_3-way'!E19)</f>
        <v>1.23976401172517</v>
      </c>
      <c r="I20" s="21">
        <f>IF(OR($A20="",$B20="",$C20=""),"",'MPTO_working_3-way'!F19)</f>
        <v>8.4996470935226451</v>
      </c>
      <c r="J20" s="22">
        <f>IF(OR($A20="",$B20="",$C20=""),"",'MPTO_working_3-way'!G19)</f>
        <v>13.202551322521774</v>
      </c>
      <c r="K20" s="17">
        <f>IF(OR($A20="",$B20="",$C20=""),"",'OddsRatio_working_3-way'!H19)</f>
        <v>1.2469410502408032</v>
      </c>
      <c r="L20" s="21">
        <f>IF(OR($A20="",$B20="",$C20=""),"",'OddsRatio_working_3-way'!I19)</f>
        <v>8.4643544731879121</v>
      </c>
      <c r="M20" s="22">
        <f>IF(OR($A20="",$B20="",$C20=""),"",'OddsRatio_working_3-way'!J19)</f>
        <v>12.516432615775637</v>
      </c>
      <c r="N20" s="23">
        <f t="shared" si="16"/>
        <v>78.875222966563257</v>
      </c>
      <c r="O20" s="24">
        <f t="shared" si="17"/>
        <v>12.578793728000937</v>
      </c>
      <c r="P20" s="24">
        <f t="shared" si="18"/>
        <v>8.5459833054358061</v>
      </c>
      <c r="Q20" t="s">
        <v>153</v>
      </c>
      <c r="R20" t="s">
        <v>123</v>
      </c>
      <c r="S20" t="s">
        <v>197</v>
      </c>
      <c r="T20" s="35">
        <v>100</v>
      </c>
      <c r="U20" s="35">
        <f t="shared" si="19"/>
        <v>44.444444444444443</v>
      </c>
      <c r="V20" s="35">
        <f t="shared" si="20"/>
        <v>74.874371859296474</v>
      </c>
      <c r="W20" s="35">
        <f t="shared" si="21"/>
        <v>77.728285077951</v>
      </c>
      <c r="X20" s="35">
        <f t="shared" si="22"/>
        <v>47.397343062752512</v>
      </c>
      <c r="Y20" s="35">
        <f t="shared" si="23"/>
        <v>77.827270477604557</v>
      </c>
      <c r="Z20" s="35">
        <f t="shared" si="24"/>
        <v>80.681183696259069</v>
      </c>
      <c r="AA20" s="35">
        <f t="shared" si="25"/>
        <v>-2.952898618308069</v>
      </c>
      <c r="AB20" s="35">
        <f t="shared" si="26"/>
        <v>-2.9528986183080832</v>
      </c>
      <c r="AC20" s="35">
        <f t="shared" si="27"/>
        <v>-2.952898618308069</v>
      </c>
      <c r="AF20">
        <v>1.34</v>
      </c>
      <c r="AG20">
        <v>3.19</v>
      </c>
      <c r="AJ20" t="s">
        <v>190</v>
      </c>
    </row>
    <row r="21" spans="1:36" ht="15" x14ac:dyDescent="0.25">
      <c r="A21">
        <v>1.8</v>
      </c>
      <c r="B21">
        <v>3.98</v>
      </c>
      <c r="C21">
        <v>4.49</v>
      </c>
      <c r="D21" s="20">
        <f t="shared" si="3"/>
        <v>2.9528986183080752E-2</v>
      </c>
      <c r="E21" s="17">
        <f>IF(OR($A21="",$B21="",$C21=""),"",A21*'MPTO_working_3-way'!$I20)</f>
        <v>1.8531521751295454</v>
      </c>
      <c r="F21" s="21">
        <f>IF(OR($A21="",$B21="",$C21=""),"",B21*'MPTO_working_3-way'!$I20)</f>
        <v>4.0975253650086616</v>
      </c>
      <c r="G21" s="22">
        <f>IF(OR($A21="",$B21="",$C21=""),"",C21*'MPTO_working_3-way'!$I20)</f>
        <v>4.6225851479620328</v>
      </c>
      <c r="H21" s="17">
        <f>IF(OR($A21="",$B21="",$C21=""),"",'MPTO_working_3-way'!E20)</f>
        <v>1.8324665272586269</v>
      </c>
      <c r="I21" s="21">
        <f>IF(OR($A21="",$B21="",$C21=""),"",'MPTO_working_3-way'!F20)</f>
        <v>4.1422740915240963</v>
      </c>
      <c r="J21" s="22">
        <f>IF(OR($A21="",$B21="",$C21=""),"",'MPTO_working_3-way'!G20)</f>
        <v>4.6976111567624832</v>
      </c>
      <c r="K21" s="17">
        <f>IF(OR($A21="",$B21="",$C21=""),"",'OddsRatio_working_3-way'!H20)</f>
        <v>1.840074060425102</v>
      </c>
      <c r="L21" s="21">
        <f>IF(OR($A21="",$B21="",$C21=""),"",'OddsRatio_working_3-way'!I20)</f>
        <v>4.1292758750835059</v>
      </c>
      <c r="M21" s="22">
        <f>IF(OR($A21="",$B21="",$C21=""),"",'OddsRatio_working_3-way'!J20)</f>
        <v>4.6648230886045097</v>
      </c>
      <c r="N21" s="23">
        <f t="shared" si="16"/>
        <v>53.962109179193263</v>
      </c>
      <c r="O21" s="24">
        <f t="shared" si="17"/>
        <v>24.404974000640166</v>
      </c>
      <c r="P21" s="24">
        <f t="shared" si="18"/>
        <v>21.632916820166564</v>
      </c>
      <c r="Q21" t="s">
        <v>180</v>
      </c>
      <c r="R21" t="s">
        <v>181</v>
      </c>
      <c r="S21" t="s">
        <v>197</v>
      </c>
      <c r="T21" s="35">
        <v>100</v>
      </c>
      <c r="U21" s="35">
        <f t="shared" si="19"/>
        <v>44.134078212290497</v>
      </c>
      <c r="V21" s="35">
        <f t="shared" si="20"/>
        <v>75.903614457831324</v>
      </c>
      <c r="W21" s="35">
        <f t="shared" si="21"/>
        <v>76.851851851851848</v>
      </c>
      <c r="X21" s="35">
        <f t="shared" si="22"/>
        <v>47.244533690316814</v>
      </c>
      <c r="Y21" s="35">
        <f t="shared" si="23"/>
        <v>79.014069935857648</v>
      </c>
      <c r="Z21" s="35">
        <f t="shared" si="24"/>
        <v>79.962307329878172</v>
      </c>
      <c r="AA21" s="35">
        <f t="shared" si="25"/>
        <v>-3.1104554780263172</v>
      </c>
      <c r="AB21" s="35">
        <f t="shared" si="26"/>
        <v>-3.1104554780263243</v>
      </c>
      <c r="AC21" s="35">
        <f t="shared" si="27"/>
        <v>-3.1104554780263243</v>
      </c>
      <c r="AF21">
        <v>1.66</v>
      </c>
      <c r="AG21">
        <v>2.3199999999999998</v>
      </c>
      <c r="AJ21" t="s">
        <v>190</v>
      </c>
    </row>
    <row r="22" spans="1:36" ht="15" x14ac:dyDescent="0.25">
      <c r="A22">
        <v>1.79</v>
      </c>
      <c r="B22">
        <v>4.1500000000000004</v>
      </c>
      <c r="C22">
        <v>4.32</v>
      </c>
      <c r="D22" s="20">
        <f t="shared" si="3"/>
        <v>3.1104554780263083E-2</v>
      </c>
      <c r="E22" s="17">
        <f>IF(OR($A22="",$B22="",$C22=""),"",A22*'MPTO_working_3-way'!$I21)</f>
        <v>1.8456771530566709</v>
      </c>
      <c r="F22" s="21">
        <f>IF(OR($A22="",$B22="",$C22=""),"",B22*'MPTO_working_3-way'!$I21)</f>
        <v>4.2790839023380922</v>
      </c>
      <c r="G22" s="22">
        <f>IF(OR($A22="",$B22="",$C22=""),"",C22*'MPTO_working_3-way'!$I21)</f>
        <v>4.4543716766507364</v>
      </c>
      <c r="H22" s="17">
        <f>IF(OR($A22="",$B22="",$C22=""),"",'MPTO_working_3-way'!E21)</f>
        <v>1.8238489048763475</v>
      </c>
      <c r="I22" s="21">
        <f>IF(OR($A22="",$B22="",$C22=""),"",'MPTO_working_3-way'!F21)</f>
        <v>4.3365948625734339</v>
      </c>
      <c r="J22" s="22">
        <f>IF(OR($A22="",$B22="",$C22=""),"",'MPTO_working_3-way'!G21)</f>
        <v>4.5225683646414856</v>
      </c>
      <c r="K22" s="17">
        <f>IF(OR($A22="",$B22="",$C22=""),"",'OddsRatio_working_3-way'!H21)</f>
        <v>1.8318105466885792</v>
      </c>
      <c r="L22" s="21">
        <f>IF(OR($A22="",$B22="",$C22=""),"",'OddsRatio_working_3-way'!I21)</f>
        <v>4.3167129393278785</v>
      </c>
      <c r="M22" s="22">
        <f>IF(OR($A22="",$B22="",$C22=""),"",'OddsRatio_working_3-way'!J21)</f>
        <v>4.4957101455773198</v>
      </c>
      <c r="N22" s="23">
        <f t="shared" si="16"/>
        <v>54.180656586872502</v>
      </c>
      <c r="O22" s="24">
        <f t="shared" si="17"/>
        <v>23.369488021807655</v>
      </c>
      <c r="P22" s="24">
        <f t="shared" si="18"/>
        <v>22.449855391319858</v>
      </c>
      <c r="Q22" t="s">
        <v>182</v>
      </c>
      <c r="R22" t="s">
        <v>127</v>
      </c>
      <c r="S22" t="s">
        <v>197</v>
      </c>
      <c r="T22" s="35">
        <v>100</v>
      </c>
      <c r="U22" s="35">
        <f t="shared" si="19"/>
        <v>64.157706093189958</v>
      </c>
      <c r="V22" s="35">
        <f t="shared" si="20"/>
        <v>69.969969969969966</v>
      </c>
      <c r="W22" s="35">
        <f t="shared" si="21"/>
        <v>63.099630996309962</v>
      </c>
      <c r="X22" s="35">
        <f t="shared" si="22"/>
        <v>66.930399033720064</v>
      </c>
      <c r="Y22" s="35">
        <f t="shared" si="23"/>
        <v>72.742662910500073</v>
      </c>
      <c r="Z22" s="35">
        <f t="shared" si="24"/>
        <v>65.872323936840061</v>
      </c>
      <c r="AA22" s="35">
        <f t="shared" si="25"/>
        <v>-2.7726929405301064</v>
      </c>
      <c r="AB22" s="35">
        <f t="shared" si="26"/>
        <v>-2.7726929405301064</v>
      </c>
      <c r="AC22" s="35">
        <f t="shared" si="27"/>
        <v>-2.7726929405300993</v>
      </c>
      <c r="AF22">
        <v>1.55</v>
      </c>
      <c r="AG22">
        <v>2.58</v>
      </c>
      <c r="AJ22" t="s">
        <v>190</v>
      </c>
    </row>
    <row r="23" spans="1:36" ht="15" x14ac:dyDescent="0.25">
      <c r="A23">
        <v>2.79</v>
      </c>
      <c r="B23">
        <v>3.33</v>
      </c>
      <c r="C23">
        <v>2.71</v>
      </c>
      <c r="D23" s="20">
        <f t="shared" si="3"/>
        <v>2.7726929405301082E-2</v>
      </c>
      <c r="E23" s="17">
        <f>IF(OR($A23="",$B23="",$C23=""),"",A23*'MPTO_working_3-way'!$I22)</f>
        <v>2.8673581330407902</v>
      </c>
      <c r="F23" s="21">
        <f>IF(OR($A23="",$B23="",$C23=""),"",B23*'MPTO_working_3-way'!$I22)</f>
        <v>3.4223306749196527</v>
      </c>
      <c r="G23" s="22">
        <f>IF(OR($A23="",$B23="",$C23=""),"",C23*'MPTO_working_3-way'!$I22)</f>
        <v>2.7851399786883659</v>
      </c>
      <c r="H23" s="17">
        <f>IF(OR($A23="",$B23="",$C23=""),"",'MPTO_working_3-way'!E22)</f>
        <v>2.8638472933080781</v>
      </c>
      <c r="I23" s="21">
        <f>IF(OR($A23="",$B23="",$C23=""),"",'MPTO_working_3-way'!F22)</f>
        <v>3.4357414420650971</v>
      </c>
      <c r="J23" s="22">
        <f>IF(OR($A23="",$B23="",$C23=""),"",'MPTO_working_3-way'!G22)</f>
        <v>2.7796202008854274</v>
      </c>
      <c r="K23" s="17">
        <f>IF(OR($A23="",$B23="",$C23=""),"",'OddsRatio_working_3-way'!H22)</f>
        <v>2.8658045086713355</v>
      </c>
      <c r="L23" s="21">
        <f>IF(OR($A23="",$B23="",$C23=""),"",'OddsRatio_working_3-way'!I22)</f>
        <v>3.4286729079353133</v>
      </c>
      <c r="M23" s="22">
        <f>IF(OR($A23="",$B23="",$C23=""),"",'OddsRatio_working_3-way'!J22)</f>
        <v>2.7824165976692647</v>
      </c>
      <c r="N23" s="23">
        <f t="shared" si="16"/>
        <v>34.875308684915304</v>
      </c>
      <c r="O23" s="24">
        <f t="shared" si="17"/>
        <v>29.219853222496607</v>
      </c>
      <c r="P23" s="24">
        <f t="shared" si="18"/>
        <v>35.904838092588079</v>
      </c>
      <c r="Q23" t="s">
        <v>101</v>
      </c>
      <c r="R23" t="s">
        <v>90</v>
      </c>
      <c r="S23" t="s">
        <v>197</v>
      </c>
      <c r="T23" s="35">
        <v>100</v>
      </c>
      <c r="U23" s="35">
        <f t="shared" si="19"/>
        <v>64.788732394366207</v>
      </c>
      <c r="V23" s="35">
        <f t="shared" si="20"/>
        <v>72.222222222222229</v>
      </c>
      <c r="W23" s="35">
        <f t="shared" si="21"/>
        <v>59.016393442622956</v>
      </c>
      <c r="X23" s="35">
        <f t="shared" si="22"/>
        <v>68.76138433515483</v>
      </c>
      <c r="Y23" s="35">
        <f t="shared" si="23"/>
        <v>76.194874163010851</v>
      </c>
      <c r="Z23" s="35">
        <f t="shared" si="24"/>
        <v>62.989045383411593</v>
      </c>
      <c r="AA23" s="35">
        <f t="shared" si="25"/>
        <v>-3.9726519407886229</v>
      </c>
      <c r="AB23" s="35">
        <f t="shared" si="26"/>
        <v>-3.9726519407886229</v>
      </c>
      <c r="AC23" s="35">
        <f t="shared" si="27"/>
        <v>-3.9726519407886371</v>
      </c>
      <c r="AF23">
        <v>2.11</v>
      </c>
      <c r="AG23">
        <v>1.79</v>
      </c>
      <c r="AJ23" t="s">
        <v>81</v>
      </c>
    </row>
    <row r="24" spans="1:36" ht="15" x14ac:dyDescent="0.25">
      <c r="A24">
        <v>2.84</v>
      </c>
      <c r="B24">
        <v>3.6</v>
      </c>
      <c r="C24">
        <v>2.44</v>
      </c>
      <c r="D24" s="20">
        <f t="shared" si="3"/>
        <v>3.9726519407886407E-2</v>
      </c>
      <c r="E24" s="17">
        <f>IF(OR($A24="",$B24="",$C24=""),"",A24*'MPTO_working_3-way'!$I23)</f>
        <v>2.9528233151183971</v>
      </c>
      <c r="F24" s="21">
        <f>IF(OR($A24="",$B24="",$C24=""),"",B24*'MPTO_working_3-way'!$I23)</f>
        <v>3.7430154698683911</v>
      </c>
      <c r="G24" s="22">
        <f>IF(OR($A24="",$B24="",$C24=""),"",C24*'MPTO_working_3-way'!$I23)</f>
        <v>2.5369327073552426</v>
      </c>
      <c r="H24" s="17">
        <f>IF(OR($A24="",$B24="",$C24=""),"",'MPTO_working_3-way'!E23)</f>
        <v>2.9509797736363295</v>
      </c>
      <c r="I24" s="21">
        <f>IF(OR($A24="",$B24="",$C24=""),"",'MPTO_working_3-way'!F23)</f>
        <v>3.7802094782440041</v>
      </c>
      <c r="J24" s="22">
        <f>IF(OR($A24="",$B24="",$C24=""),"",'MPTO_working_3-way'!G23)</f>
        <v>2.5214710036333057</v>
      </c>
      <c r="K24" s="17">
        <f>IF(OR($A24="",$B24="",$C24=""),"",'OddsRatio_working_3-way'!H23)</f>
        <v>2.9533583948889288</v>
      </c>
      <c r="L24" s="21">
        <f>IF(OR($A24="",$B24="",$C24=""),"",'OddsRatio_working_3-way'!I23)</f>
        <v>3.7601803406039216</v>
      </c>
      <c r="M24" s="22">
        <f>IF(OR($A24="",$B24="",$C24=""),"",'OddsRatio_working_3-way'!J23)</f>
        <v>2.5287152655652485</v>
      </c>
      <c r="N24" s="23">
        <f t="shared" si="16"/>
        <v>33.865893529085191</v>
      </c>
      <c r="O24" s="24">
        <f t="shared" si="17"/>
        <v>26.716427117389426</v>
      </c>
      <c r="P24" s="24">
        <f t="shared" si="18"/>
        <v>39.417679353525386</v>
      </c>
      <c r="Q24" t="s">
        <v>134</v>
      </c>
      <c r="R24" t="s">
        <v>131</v>
      </c>
      <c r="S24" t="s">
        <v>197</v>
      </c>
      <c r="T24" s="35">
        <v>100</v>
      </c>
      <c r="U24" s="35">
        <f t="shared" si="19"/>
        <v>74.226804123711347</v>
      </c>
      <c r="V24" s="35">
        <f t="shared" si="20"/>
        <v>68.55345911949685</v>
      </c>
      <c r="W24" s="35">
        <f t="shared" si="21"/>
        <v>53.271028037383175</v>
      </c>
      <c r="X24" s="35">
        <f t="shared" si="22"/>
        <v>78.175512843119961</v>
      </c>
      <c r="Y24" s="35">
        <f t="shared" si="23"/>
        <v>72.502167838905478</v>
      </c>
      <c r="Z24" s="35">
        <f t="shared" si="24"/>
        <v>57.219736756791804</v>
      </c>
      <c r="AA24" s="35">
        <f t="shared" si="25"/>
        <v>-3.9487087194086143</v>
      </c>
      <c r="AB24" s="35">
        <f t="shared" si="26"/>
        <v>-3.9487087194086286</v>
      </c>
      <c r="AC24" s="35">
        <f t="shared" si="27"/>
        <v>-3.9487087194086286</v>
      </c>
      <c r="AF24">
        <v>1.89</v>
      </c>
      <c r="AG24">
        <v>1.95</v>
      </c>
      <c r="AJ24" t="s">
        <v>189</v>
      </c>
    </row>
    <row r="25" spans="1:36" ht="15" x14ac:dyDescent="0.25">
      <c r="A25">
        <v>3.88</v>
      </c>
      <c r="B25">
        <v>3.18</v>
      </c>
      <c r="C25">
        <v>2.14</v>
      </c>
      <c r="D25" s="20">
        <f t="shared" si="3"/>
        <v>3.9487087194086223E-2</v>
      </c>
      <c r="E25" s="17">
        <f>IF(OR($A25="",$B25="",$C25=""),"",A25*'MPTO_working_3-way'!$I24)</f>
        <v>4.0332098983130544</v>
      </c>
      <c r="F25" s="21">
        <f>IF(OR($A25="",$B25="",$C25=""),"",B25*'MPTO_working_3-way'!$I24)</f>
        <v>3.3055689372771941</v>
      </c>
      <c r="G25" s="22">
        <f>IF(OR($A25="",$B25="",$C25=""),"",C25*'MPTO_working_3-way'!$I24)</f>
        <v>2.2245023665953445</v>
      </c>
      <c r="H25" s="17">
        <f>IF(OR($A25="",$B25="",$C25=""),"",'MPTO_working_3-way'!E24)</f>
        <v>4.0888156780868359</v>
      </c>
      <c r="I25" s="21">
        <f>IF(OR($A25="",$B25="",$C25=""),"",'MPTO_working_3-way'!F24)</f>
        <v>3.3189176542516319</v>
      </c>
      <c r="J25" s="22">
        <f>IF(OR($A25="",$B25="",$C25=""),"",'MPTO_working_3-way'!G24)</f>
        <v>2.2020254540570012</v>
      </c>
      <c r="K25" s="17">
        <f>IF(OR($A25="",$B25="",$C25=""),"",'OddsRatio_working_3-way'!H24)</f>
        <v>4.0603979405627131</v>
      </c>
      <c r="L25" s="21">
        <f>IF(OR($A25="",$B25="",$C25=""),"",'OddsRatio_working_3-way'!I24)</f>
        <v>3.316551218898165</v>
      </c>
      <c r="M25" s="22">
        <f>IF(OR($A25="",$B25="",$C25=""),"",'OddsRatio_working_3-way'!J24)</f>
        <v>2.2114075181394073</v>
      </c>
      <c r="N25" s="23">
        <f t="shared" si="16"/>
        <v>24.794147222991388</v>
      </c>
      <c r="O25" s="24">
        <f t="shared" si="17"/>
        <v>30.251978372706471</v>
      </c>
      <c r="P25" s="24">
        <f t="shared" si="18"/>
        <v>44.953874404302141</v>
      </c>
      <c r="Q25" t="s">
        <v>136</v>
      </c>
      <c r="R25" t="s">
        <v>160</v>
      </c>
      <c r="S25" t="s">
        <v>197</v>
      </c>
      <c r="T25" s="35">
        <v>100</v>
      </c>
      <c r="U25" s="35">
        <f t="shared" si="19"/>
        <v>65.156794425087099</v>
      </c>
      <c r="V25" s="35">
        <f t="shared" si="20"/>
        <v>71.014492753623188</v>
      </c>
      <c r="W25" s="35">
        <f t="shared" si="21"/>
        <v>60</v>
      </c>
      <c r="X25" s="35">
        <f t="shared" si="22"/>
        <v>68.985507246376827</v>
      </c>
      <c r="Y25" s="35">
        <f t="shared" si="23"/>
        <v>74.843205574912886</v>
      </c>
      <c r="Z25" s="35">
        <f t="shared" si="24"/>
        <v>63.828712821289699</v>
      </c>
      <c r="AA25" s="35">
        <f t="shared" si="25"/>
        <v>-3.8287128212897272</v>
      </c>
      <c r="AB25" s="35">
        <f t="shared" si="26"/>
        <v>-3.8287128212896988</v>
      </c>
      <c r="AC25" s="35">
        <f t="shared" si="27"/>
        <v>-3.8287128212896988</v>
      </c>
      <c r="AF25">
        <v>2.12</v>
      </c>
      <c r="AG25">
        <v>1.75</v>
      </c>
      <c r="AJ25" t="s">
        <v>189</v>
      </c>
    </row>
    <row r="26" spans="1:36" ht="15" x14ac:dyDescent="0.25">
      <c r="A26">
        <v>2.87</v>
      </c>
      <c r="B26">
        <v>3.45</v>
      </c>
      <c r="C26">
        <v>2.5</v>
      </c>
      <c r="D26" s="20">
        <f t="shared" si="3"/>
        <v>3.8287128212897148E-2</v>
      </c>
      <c r="E26" s="17">
        <f>IF(OR($A26="",$B26="",$C26=""),"",A26*'MPTO_working_3-way'!$I25)</f>
        <v>2.9798840579710149</v>
      </c>
      <c r="F26" s="21">
        <f>IF(OR($A26="",$B26="",$C26=""),"",B26*'MPTO_working_3-way'!$I25)</f>
        <v>3.5820905923344952</v>
      </c>
      <c r="G26" s="22">
        <f>IF(OR($A26="",$B26="",$C26=""),"",C26*'MPTO_working_3-way'!$I25)</f>
        <v>2.5957178205322426</v>
      </c>
      <c r="H26" s="17">
        <f>IF(OR($A26="",$B26="",$C26=""),"",'MPTO_working_3-way'!E25)</f>
        <v>2.9791192369796109</v>
      </c>
      <c r="I26" s="21">
        <f>IF(OR($A26="",$B26="",$C26=""),"",'MPTO_working_3-way'!F25)</f>
        <v>3.608900606252051</v>
      </c>
      <c r="J26" s="22">
        <f>IF(OR($A26="",$B26="",$C26=""),"",'MPTO_working_3-way'!G25)</f>
        <v>2.5823936988707001</v>
      </c>
      <c r="K26" s="17">
        <f>IF(OR($A26="",$B26="",$C26=""),"",'OddsRatio_working_3-way'!H25)</f>
        <v>2.980498962855862</v>
      </c>
      <c r="L26" s="21">
        <f>IF(OR($A26="",$B26="",$C26=""),"",'OddsRatio_working_3-way'!I25)</f>
        <v>3.5947713684475202</v>
      </c>
      <c r="M26" s="22">
        <f>IF(OR($A26="",$B26="",$C26=""),"",'OddsRatio_working_3-way'!J25)</f>
        <v>2.5886355317025624</v>
      </c>
      <c r="N26" s="23">
        <f t="shared" si="16"/>
        <v>33.55835262533315</v>
      </c>
      <c r="O26" s="24">
        <f t="shared" si="17"/>
        <v>27.916658560784384</v>
      </c>
      <c r="P26" s="24">
        <f t="shared" si="18"/>
        <v>38.524988813882452</v>
      </c>
      <c r="Q26" t="s">
        <v>132</v>
      </c>
      <c r="R26" t="s">
        <v>105</v>
      </c>
      <c r="S26" t="s">
        <v>197</v>
      </c>
      <c r="T26" s="35">
        <v>100</v>
      </c>
      <c r="U26" s="35">
        <f t="shared" si="19"/>
        <v>43.502824858757066</v>
      </c>
      <c r="V26" s="35">
        <f t="shared" si="20"/>
        <v>70.588235294117652</v>
      </c>
      <c r="W26" s="35">
        <f t="shared" si="21"/>
        <v>81.651376146788976</v>
      </c>
      <c r="X26" s="35">
        <f t="shared" si="22"/>
        <v>47.760388559093357</v>
      </c>
      <c r="Y26" s="35">
        <f t="shared" si="23"/>
        <v>74.845798994453943</v>
      </c>
      <c r="Z26" s="35">
        <f t="shared" si="24"/>
        <v>85.908939847125282</v>
      </c>
      <c r="AA26" s="35">
        <f t="shared" si="25"/>
        <v>-4.2575637003362914</v>
      </c>
      <c r="AB26" s="35">
        <f t="shared" si="26"/>
        <v>-4.2575637003362914</v>
      </c>
      <c r="AC26" s="35">
        <f t="shared" si="27"/>
        <v>-4.2575637003363056</v>
      </c>
      <c r="AF26">
        <v>2.0299999999999998</v>
      </c>
      <c r="AG26">
        <v>1.83</v>
      </c>
      <c r="AJ26" t="s">
        <v>189</v>
      </c>
    </row>
    <row r="27" spans="1:36" ht="15" x14ac:dyDescent="0.25">
      <c r="A27">
        <v>1.77</v>
      </c>
      <c r="B27">
        <v>3.4</v>
      </c>
      <c r="C27">
        <v>5.45</v>
      </c>
      <c r="D27" s="20">
        <f t="shared" si="3"/>
        <v>4.2575637003362976E-2</v>
      </c>
      <c r="E27" s="17">
        <f>IF(OR($A27="",$B27="",$C27=""),"",A27*'MPTO_working_3-way'!$I26)</f>
        <v>1.8453588774959524</v>
      </c>
      <c r="F27" s="21">
        <f>IF(OR($A27="",$B27="",$C27=""),"",B27*'MPTO_working_3-way'!$I26)</f>
        <v>3.5447571658114341</v>
      </c>
      <c r="G27" s="22">
        <f>IF(OR($A27="",$B27="",$C27=""),"",C27*'MPTO_working_3-way'!$I26)</f>
        <v>5.6820372216683284</v>
      </c>
      <c r="H27" s="17">
        <f>IF(OR($A27="",$B27="",$C27=""),"",'MPTO_working_3-way'!E26)</f>
        <v>1.8156073779929733</v>
      </c>
      <c r="I27" s="21">
        <f>IF(OR($A27="",$B27="",$C27=""),"",'MPTO_working_3-way'!F26)</f>
        <v>3.5723756585133843</v>
      </c>
      <c r="J27" s="22">
        <f>IF(OR($A27="",$B27="",$C27=""),"",'MPTO_working_3-way'!G26)</f>
        <v>5.9068713380078766</v>
      </c>
      <c r="K27" s="17">
        <f>IF(OR($A27="",$B27="",$C27=""),"",'OddsRatio_working_3-way'!H26)</f>
        <v>1.8268399556596138</v>
      </c>
      <c r="L27" s="21">
        <f>IF(OR($A27="",$B27="",$C27=""),"",'OddsRatio_working_3-way'!I26)</f>
        <v>3.5771634981598339</v>
      </c>
      <c r="M27" s="22">
        <f>IF(OR($A27="",$B27="",$C27=""),"",'OddsRatio_working_3-way'!J26)</f>
        <v>5.7784906528380269</v>
      </c>
      <c r="N27" s="23">
        <f t="shared" si="16"/>
        <v>54.190001316001116</v>
      </c>
      <c r="O27" s="24">
        <f t="shared" si="17"/>
        <v>28.210677155682934</v>
      </c>
      <c r="P27" s="24">
        <f t="shared" si="18"/>
        <v>17.599321528315954</v>
      </c>
      <c r="Q27" t="s">
        <v>163</v>
      </c>
      <c r="R27" t="s">
        <v>133</v>
      </c>
      <c r="S27" t="s">
        <v>197</v>
      </c>
      <c r="T27" s="35">
        <v>100</v>
      </c>
      <c r="U27" s="35">
        <f t="shared" si="19"/>
        <v>19.35483870967742</v>
      </c>
      <c r="V27" s="35">
        <f t="shared" si="20"/>
        <v>83.974358974358964</v>
      </c>
      <c r="W27" s="35">
        <f t="shared" si="21"/>
        <v>92.64705882352942</v>
      </c>
      <c r="X27" s="35">
        <f t="shared" si="22"/>
        <v>23.378582202111613</v>
      </c>
      <c r="Y27" s="35">
        <f t="shared" si="23"/>
        <v>87.998102466793171</v>
      </c>
      <c r="Z27" s="35">
        <f t="shared" si="24"/>
        <v>96.670802315963613</v>
      </c>
      <c r="AA27" s="35">
        <f t="shared" si="25"/>
        <v>-4.0237434924341926</v>
      </c>
      <c r="AB27" s="35">
        <f t="shared" si="26"/>
        <v>-4.0237434924342068</v>
      </c>
      <c r="AC27" s="35">
        <f t="shared" si="27"/>
        <v>-4.0237434924341926</v>
      </c>
      <c r="AF27">
        <v>2.4700000000000002</v>
      </c>
      <c r="AG27">
        <v>1.57</v>
      </c>
      <c r="AJ27" t="s">
        <v>189</v>
      </c>
    </row>
    <row r="28" spans="1:36" ht="15" x14ac:dyDescent="0.25">
      <c r="A28">
        <v>1.24</v>
      </c>
      <c r="B28">
        <v>6.24</v>
      </c>
      <c r="C28">
        <v>13.6</v>
      </c>
      <c r="D28" s="20">
        <f t="shared" si="3"/>
        <v>4.0237434924341953E-2</v>
      </c>
      <c r="E28" s="17">
        <f>IF(OR($A28="",$B28="",$C28=""),"",A28*'MPTO_working_3-way'!$I27)</f>
        <v>1.2898944193061841</v>
      </c>
      <c r="F28" s="21">
        <f>IF(OR($A28="",$B28="",$C28=""),"",B28*'MPTO_working_3-way'!$I27)</f>
        <v>6.4910815939278939</v>
      </c>
      <c r="G28" s="22">
        <f>IF(OR($A28="",$B28="",$C28=""),"",C28*'MPTO_working_3-way'!$I27)</f>
        <v>14.147229114971051</v>
      </c>
      <c r="H28" s="17">
        <f>IF(OR($A28="",$B28="",$C28=""),"",'MPTO_working_3-way'!E27)</f>
        <v>1.2609718188882981</v>
      </c>
      <c r="I28" s="21">
        <f>IF(OR($A28="",$B28="",$C28=""),"",'MPTO_working_3-way'!F27)</f>
        <v>6.80995112792335</v>
      </c>
      <c r="J28" s="22">
        <f>IF(OR($A28="",$B28="",$C28=""),"",'MPTO_working_3-way'!G27)</f>
        <v>16.634248330747958</v>
      </c>
      <c r="K28" s="17">
        <f>IF(OR($A28="",$B28="",$C28=""),"",'OddsRatio_working_3-way'!H27)</f>
        <v>1.2687274712702248</v>
      </c>
      <c r="L28" s="21">
        <f>IF(OR($A28="",$B28="",$C28=""),"",'OddsRatio_working_3-way'!I27)</f>
        <v>6.8672164560665729</v>
      </c>
      <c r="M28" s="22">
        <f>IF(OR($A28="",$B28="",$C28=""),"",'OddsRatio_working_3-way'!J27)</f>
        <v>15.108192241686798</v>
      </c>
      <c r="N28" s="23">
        <f t="shared" si="16"/>
        <v>77.525724976613645</v>
      </c>
      <c r="O28" s="24">
        <f t="shared" si="17"/>
        <v>15.405753040224509</v>
      </c>
      <c r="P28" s="24">
        <f t="shared" si="18"/>
        <v>7.0685219831618333</v>
      </c>
      <c r="Q28" t="s">
        <v>106</v>
      </c>
      <c r="R28" t="s">
        <v>156</v>
      </c>
      <c r="S28" t="s">
        <v>197</v>
      </c>
      <c r="T28" s="35">
        <v>100</v>
      </c>
      <c r="U28" s="35">
        <f t="shared" si="19"/>
        <v>48.186528497409334</v>
      </c>
      <c r="V28" s="35">
        <f t="shared" si="20"/>
        <v>69.696969696969703</v>
      </c>
      <c r="W28" s="35">
        <f t="shared" si="21"/>
        <v>78.118161925601754</v>
      </c>
      <c r="X28" s="35">
        <f t="shared" si="22"/>
        <v>52.18486837742855</v>
      </c>
      <c r="Y28" s="35">
        <f t="shared" si="23"/>
        <v>73.695309576988933</v>
      </c>
      <c r="Z28" s="35">
        <f t="shared" si="24"/>
        <v>82.116501805620985</v>
      </c>
      <c r="AA28" s="35">
        <f t="shared" si="25"/>
        <v>-3.9983398800192163</v>
      </c>
      <c r="AB28" s="35">
        <f t="shared" si="26"/>
        <v>-3.9983398800192305</v>
      </c>
      <c r="AC28" s="35">
        <f t="shared" si="27"/>
        <v>-3.9983398800192305</v>
      </c>
      <c r="AF28">
        <v>1.64</v>
      </c>
      <c r="AG28">
        <v>2.29</v>
      </c>
      <c r="AJ28" t="s">
        <v>189</v>
      </c>
    </row>
    <row r="29" spans="1:36" ht="15" x14ac:dyDescent="0.25">
      <c r="A29">
        <v>1.93</v>
      </c>
      <c r="B29">
        <v>3.3</v>
      </c>
      <c r="C29">
        <v>4.57</v>
      </c>
      <c r="D29" s="20">
        <f t="shared" si="3"/>
        <v>3.9983398800192305E-2</v>
      </c>
      <c r="E29" s="17">
        <f>IF(OR($A29="",$B29="",$C29=""),"",A29*'MPTO_working_3-way'!$I28)</f>
        <v>2.007167959684371</v>
      </c>
      <c r="F29" s="21">
        <f>IF(OR($A29="",$B29="",$C29=""),"",B29*'MPTO_working_3-way'!$I28)</f>
        <v>3.4319452160406345</v>
      </c>
      <c r="G29" s="22">
        <f>IF(OR($A29="",$B29="",$C29=""),"",C29*'MPTO_working_3-way'!$I28)</f>
        <v>4.752724132516879</v>
      </c>
      <c r="H29" s="17">
        <f>IF(OR($A29="",$B29="",$C29=""),"",'MPTO_working_3-way'!E28)</f>
        <v>1.9809554295753353</v>
      </c>
      <c r="I29" s="21">
        <f>IF(OR($A29="",$B29="",$C29=""),"",'MPTO_working_3-way'!F28)</f>
        <v>3.4518169092756987</v>
      </c>
      <c r="J29" s="22">
        <f>IF(OR($A29="",$B29="",$C29=""),"",'MPTO_working_3-way'!G28)</f>
        <v>4.8664030946490682</v>
      </c>
      <c r="K29" s="17">
        <f>IF(OR($A29="",$B29="",$C29=""),"",'OddsRatio_working_3-way'!H28)</f>
        <v>1.9913128189227882</v>
      </c>
      <c r="L29" s="21">
        <f>IF(OR($A29="",$B29="",$C29=""),"",'OddsRatio_working_3-way'!I28)</f>
        <v>3.451633853249906</v>
      </c>
      <c r="M29" s="22">
        <f>IF(OR($A29="",$B29="",$C29=""),"",'OddsRatio_working_3-way'!J28)</f>
        <v>4.805362111348769</v>
      </c>
      <c r="N29" s="23">
        <f t="shared" si="16"/>
        <v>49.82144095989112</v>
      </c>
      <c r="O29" s="24">
        <f t="shared" si="17"/>
        <v>29.13799425836056</v>
      </c>
      <c r="P29" s="24">
        <f t="shared" si="18"/>
        <v>21.040564781748326</v>
      </c>
      <c r="Q29" t="s">
        <v>140</v>
      </c>
      <c r="R29" t="s">
        <v>162</v>
      </c>
      <c r="S29" t="s">
        <v>197</v>
      </c>
      <c r="T29" s="35">
        <v>100</v>
      </c>
      <c r="U29" s="35">
        <f t="shared" si="19"/>
        <v>29.577464788732396</v>
      </c>
      <c r="V29" s="35">
        <f t="shared" si="20"/>
        <v>79.466119096509232</v>
      </c>
      <c r="W29" s="35">
        <f t="shared" si="21"/>
        <v>86.30136986301369</v>
      </c>
      <c r="X29" s="35">
        <f t="shared" si="22"/>
        <v>34.232511040477057</v>
      </c>
      <c r="Y29" s="35">
        <f t="shared" si="23"/>
        <v>84.121165348253911</v>
      </c>
      <c r="Z29" s="35">
        <f t="shared" si="24"/>
        <v>90.956416114758383</v>
      </c>
      <c r="AA29" s="35">
        <f t="shared" si="25"/>
        <v>-4.6550462517446611</v>
      </c>
      <c r="AB29" s="35">
        <f t="shared" si="26"/>
        <v>-4.6550462517446789</v>
      </c>
      <c r="AC29" s="35">
        <f t="shared" si="27"/>
        <v>-4.6550462517446931</v>
      </c>
      <c r="AF29">
        <v>2.36</v>
      </c>
      <c r="AG29">
        <v>1.61</v>
      </c>
      <c r="AJ29" t="s">
        <v>189</v>
      </c>
    </row>
    <row r="30" spans="1:36" s="35" customFormat="1" ht="15" x14ac:dyDescent="0.25">
      <c r="A30">
        <v>1.42</v>
      </c>
      <c r="B30">
        <v>4.87</v>
      </c>
      <c r="C30">
        <v>7.3</v>
      </c>
      <c r="D30" s="20">
        <f t="shared" si="3"/>
        <v>4.6550462517446878E-2</v>
      </c>
      <c r="E30" s="17">
        <f>IF(OR($A30="",$B30="",$C30=""),"",A30*'MPTO_working_3-way'!$I29)</f>
        <v>1.4861016567747745</v>
      </c>
      <c r="F30" s="21">
        <f>IF(OR($A30="",$B30="",$C30=""),"",B30*'MPTO_working_3-way'!$I29)</f>
        <v>5.0967007524599666</v>
      </c>
      <c r="G30" s="22">
        <f>IF(OR($A30="",$B30="",$C30=""),"",C30*'MPTO_working_3-way'!$I29)</f>
        <v>7.6398183763773622</v>
      </c>
      <c r="H30" s="17">
        <f>IF(OR($A30="",$B30="",$C30=""),"",'MPTO_working_3-way'!E29)</f>
        <v>1.4519930487151764</v>
      </c>
      <c r="I30" s="21">
        <f>IF(OR($A30="",$B30="",$C30=""),"",'MPTO_working_3-way'!F29)</f>
        <v>5.2680935939240356</v>
      </c>
      <c r="J30" s="22">
        <f>IF(OR($A30="",$B30="",$C30=""),"",'MPTO_working_3-way'!G29)</f>
        <v>8.2325205939046224</v>
      </c>
      <c r="K30" s="17">
        <f>IF(OR($A30="",$B30="",$C30=""),"",'OddsRatio_working_3-way'!H29)</f>
        <v>1.4623083512254231</v>
      </c>
      <c r="L30" s="21">
        <f>IF(OR($A30="",$B30="",$C30=""),"",'OddsRatio_working_3-way'!I29)</f>
        <v>5.2598412362914004</v>
      </c>
      <c r="M30" s="22">
        <f>IF(OR($A30="",$B30="",$C30=""),"",'OddsRatio_working_3-way'!J29)</f>
        <v>7.9346252683813523</v>
      </c>
      <c r="N30" s="23">
        <f t="shared" si="16"/>
        <v>67.290147712388602</v>
      </c>
      <c r="O30" s="24">
        <f t="shared" si="17"/>
        <v>19.620535883283736</v>
      </c>
      <c r="P30" s="24">
        <f t="shared" si="18"/>
        <v>13.089316404327644</v>
      </c>
      <c r="Q30" t="s">
        <v>161</v>
      </c>
      <c r="R30" t="s">
        <v>158</v>
      </c>
      <c r="S30" t="s">
        <v>197</v>
      </c>
      <c r="T30" s="35">
        <v>100</v>
      </c>
      <c r="U30" s="35">
        <f t="shared" si="19"/>
        <v>77.678571428571431</v>
      </c>
      <c r="V30" s="35">
        <f t="shared" si="20"/>
        <v>75.786924939467312</v>
      </c>
      <c r="W30" s="35">
        <f t="shared" si="21"/>
        <v>42.528735632183903</v>
      </c>
      <c r="X30" s="35">
        <f t="shared" si="22"/>
        <v>81.684339428348778</v>
      </c>
      <c r="Y30" s="35">
        <f t="shared" si="23"/>
        <v>79.79269293924466</v>
      </c>
      <c r="Z30" s="35">
        <f t="shared" si="24"/>
        <v>46.534503631961257</v>
      </c>
      <c r="AA30" s="35">
        <f t="shared" si="25"/>
        <v>-4.0057679997773477</v>
      </c>
      <c r="AB30" s="35">
        <f t="shared" si="26"/>
        <v>-4.0057679997773477</v>
      </c>
      <c r="AC30" s="35">
        <f t="shared" si="27"/>
        <v>-4.0057679997773548</v>
      </c>
      <c r="AD30" s="36"/>
      <c r="AE30" s="36"/>
      <c r="AF30">
        <v>1.64</v>
      </c>
      <c r="AG30">
        <v>2.3199999999999998</v>
      </c>
      <c r="AH30" s="36"/>
      <c r="AI30" s="36"/>
      <c r="AJ30" t="s">
        <v>189</v>
      </c>
    </row>
    <row r="31" spans="1:36" ht="15" x14ac:dyDescent="0.25">
      <c r="A31">
        <v>4.4800000000000004</v>
      </c>
      <c r="B31">
        <v>4.13</v>
      </c>
      <c r="C31">
        <v>1.74</v>
      </c>
      <c r="D31" s="20">
        <f t="shared" si="3"/>
        <v>4.0057679997773432E-2</v>
      </c>
      <c r="E31" s="17">
        <f>IF(OR($A31="",$B31="",$C31=""),"",A31*'MPTO_working_3-way'!$I30)</f>
        <v>4.6594584063900255</v>
      </c>
      <c r="F31" s="21">
        <f>IF(OR($A31="",$B31="",$C31=""),"",B31*'MPTO_working_3-way'!$I30)</f>
        <v>4.295438218390804</v>
      </c>
      <c r="G31" s="22">
        <f>IF(OR($A31="",$B31="",$C31=""),"",C31*'MPTO_working_3-way'!$I30)</f>
        <v>1.8097003631961257</v>
      </c>
      <c r="H31" s="17">
        <f>IF(OR($A31="",$B31="",$C31=""),"",'MPTO_working_3-way'!E30)</f>
        <v>4.7650422991274946</v>
      </c>
      <c r="I31" s="21">
        <f>IF(OR($A31="",$B31="",$C31=""),"",'MPTO_working_3-way'!F30)</f>
        <v>4.3710460221354328</v>
      </c>
      <c r="J31" s="22">
        <f>IF(OR($A31="",$B31="",$C31=""),"",'MPTO_working_3-way'!G30)</f>
        <v>1.7813877920326056</v>
      </c>
      <c r="K31" s="17">
        <f>IF(OR($A31="",$B31="",$C31=""),"",'OddsRatio_working_3-way'!H30)</f>
        <v>4.7219206268503973</v>
      </c>
      <c r="L31" s="21">
        <f>IF(OR($A31="",$B31="",$C31=""),"",'OddsRatio_working_3-way'!I30)</f>
        <v>4.3475895293223408</v>
      </c>
      <c r="M31" s="22">
        <f>IF(OR($A31="",$B31="",$C31=""),"",'OddsRatio_working_3-way'!J30)</f>
        <v>1.7914428919164638</v>
      </c>
      <c r="N31" s="23">
        <f t="shared" si="16"/>
        <v>21.461721787849648</v>
      </c>
      <c r="O31" s="24">
        <f t="shared" si="17"/>
        <v>23.280511769870806</v>
      </c>
      <c r="P31" s="24">
        <f t="shared" si="18"/>
        <v>55.257766442279554</v>
      </c>
      <c r="Q31" t="s">
        <v>159</v>
      </c>
      <c r="R31" t="s">
        <v>137</v>
      </c>
      <c r="S31" t="s">
        <v>197</v>
      </c>
      <c r="T31" s="35">
        <v>100</v>
      </c>
      <c r="U31" s="35">
        <f t="shared" si="19"/>
        <v>49.238578680203041</v>
      </c>
      <c r="V31" s="35">
        <f t="shared" si="20"/>
        <v>71.346704871060169</v>
      </c>
      <c r="W31" s="35">
        <f t="shared" si="21"/>
        <v>75.369458128078819</v>
      </c>
      <c r="X31" s="35">
        <f t="shared" si="22"/>
        <v>53.283837000861013</v>
      </c>
      <c r="Y31" s="35">
        <f t="shared" si="23"/>
        <v>75.391963191718133</v>
      </c>
      <c r="Z31" s="35">
        <f t="shared" si="24"/>
        <v>79.414716448736783</v>
      </c>
      <c r="AA31" s="35">
        <f t="shared" si="25"/>
        <v>-4.0452583206579718</v>
      </c>
      <c r="AB31" s="35">
        <f t="shared" si="26"/>
        <v>-4.0452583206579646</v>
      </c>
      <c r="AC31" s="35">
        <f t="shared" si="27"/>
        <v>-4.0452583206579646</v>
      </c>
      <c r="AF31">
        <v>1.68</v>
      </c>
      <c r="AG31">
        <v>2.2200000000000002</v>
      </c>
      <c r="AJ31" t="s">
        <v>189</v>
      </c>
    </row>
    <row r="32" spans="1:36" ht="15" x14ac:dyDescent="0.25">
      <c r="A32">
        <v>1.97</v>
      </c>
      <c r="B32">
        <v>3.49</v>
      </c>
      <c r="C32">
        <v>4.0599999999999996</v>
      </c>
      <c r="D32" s="20">
        <f t="shared" si="3"/>
        <v>4.0452583206579629E-2</v>
      </c>
      <c r="E32" s="17">
        <f>IF(OR($A32="",$B32="",$C32=""),"",A32*'MPTO_working_3-way'!$I31)</f>
        <v>2.049691588916962</v>
      </c>
      <c r="F32" s="21">
        <f>IF(OR($A32="",$B32="",$C32=""),"",B32*'MPTO_working_3-way'!$I31)</f>
        <v>3.6311795153909632</v>
      </c>
      <c r="G32" s="22">
        <f>IF(OR($A32="",$B32="",$C32=""),"",C32*'MPTO_working_3-way'!$I31)</f>
        <v>4.224237487818713</v>
      </c>
      <c r="H32" s="17">
        <f>IF(OR($A32="",$B32="",$C32=""),"",'MPTO_working_3-way'!E31)</f>
        <v>2.0237588528562953</v>
      </c>
      <c r="I32" s="21">
        <f>IF(OR($A32="",$B32="",$C32=""),"",'MPTO_working_3-way'!F31)</f>
        <v>3.6623495796140708</v>
      </c>
      <c r="J32" s="22">
        <f>IF(OR($A32="",$B32="",$C32=""),"",'MPTO_working_3-way'!G31)</f>
        <v>4.2951410591259513</v>
      </c>
      <c r="K32" s="17">
        <f>IF(OR($A32="",$B32="",$C32=""),"",'OddsRatio_working_3-way'!H31)</f>
        <v>2.0338855584041311</v>
      </c>
      <c r="L32" s="21">
        <f>IF(OR($A32="",$B32="",$C32=""),"",'OddsRatio_working_3-way'!I31)</f>
        <v>3.6539948870374075</v>
      </c>
      <c r="M32" s="22">
        <f>IF(OR($A32="",$B32="",$C32=""),"",'OddsRatio_working_3-way'!J31)</f>
        <v>4.2615358852748857</v>
      </c>
      <c r="N32" s="23">
        <f t="shared" si="16"/>
        <v>48.787827661838172</v>
      </c>
      <c r="O32" s="24">
        <f t="shared" si="17"/>
        <v>27.539260886481721</v>
      </c>
      <c r="P32" s="24">
        <f t="shared" si="18"/>
        <v>23.672911451680104</v>
      </c>
      <c r="Q32" t="s">
        <v>157</v>
      </c>
      <c r="R32" t="s">
        <v>183</v>
      </c>
      <c r="S32" t="s">
        <v>197</v>
      </c>
      <c r="T32" s="35">
        <v>100</v>
      </c>
      <c r="U32" s="35">
        <f t="shared" si="19"/>
        <v>35.064935064935064</v>
      </c>
      <c r="V32" s="35">
        <f t="shared" si="20"/>
        <v>76.580796252927385</v>
      </c>
      <c r="W32" s="35">
        <f t="shared" si="21"/>
        <v>83.974358974358964</v>
      </c>
      <c r="X32" s="35">
        <f t="shared" si="22"/>
        <v>39.44484477271363</v>
      </c>
      <c r="Y32" s="35">
        <f t="shared" si="23"/>
        <v>80.960705960705965</v>
      </c>
      <c r="Z32" s="35">
        <f t="shared" si="24"/>
        <v>88.354268682137544</v>
      </c>
      <c r="AA32" s="35">
        <f t="shared" si="25"/>
        <v>-4.379909707778566</v>
      </c>
      <c r="AB32" s="35">
        <f t="shared" si="26"/>
        <v>-4.3799097077785802</v>
      </c>
      <c r="AC32" s="35">
        <f t="shared" si="27"/>
        <v>-4.3799097077785802</v>
      </c>
      <c r="AF32">
        <v>2.06</v>
      </c>
      <c r="AG32">
        <v>1.81</v>
      </c>
      <c r="AJ32" t="s">
        <v>189</v>
      </c>
    </row>
    <row r="33" spans="1:36" ht="15" x14ac:dyDescent="0.25">
      <c r="A33">
        <v>1.54</v>
      </c>
      <c r="B33">
        <v>4.2699999999999996</v>
      </c>
      <c r="C33">
        <v>6.24</v>
      </c>
      <c r="D33" s="20">
        <f t="shared" si="3"/>
        <v>4.3799097077785731E-2</v>
      </c>
      <c r="E33" s="17">
        <f>IF(OR($A33="",$B33="",$C33=""),"",A33*'MPTO_working_3-way'!$I32)</f>
        <v>1.60745060949979</v>
      </c>
      <c r="F33" s="21">
        <f>IF(OR($A33="",$B33="",$C33=""),"",B33*'MPTO_working_3-way'!$I32)</f>
        <v>4.4570221445221447</v>
      </c>
      <c r="G33" s="22">
        <f>IF(OR($A33="",$B33="",$C33=""),"",C33*'MPTO_working_3-way'!$I32)</f>
        <v>6.5133063657653834</v>
      </c>
      <c r="H33" s="17">
        <f>IF(OR($A33="",$B33="",$C33=""),"",'MPTO_working_3-way'!E32)</f>
        <v>1.5754210363740742</v>
      </c>
      <c r="I33" s="21">
        <f>IF(OR($A33="",$B33="",$C33=""),"",'MPTO_working_3-way'!F32)</f>
        <v>4.5538929412666489</v>
      </c>
      <c r="J33" s="22">
        <f>IF(OR($A33="",$B33="",$C33=""),"",'MPTO_working_3-way'!G32)</f>
        <v>6.8654577708928066</v>
      </c>
      <c r="K33" s="17">
        <f>IF(OR($A33="",$B33="",$C33=""),"",'OddsRatio_working_3-way'!H32)</f>
        <v>1.5859173549639696</v>
      </c>
      <c r="L33" s="21">
        <f>IF(OR($A33="",$B33="",$C33=""),"",'OddsRatio_working_3-way'!I32)</f>
        <v>4.5480550939484834</v>
      </c>
      <c r="M33" s="22">
        <f>IF(OR($A33="",$B33="",$C33=""),"",'OddsRatio_working_3-way'!J32)</f>
        <v>6.6855684074281507</v>
      </c>
      <c r="N33" s="23">
        <f t="shared" si="16"/>
        <v>62.210309547935793</v>
      </c>
      <c r="O33" s="24">
        <f t="shared" si="17"/>
        <v>22.436505082862091</v>
      </c>
      <c r="P33" s="24">
        <f t="shared" si="18"/>
        <v>15.353185369202102</v>
      </c>
      <c r="Q33" t="s">
        <v>138</v>
      </c>
      <c r="R33" t="s">
        <v>139</v>
      </c>
      <c r="S33" t="s">
        <v>197</v>
      </c>
      <c r="T33" s="35">
        <v>100</v>
      </c>
      <c r="U33" s="35">
        <f t="shared" si="19"/>
        <v>67.532467532467535</v>
      </c>
      <c r="V33" s="35">
        <f t="shared" si="20"/>
        <v>75.609756097560975</v>
      </c>
      <c r="W33" s="35">
        <f t="shared" si="21"/>
        <v>54.128440366972484</v>
      </c>
      <c r="X33" s="35">
        <f t="shared" si="22"/>
        <v>70.261803535466555</v>
      </c>
      <c r="Y33" s="35">
        <f t="shared" si="23"/>
        <v>78.339092100559981</v>
      </c>
      <c r="Z33" s="35">
        <f t="shared" si="24"/>
        <v>56.857776369971489</v>
      </c>
      <c r="AA33" s="35">
        <f t="shared" si="25"/>
        <v>-2.7293360029990197</v>
      </c>
      <c r="AB33" s="35">
        <f t="shared" si="26"/>
        <v>-2.7293360029990055</v>
      </c>
      <c r="AC33" s="35">
        <f t="shared" si="27"/>
        <v>-2.7293360029990055</v>
      </c>
      <c r="AF33">
        <v>1.87</v>
      </c>
      <c r="AG33">
        <v>1.99</v>
      </c>
      <c r="AJ33" t="s">
        <v>189</v>
      </c>
    </row>
    <row r="34" spans="1:36" ht="15" x14ac:dyDescent="0.25">
      <c r="A34">
        <v>3.08</v>
      </c>
      <c r="B34">
        <v>4.0999999999999996</v>
      </c>
      <c r="C34">
        <v>2.1800000000000002</v>
      </c>
      <c r="D34" s="20">
        <f t="shared" si="3"/>
        <v>2.7293360029990055E-2</v>
      </c>
      <c r="E34" s="17">
        <f>IF(OR($A34="",$B34="",$C34=""),"",A34*'MPTO_working_3-way'!$I33)</f>
        <v>3.1640635488923694</v>
      </c>
      <c r="F34" s="21">
        <f>IF(OR($A34="",$B34="",$C34=""),"",B34*'MPTO_working_3-way'!$I33)</f>
        <v>4.211902776122959</v>
      </c>
      <c r="G34" s="22">
        <f>IF(OR($A34="",$B34="",$C34=""),"",C34*'MPTO_working_3-way'!$I33)</f>
        <v>2.2394995248653786</v>
      </c>
      <c r="H34" s="17">
        <f>IF(OR($A34="",$B34="",$C34=""),"",'MPTO_working_3-way'!E33)</f>
        <v>3.1687933378966977</v>
      </c>
      <c r="I34" s="21">
        <f>IF(OR($A34="",$B34="",$C34=""),"",'MPTO_working_3-way'!F33)</f>
        <v>4.2588593965296733</v>
      </c>
      <c r="J34" s="22">
        <f>IF(OR($A34="",$B34="",$C34=""),"",'MPTO_working_3-way'!G33)</f>
        <v>2.2241111862770868</v>
      </c>
      <c r="K34" s="17">
        <f>IF(OR($A34="",$B34="",$C34=""),"",'OddsRatio_working_3-way'!H33)</f>
        <v>3.1694980331309472</v>
      </c>
      <c r="L34" s="21">
        <f>IF(OR($A34="",$B34="",$C34=""),"",'OddsRatio_working_3-way'!I33)</f>
        <v>4.233386491685545</v>
      </c>
      <c r="M34" s="22">
        <f>IF(OR($A34="",$B34="",$C34=""),"",'OddsRatio_working_3-way'!J33)</f>
        <v>2.2307729226415951</v>
      </c>
      <c r="N34" s="23">
        <f t="shared" si="16"/>
        <v>31.604927794514932</v>
      </c>
      <c r="O34" s="24">
        <f t="shared" si="17"/>
        <v>23.742238440757561</v>
      </c>
      <c r="P34" s="24">
        <f t="shared" si="18"/>
        <v>44.652833764727511</v>
      </c>
      <c r="Q34" t="s">
        <v>167</v>
      </c>
      <c r="R34" t="s">
        <v>174</v>
      </c>
      <c r="S34" t="s">
        <v>197</v>
      </c>
      <c r="T34" s="35">
        <v>100</v>
      </c>
      <c r="U34" s="35">
        <f t="shared" si="19"/>
        <v>46.236559139784944</v>
      </c>
      <c r="V34" s="35">
        <f t="shared" si="20"/>
        <v>73.333333333333329</v>
      </c>
      <c r="W34" s="35">
        <f t="shared" si="21"/>
        <v>77.477477477477478</v>
      </c>
      <c r="X34" s="35">
        <f t="shared" si="22"/>
        <v>49.189189189189186</v>
      </c>
      <c r="Y34" s="35">
        <f t="shared" si="23"/>
        <v>76.285963382737563</v>
      </c>
      <c r="Z34" s="35">
        <f t="shared" si="24"/>
        <v>80.430107526881713</v>
      </c>
      <c r="AA34" s="35">
        <f t="shared" si="25"/>
        <v>-2.9526300494042417</v>
      </c>
      <c r="AB34" s="35">
        <f t="shared" si="26"/>
        <v>-2.9526300494042346</v>
      </c>
      <c r="AC34" s="35">
        <f t="shared" si="27"/>
        <v>-2.9526300494042346</v>
      </c>
      <c r="AF34">
        <v>1.49</v>
      </c>
      <c r="AG34">
        <v>2.72</v>
      </c>
      <c r="AJ34" t="s">
        <v>191</v>
      </c>
    </row>
    <row r="35" spans="1:36" s="35" customFormat="1" ht="15" x14ac:dyDescent="0.25">
      <c r="A35">
        <v>1.86</v>
      </c>
      <c r="B35">
        <v>3.75</v>
      </c>
      <c r="C35">
        <v>4.4400000000000004</v>
      </c>
      <c r="D35" s="20">
        <f t="shared" si="3"/>
        <v>2.9526300494042257E-2</v>
      </c>
      <c r="E35" s="17">
        <f>IF(OR($A35="",$B35="",$C35=""),"",A35*'MPTO_working_3-way'!$I34)</f>
        <v>1.9149189189189186</v>
      </c>
      <c r="F35" s="21">
        <f>IF(OR($A35="",$B35="",$C35=""),"",B35*'MPTO_working_3-way'!$I34)</f>
        <v>3.8607236268526584</v>
      </c>
      <c r="G35" s="22">
        <f>IF(OR($A35="",$B35="",$C35=""),"",C35*'MPTO_working_3-way'!$I34)</f>
        <v>4.5710967741935482</v>
      </c>
      <c r="H35" s="17">
        <f>IF(OR($A35="",$B35="",$C35=""),"",'MPTO_working_3-way'!E34)</f>
        <v>1.8946846780706261</v>
      </c>
      <c r="I35" s="21">
        <f>IF(OR($A35="",$B35="",$C35=""),"",'MPTO_working_3-way'!F34)</f>
        <v>3.8937085093542536</v>
      </c>
      <c r="J35" s="22">
        <f>IF(OR($A35="",$B35="",$C35=""),"",'MPTO_working_3-way'!G34)</f>
        <v>4.6428892686875951</v>
      </c>
      <c r="K35" s="17">
        <f>IF(OR($A35="",$B35="",$C35=""),"",'OddsRatio_working_3-way'!H34)</f>
        <v>1.9023292039040804</v>
      </c>
      <c r="L35" s="21">
        <f>IF(OR($A35="",$B35="",$C35=""),"",'OddsRatio_working_3-way'!I34)</f>
        <v>3.8853550124839784</v>
      </c>
      <c r="M35" s="22">
        <f>IF(OR($A35="",$B35="",$C35=""),"",'OddsRatio_working_3-way'!J34)</f>
        <v>4.6093168156163227</v>
      </c>
      <c r="N35" s="23">
        <f t="shared" si="16"/>
        <v>52.221532207982847</v>
      </c>
      <c r="O35" s="24">
        <f t="shared" si="17"/>
        <v>25.901879975159492</v>
      </c>
      <c r="P35" s="24">
        <f t="shared" si="18"/>
        <v>21.876587816857676</v>
      </c>
      <c r="Q35" t="s">
        <v>188</v>
      </c>
      <c r="R35" t="s">
        <v>141</v>
      </c>
      <c r="S35" t="s">
        <v>197</v>
      </c>
      <c r="T35" s="35">
        <v>100</v>
      </c>
      <c r="U35" s="35">
        <f t="shared" si="19"/>
        <v>48.717948717948723</v>
      </c>
      <c r="V35" s="35">
        <f t="shared" si="20"/>
        <v>75.186104218362274</v>
      </c>
      <c r="W35" s="35">
        <f t="shared" si="21"/>
        <v>73.118279569892465</v>
      </c>
      <c r="X35" s="35">
        <f t="shared" si="22"/>
        <v>51.695616211745246</v>
      </c>
      <c r="Y35" s="35">
        <f t="shared" si="23"/>
        <v>78.16377171215882</v>
      </c>
      <c r="Z35" s="35">
        <f t="shared" si="24"/>
        <v>76.09594706368901</v>
      </c>
      <c r="AA35" s="35">
        <f t="shared" si="25"/>
        <v>-2.977667493796524</v>
      </c>
      <c r="AB35" s="35">
        <f t="shared" si="26"/>
        <v>-2.9776674937965453</v>
      </c>
      <c r="AC35" s="35">
        <f t="shared" si="27"/>
        <v>-2.9776674937965453</v>
      </c>
      <c r="AD35" s="36"/>
      <c r="AE35" s="36"/>
      <c r="AF35">
        <v>1.78</v>
      </c>
      <c r="AG35">
        <v>2.12</v>
      </c>
      <c r="AH35" s="36"/>
      <c r="AI35" s="36"/>
      <c r="AJ35" t="s">
        <v>191</v>
      </c>
    </row>
    <row r="36" spans="1:36" ht="15" x14ac:dyDescent="0.25">
      <c r="A36">
        <v>1.95</v>
      </c>
      <c r="B36">
        <v>4.03</v>
      </c>
      <c r="C36">
        <v>3.72</v>
      </c>
      <c r="D36" s="20">
        <f t="shared" si="3"/>
        <v>2.977667493796532E-2</v>
      </c>
      <c r="E36" s="17">
        <f>IF(OR($A36="",$B36="",$C36=""),"",A36*'MPTO_working_3-way'!$I35)</f>
        <v>2.0080645161290325</v>
      </c>
      <c r="F36" s="21">
        <f>IF(OR($A36="",$B36="",$C36=""),"",B36*'MPTO_working_3-way'!$I35)</f>
        <v>4.1500000000000004</v>
      </c>
      <c r="G36" s="22">
        <f>IF(OR($A36="",$B36="",$C36=""),"",C36*'MPTO_working_3-way'!$I35)</f>
        <v>3.8307692307692314</v>
      </c>
      <c r="H36" s="17">
        <f>IF(OR($A36="",$B36="",$C36=""),"",'MPTO_working_3-way'!E35)</f>
        <v>1.9884868421052631</v>
      </c>
      <c r="I36" s="21">
        <f>IF(OR($A36="",$B36="",$C36=""),"",'MPTO_working_3-way'!F35)</f>
        <v>4.197916666666667</v>
      </c>
      <c r="J36" s="22">
        <f>IF(OR($A36="",$B36="",$C36=""),"",'MPTO_working_3-way'!G35)</f>
        <v>3.86261980830671</v>
      </c>
      <c r="K36" s="17">
        <f>IF(OR($A36="",$B36="",$C36=""),"",'OddsRatio_working_3-way'!H35)</f>
        <v>1.9960795035471843</v>
      </c>
      <c r="L36" s="21">
        <f>IF(OR($A36="",$B36="",$C36=""),"",'OddsRatio_working_3-way'!I35)</f>
        <v>4.1769693639452319</v>
      </c>
      <c r="M36" s="22">
        <f>IF(OR($A36="",$B36="",$C36=""),"",'OddsRatio_working_3-way'!J35)</f>
        <v>3.8519328943666764</v>
      </c>
      <c r="N36" s="23">
        <f t="shared" si="16"/>
        <v>49.799196787148588</v>
      </c>
      <c r="O36" s="24">
        <f t="shared" si="17"/>
        <v>24.096385542168672</v>
      </c>
      <c r="P36" s="24">
        <f t="shared" si="18"/>
        <v>26.104417670682729</v>
      </c>
      <c r="Q36" t="s">
        <v>165</v>
      </c>
      <c r="R36" t="s">
        <v>176</v>
      </c>
      <c r="S36" t="s">
        <v>197</v>
      </c>
      <c r="T36" s="35">
        <v>100</v>
      </c>
      <c r="U36" s="35">
        <f t="shared" si="19"/>
        <v>91.126885536823423</v>
      </c>
      <c r="V36" s="35">
        <f t="shared" si="20"/>
        <v>86.187845303867405</v>
      </c>
      <c r="W36" s="35">
        <f t="shared" si="21"/>
        <v>18.699186991869919</v>
      </c>
      <c r="X36" s="35">
        <f t="shared" si="22"/>
        <v>95.112967704262672</v>
      </c>
      <c r="Y36" s="35">
        <f t="shared" si="23"/>
        <v>90.173927471306655</v>
      </c>
      <c r="Z36" s="35">
        <f t="shared" si="24"/>
        <v>22.685269159309172</v>
      </c>
      <c r="AA36" s="35">
        <f t="shared" si="25"/>
        <v>-3.9860821674392497</v>
      </c>
      <c r="AB36" s="35">
        <f t="shared" si="26"/>
        <v>-3.9860821674392497</v>
      </c>
      <c r="AC36" s="35">
        <f t="shared" si="27"/>
        <v>-3.9860821674392533</v>
      </c>
      <c r="AF36">
        <v>1.55</v>
      </c>
      <c r="AG36">
        <v>2.56</v>
      </c>
      <c r="AJ36" t="s">
        <v>191</v>
      </c>
    </row>
    <row r="37" spans="1:36" ht="15" x14ac:dyDescent="0.25">
      <c r="A37">
        <v>11.27</v>
      </c>
      <c r="B37">
        <v>7.24</v>
      </c>
      <c r="C37">
        <v>1.23</v>
      </c>
      <c r="D37" s="20">
        <f t="shared" si="3"/>
        <v>3.9860821674392533E-2</v>
      </c>
      <c r="E37" s="17">
        <f>IF(OR($A37="",$B37="",$C37=""),"",A37*'MPTO_working_3-way'!$I36)</f>
        <v>11.719231460270404</v>
      </c>
      <c r="F37" s="21">
        <f>IF(OR($A37="",$B37="",$C37=""),"",B37*'MPTO_working_3-way'!$I36)</f>
        <v>7.5285923489226025</v>
      </c>
      <c r="G37" s="22">
        <f>IF(OR($A37="",$B37="",$C37=""),"",C37*'MPTO_working_3-way'!$I36)</f>
        <v>1.2790288106595027</v>
      </c>
      <c r="H37" s="17">
        <f>IF(OR($A37="",$B37="",$C37=""),"",'MPTO_working_3-way'!E36)</f>
        <v>13.254828681391906</v>
      </c>
      <c r="I37" s="21">
        <f>IF(OR($A37="",$B37="",$C37=""),"",'MPTO_working_3-way'!F36)</f>
        <v>8.0105992145332312</v>
      </c>
      <c r="J37" s="22">
        <f>IF(OR($A37="",$B37="",$C37=""),"",'MPTO_working_3-way'!G36)</f>
        <v>1.2504357932497017</v>
      </c>
      <c r="K37" s="17">
        <f>IF(OR($A37="",$B37="",$C37=""),"",'OddsRatio_working_3-way'!H36)</f>
        <v>12.513220372751903</v>
      </c>
      <c r="L37" s="21">
        <f>IF(OR($A37="",$B37="",$C37=""),"",'OddsRatio_working_3-way'!I36)</f>
        <v>7.9953744036973573</v>
      </c>
      <c r="M37" s="22">
        <f>IF(OR($A37="",$B37="",$C37=""),"",'OddsRatio_working_3-way'!J36)</f>
        <v>1.2578423257773066</v>
      </c>
      <c r="N37" s="23">
        <f t="shared" si="16"/>
        <v>8.5329827590667495</v>
      </c>
      <c r="O37" s="24">
        <f t="shared" si="17"/>
        <v>13.282695537939537</v>
      </c>
      <c r="P37" s="24">
        <f t="shared" si="18"/>
        <v>78.184321702993714</v>
      </c>
      <c r="Q37" t="s">
        <v>142</v>
      </c>
      <c r="R37" t="s">
        <v>170</v>
      </c>
      <c r="S37" t="s">
        <v>197</v>
      </c>
      <c r="T37" s="35">
        <v>100</v>
      </c>
      <c r="U37" s="35">
        <f t="shared" si="19"/>
        <v>27.007299270072991</v>
      </c>
      <c r="V37" s="35">
        <f t="shared" si="20"/>
        <v>80.50682261208577</v>
      </c>
      <c r="W37" s="35">
        <f t="shared" si="21"/>
        <v>89.177489177489178</v>
      </c>
      <c r="X37" s="35">
        <f t="shared" si="22"/>
        <v>30.315688210425051</v>
      </c>
      <c r="Y37" s="35">
        <f t="shared" si="23"/>
        <v>83.81521155243783</v>
      </c>
      <c r="Z37" s="35">
        <f t="shared" si="24"/>
        <v>92.485878117841239</v>
      </c>
      <c r="AA37" s="35">
        <f t="shared" si="25"/>
        <v>-3.3083889403520601</v>
      </c>
      <c r="AB37" s="35">
        <f t="shared" si="26"/>
        <v>-3.3083889403520601</v>
      </c>
      <c r="AC37" s="35">
        <f t="shared" si="27"/>
        <v>-3.3083889403520601</v>
      </c>
      <c r="AF37">
        <v>1.41</v>
      </c>
      <c r="AG37">
        <v>2.99</v>
      </c>
      <c r="AJ37" t="s">
        <v>191</v>
      </c>
    </row>
    <row r="38" spans="1:36" ht="15" x14ac:dyDescent="0.25">
      <c r="A38">
        <v>1.37</v>
      </c>
      <c r="B38">
        <v>5.13</v>
      </c>
      <c r="C38">
        <v>9.24</v>
      </c>
      <c r="D38" s="20">
        <f t="shared" si="3"/>
        <v>3.3083889403520583E-2</v>
      </c>
      <c r="E38" s="17">
        <f>IF(OR($A38="",$B38="",$C38=""),"",A38*'MPTO_working_3-way'!$I37)</f>
        <v>1.4153249284828233</v>
      </c>
      <c r="F38" s="21">
        <f>IF(OR($A38="",$B38="",$C38=""),"",B38*'MPTO_working_3-way'!$I37)</f>
        <v>5.2997203526400609</v>
      </c>
      <c r="G38" s="22">
        <f>IF(OR($A38="",$B38="",$C38=""),"",C38*'MPTO_working_3-way'!$I37)</f>
        <v>9.5456951380885311</v>
      </c>
      <c r="H38" s="17">
        <f>IF(OR($A38="",$B38="",$C38=""),"",'MPTO_working_3-way'!E37)</f>
        <v>1.3910158987091541</v>
      </c>
      <c r="I38" s="21">
        <f>IF(OR($A38="",$B38="",$C38=""),"",'MPTO_working_3-way'!F37)</f>
        <v>5.4376252234847753</v>
      </c>
      <c r="J38" s="22">
        <f>IF(OR($A38="",$B38="",$C38=""),"",'MPTO_working_3-way'!G37)</f>
        <v>10.288368028380461</v>
      </c>
      <c r="K38" s="17">
        <f>IF(OR($A38="",$B38="",$C38=""),"",'OddsRatio_working_3-way'!H37)</f>
        <v>1.3983836970135106</v>
      </c>
      <c r="L38" s="21">
        <f>IF(OR($A38="",$B38="",$C38=""),"",'OddsRatio_working_3-way'!I37)</f>
        <v>5.4468234288264812</v>
      </c>
      <c r="M38" s="22">
        <f>IF(OR($A38="",$B38="",$C38=""),"",'OddsRatio_working_3-way'!J37)</f>
        <v>9.8721126037603426</v>
      </c>
      <c r="N38" s="23">
        <f t="shared" si="16"/>
        <v>70.655153447481752</v>
      </c>
      <c r="O38" s="24">
        <f t="shared" si="17"/>
        <v>18.868920121452241</v>
      </c>
      <c r="P38" s="24">
        <f t="shared" si="18"/>
        <v>10.475926431066016</v>
      </c>
      <c r="Q38" t="s">
        <v>78</v>
      </c>
      <c r="R38" t="s">
        <v>82</v>
      </c>
      <c r="S38" t="s">
        <v>198</v>
      </c>
      <c r="T38" s="35">
        <v>100</v>
      </c>
      <c r="U38" s="35">
        <f t="shared" si="19"/>
        <v>57.983193277310924</v>
      </c>
      <c r="V38" s="35">
        <f t="shared" si="20"/>
        <v>74.358974358974365</v>
      </c>
      <c r="W38" s="35">
        <f t="shared" si="21"/>
        <v>64.912280701754383</v>
      </c>
      <c r="X38" s="35">
        <f t="shared" si="22"/>
        <v>60.728744939271252</v>
      </c>
      <c r="Y38" s="35">
        <f t="shared" si="23"/>
        <v>77.104526020934699</v>
      </c>
      <c r="Z38" s="35">
        <f t="shared" si="24"/>
        <v>67.657832363714718</v>
      </c>
      <c r="AA38" s="35">
        <f t="shared" si="25"/>
        <v>-2.7455516619603273</v>
      </c>
      <c r="AB38" s="35">
        <f t="shared" si="26"/>
        <v>-2.7455516619603344</v>
      </c>
      <c r="AC38" s="35">
        <f t="shared" si="27"/>
        <v>-2.7455516619603344</v>
      </c>
      <c r="AF38">
        <v>1.56</v>
      </c>
      <c r="AG38">
        <v>2.5499999999999998</v>
      </c>
      <c r="AJ38" t="s">
        <v>79</v>
      </c>
    </row>
    <row r="39" spans="1:36" ht="15" x14ac:dyDescent="0.25">
      <c r="A39">
        <v>2.38</v>
      </c>
      <c r="B39">
        <v>3.9</v>
      </c>
      <c r="C39">
        <v>2.85</v>
      </c>
      <c r="D39" s="20">
        <f t="shared" si="3"/>
        <v>2.7455516619603326E-2</v>
      </c>
      <c r="E39" s="17">
        <f>IF(OR($A39="",$B39="",$C39=""),"",A39*'MPTO_working_3-way'!$I38)</f>
        <v>2.4453441295546559</v>
      </c>
      <c r="F39" s="21">
        <f>IF(OR($A39="",$B39="",$C39=""),"",B39*'MPTO_working_3-way'!$I38)</f>
        <v>4.0070765148164531</v>
      </c>
      <c r="G39" s="22">
        <f>IF(OR($A39="",$B39="",$C39=""),"",C39*'MPTO_working_3-way'!$I38)</f>
        <v>2.9282482223658697</v>
      </c>
      <c r="H39" s="17">
        <f>IF(OR($A39="",$B39="",$C39=""),"",'MPTO_working_3-way'!E38)</f>
        <v>2.4329939574538533</v>
      </c>
      <c r="I39" s="21">
        <f>IF(OR($A39="",$B39="",$C39=""),"",'MPTO_working_3-way'!F38)</f>
        <v>4.0443516947209099</v>
      </c>
      <c r="J39" s="22">
        <f>IF(OR($A39="",$B39="",$C39=""),"",'MPTO_working_3-way'!G38)</f>
        <v>2.9263266186572863</v>
      </c>
      <c r="K39" s="17">
        <f>IF(OR($A39="",$B39="",$C39=""),"",'OddsRatio_working_3-way'!H38)</f>
        <v>2.4388159575909376</v>
      </c>
      <c r="L39" s="21">
        <f>IF(OR($A39="",$B39="",$C39=""),"",'OddsRatio_working_3-way'!I38)</f>
        <v>4.0235987514592164</v>
      </c>
      <c r="M39" s="22">
        <f>IF(OR($A39="",$B39="",$C39=""),"",'OddsRatio_working_3-way'!J38)</f>
        <v>2.9288474793791557</v>
      </c>
      <c r="N39" s="23">
        <f t="shared" si="16"/>
        <v>40.894039735099334</v>
      </c>
      <c r="O39" s="24">
        <f t="shared" si="17"/>
        <v>24.955849889624723</v>
      </c>
      <c r="P39" s="24">
        <f t="shared" si="18"/>
        <v>34.150110375275929</v>
      </c>
      <c r="Q39" t="s">
        <v>147</v>
      </c>
      <c r="R39" t="s">
        <v>86</v>
      </c>
      <c r="S39" t="s">
        <v>198</v>
      </c>
      <c r="T39" s="35">
        <v>100</v>
      </c>
      <c r="U39" s="35">
        <f t="shared" si="19"/>
        <v>57.983193277310924</v>
      </c>
      <c r="V39" s="35">
        <f t="shared" si="20"/>
        <v>72.899728997289984</v>
      </c>
      <c r="W39" s="35">
        <f t="shared" si="21"/>
        <v>66.329966329966325</v>
      </c>
      <c r="X39" s="35">
        <f t="shared" si="22"/>
        <v>60.770304672743691</v>
      </c>
      <c r="Y39" s="35">
        <f t="shared" si="23"/>
        <v>75.686840392722743</v>
      </c>
      <c r="Z39" s="35">
        <f t="shared" si="24"/>
        <v>69.117077725399099</v>
      </c>
      <c r="AA39" s="35">
        <f t="shared" si="25"/>
        <v>-2.7871113954327669</v>
      </c>
      <c r="AB39" s="35">
        <f t="shared" si="26"/>
        <v>-2.7871113954327598</v>
      </c>
      <c r="AC39" s="35">
        <f t="shared" si="27"/>
        <v>-2.787111395432774</v>
      </c>
      <c r="AF39">
        <v>1.6</v>
      </c>
      <c r="AG39">
        <v>2.4500000000000002</v>
      </c>
      <c r="AJ39" t="s">
        <v>79</v>
      </c>
    </row>
    <row r="40" spans="1:36" ht="15" x14ac:dyDescent="0.25">
      <c r="A40">
        <v>2.38</v>
      </c>
      <c r="B40">
        <v>3.69</v>
      </c>
      <c r="C40">
        <v>2.97</v>
      </c>
      <c r="D40" s="20">
        <f t="shared" si="3"/>
        <v>2.7871113954327731E-2</v>
      </c>
      <c r="E40" s="17">
        <f>IF(OR($A40="",$B40="",$C40=""),"",A40*'MPTO_working_3-way'!$I39)</f>
        <v>2.4463332512112999</v>
      </c>
      <c r="F40" s="21">
        <f>IF(OR($A40="",$B40="",$C40=""),"",B40*'MPTO_working_3-way'!$I39)</f>
        <v>3.7928444104914694</v>
      </c>
      <c r="G40" s="22">
        <f>IF(OR($A40="",$B40="",$C40=""),"",C40*'MPTO_working_3-way'!$I39)</f>
        <v>3.0527772084443536</v>
      </c>
      <c r="H40" s="17">
        <f>IF(OR($A40="",$B40="",$C40=""),"",'MPTO_working_3-way'!E39)</f>
        <v>2.4338142711499451</v>
      </c>
      <c r="I40" s="21">
        <f>IF(OR($A40="",$B40="",$C40=""),"",'MPTO_working_3-way'!F39)</f>
        <v>3.8209891246737975</v>
      </c>
      <c r="J40" s="22">
        <f>IF(OR($A40="",$B40="",$C40=""),"",'MPTO_working_3-way'!G39)</f>
        <v>3.0542747800378414</v>
      </c>
      <c r="K40" s="17">
        <f>IF(OR($A40="",$B40="",$C40=""),"",'OddsRatio_working_3-way'!H39)</f>
        <v>2.4395070143546933</v>
      </c>
      <c r="L40" s="21">
        <f>IF(OR($A40="",$B40="",$C40=""),"",'OddsRatio_working_3-way'!I39)</f>
        <v>3.8059955569667574</v>
      </c>
      <c r="M40" s="22">
        <f>IF(OR($A40="",$B40="",$C40=""),"",'OddsRatio_working_3-way'!J39)</f>
        <v>3.0549484190425695</v>
      </c>
      <c r="N40" s="23">
        <f t="shared" si="16"/>
        <v>40.877505119339361</v>
      </c>
      <c r="O40" s="24">
        <f t="shared" si="17"/>
        <v>26.365436906240557</v>
      </c>
      <c r="P40" s="24">
        <f t="shared" si="18"/>
        <v>32.757057974420086</v>
      </c>
      <c r="Q40" t="s">
        <v>145</v>
      </c>
      <c r="R40" t="s">
        <v>146</v>
      </c>
      <c r="S40" t="s">
        <v>198</v>
      </c>
      <c r="T40" s="35">
        <v>100</v>
      </c>
      <c r="U40" s="35">
        <f t="shared" si="19"/>
        <v>55.947136563876647</v>
      </c>
      <c r="V40" s="35">
        <f t="shared" si="20"/>
        <v>71.509971509971507</v>
      </c>
      <c r="W40" s="35">
        <f t="shared" si="21"/>
        <v>69.696969696969703</v>
      </c>
      <c r="X40" s="35">
        <f t="shared" si="22"/>
        <v>58.793058793058798</v>
      </c>
      <c r="Y40" s="35">
        <f t="shared" si="23"/>
        <v>74.355893739153657</v>
      </c>
      <c r="Z40" s="35">
        <f t="shared" si="24"/>
        <v>72.542891926151839</v>
      </c>
      <c r="AA40" s="35">
        <f t="shared" si="25"/>
        <v>-2.8459222291821504</v>
      </c>
      <c r="AB40" s="35">
        <f t="shared" si="26"/>
        <v>-2.8459222291821504</v>
      </c>
      <c r="AC40" s="35">
        <f t="shared" si="27"/>
        <v>-2.8459222291821362</v>
      </c>
      <c r="AF40">
        <v>1.76</v>
      </c>
      <c r="AG40">
        <v>2.14</v>
      </c>
      <c r="AJ40" t="s">
        <v>79</v>
      </c>
    </row>
    <row r="41" spans="1:36" s="35" customFormat="1" ht="15" x14ac:dyDescent="0.25">
      <c r="A41">
        <v>2.27</v>
      </c>
      <c r="B41">
        <v>3.51</v>
      </c>
      <c r="C41">
        <v>3.3</v>
      </c>
      <c r="D41" s="20">
        <f t="shared" si="3"/>
        <v>2.8459222291821407E-2</v>
      </c>
      <c r="E41" s="17">
        <f>IF(OR($A41="",$B41="",$C41=""),"",A41*'MPTO_working_3-way'!$I40)</f>
        <v>2.3346024346024348</v>
      </c>
      <c r="F41" s="21">
        <f>IF(OR($A41="",$B41="",$C41=""),"",B41*'MPTO_working_3-way'!$I40)</f>
        <v>3.6098918702442928</v>
      </c>
      <c r="G41" s="22">
        <f>IF(OR($A41="",$B41="",$C41=""),"",C41*'MPTO_working_3-way'!$I40)</f>
        <v>3.3939154335630106</v>
      </c>
      <c r="H41" s="17">
        <f>IF(OR($A41="",$B41="",$C41=""),"",'MPTO_working_3-way'!E40)</f>
        <v>2.3199583185174664</v>
      </c>
      <c r="I41" s="21">
        <f>IF(OR($A41="",$B41="",$C41=""),"",'MPTO_working_3-way'!F40)</f>
        <v>3.630899100609398</v>
      </c>
      <c r="J41" s="22">
        <f>IF(OR($A41="",$B41="",$C41=""),"",'MPTO_working_3-way'!G40)</f>
        <v>3.4066455306694374</v>
      </c>
      <c r="K41" s="17">
        <f>IF(OR($A41="",$B41="",$C41=""),"",'OddsRatio_working_3-way'!H40)</f>
        <v>2.3262217866625119</v>
      </c>
      <c r="L41" s="21">
        <f>IF(OR($A41="",$B41="",$C41=""),"",'OddsRatio_working_3-way'!I40)</f>
        <v>3.6211154996243344</v>
      </c>
      <c r="M41" s="22">
        <f>IF(OR($A41="",$B41="",$C41=""),"",'OddsRatio_working_3-way'!J40)</f>
        <v>3.4018189837195099</v>
      </c>
      <c r="N41" s="23">
        <f t="shared" si="16"/>
        <v>42.833845505275178</v>
      </c>
      <c r="O41" s="24">
        <f t="shared" si="17"/>
        <v>27.701660768368857</v>
      </c>
      <c r="P41" s="24">
        <f t="shared" si="18"/>
        <v>29.464493726355961</v>
      </c>
      <c r="Q41" t="s">
        <v>143</v>
      </c>
      <c r="R41" t="s">
        <v>178</v>
      </c>
      <c r="S41" t="s">
        <v>198</v>
      </c>
      <c r="T41" s="35">
        <v>100</v>
      </c>
      <c r="U41" s="35">
        <f t="shared" si="19"/>
        <v>13.793103448275851</v>
      </c>
      <c r="V41" s="35">
        <f t="shared" si="20"/>
        <v>88.023952095808383</v>
      </c>
      <c r="W41" s="35">
        <f t="shared" si="21"/>
        <v>94.672349493873199</v>
      </c>
      <c r="X41" s="35">
        <f t="shared" si="22"/>
        <v>17.303698410318415</v>
      </c>
      <c r="Y41" s="35">
        <f t="shared" si="23"/>
        <v>91.534547057850943</v>
      </c>
      <c r="Z41" s="35">
        <f t="shared" si="24"/>
        <v>98.182944455915759</v>
      </c>
      <c r="AA41" s="35">
        <f t="shared" si="25"/>
        <v>-3.510594962042564</v>
      </c>
      <c r="AB41" s="35">
        <f t="shared" si="26"/>
        <v>-3.5105949620425605</v>
      </c>
      <c r="AC41" s="35">
        <f t="shared" si="27"/>
        <v>-3.5105949620425605</v>
      </c>
      <c r="AD41" s="36"/>
      <c r="AE41" s="36"/>
      <c r="AF41">
        <v>1.91</v>
      </c>
      <c r="AG41">
        <v>1.98</v>
      </c>
      <c r="AH41" s="36"/>
      <c r="AI41" s="36"/>
      <c r="AJ41" t="s">
        <v>79</v>
      </c>
    </row>
    <row r="42" spans="1:36" ht="15" x14ac:dyDescent="0.25">
      <c r="A42">
        <v>1.1599999999999999</v>
      </c>
      <c r="B42">
        <v>8.35</v>
      </c>
      <c r="C42">
        <v>18.77</v>
      </c>
      <c r="D42" s="20">
        <f t="shared" si="3"/>
        <v>3.5105949620425569E-2</v>
      </c>
      <c r="E42" s="17">
        <f>IF(OR($A42="",$B42="",$C42=""),"",A42*'MPTO_working_3-way'!$I41)</f>
        <v>1.2007229015596936</v>
      </c>
      <c r="F42" s="21">
        <f>IF(OR($A42="",$B42="",$C42=""),"",B42*'MPTO_working_3-way'!$I41)</f>
        <v>8.6431346793305526</v>
      </c>
      <c r="G42" s="22">
        <f>IF(OR($A42="",$B42="",$C42=""),"",C42*'MPTO_working_3-way'!$I41)</f>
        <v>19.428938674375388</v>
      </c>
      <c r="H42" s="17">
        <f>IF(OR($A42="",$B42="",$C42=""),"",'MPTO_working_3-way'!E41)</f>
        <v>1.1759628734443766</v>
      </c>
      <c r="I42" s="21">
        <f>IF(OR($A42="",$B42="",$C42=""),"",'MPTO_working_3-way'!F41)</f>
        <v>9.2542468990680238</v>
      </c>
      <c r="J42" s="22">
        <f>IF(OR($A42="",$B42="",$C42=""),"",'MPTO_working_3-way'!G41)</f>
        <v>24.053193046951083</v>
      </c>
      <c r="K42" s="17">
        <f>IF(OR($A42="",$B42="",$C42=""),"",'OddsRatio_working_3-way'!H41)</f>
        <v>1.1819961212474406</v>
      </c>
      <c r="L42" s="21">
        <f>IF(OR($A42="",$B42="",$C42=""),"",'OddsRatio_working_3-way'!I41)</f>
        <v>9.3604468198043094</v>
      </c>
      <c r="M42" s="22">
        <f>IF(OR($A42="",$B42="",$C42=""),"",'OddsRatio_working_3-way'!J41)</f>
        <v>21.212944216043891</v>
      </c>
      <c r="N42" s="23">
        <f t="shared" si="16"/>
        <v>83.28316206020871</v>
      </c>
      <c r="O42" s="24">
        <f t="shared" si="17"/>
        <v>11.569876405969117</v>
      </c>
      <c r="P42" s="24">
        <f t="shared" si="18"/>
        <v>5.1469615338221688</v>
      </c>
      <c r="Q42" t="s">
        <v>194</v>
      </c>
      <c r="R42" t="s">
        <v>68</v>
      </c>
      <c r="S42" t="s">
        <v>198</v>
      </c>
      <c r="T42" s="35">
        <v>100</v>
      </c>
      <c r="U42" s="35">
        <f t="shared" si="19"/>
        <v>68.253968253968253</v>
      </c>
      <c r="V42" s="35">
        <f t="shared" si="20"/>
        <v>73.614775725593674</v>
      </c>
      <c r="W42" s="35">
        <f t="shared" si="21"/>
        <v>55.357142857142868</v>
      </c>
      <c r="X42" s="35">
        <f t="shared" si="22"/>
        <v>71.028081417263465</v>
      </c>
      <c r="Y42" s="35">
        <f t="shared" si="23"/>
        <v>76.388888888888886</v>
      </c>
      <c r="Z42" s="35">
        <f t="shared" si="24"/>
        <v>58.131256020438073</v>
      </c>
      <c r="AA42" s="35">
        <f t="shared" si="25"/>
        <v>-2.7741131632952118</v>
      </c>
      <c r="AB42" s="35">
        <f t="shared" si="26"/>
        <v>-2.7741131632952118</v>
      </c>
      <c r="AC42" s="35">
        <f t="shared" si="27"/>
        <v>-2.7741131632952047</v>
      </c>
      <c r="AF42">
        <v>1.43</v>
      </c>
      <c r="AG42">
        <v>2.91</v>
      </c>
      <c r="AJ42" t="s">
        <v>79</v>
      </c>
    </row>
    <row r="43" spans="1:36" ht="15" x14ac:dyDescent="0.25">
      <c r="A43">
        <v>3.15</v>
      </c>
      <c r="B43">
        <v>3.79</v>
      </c>
      <c r="C43">
        <v>2.2400000000000002</v>
      </c>
      <c r="D43" s="20">
        <f t="shared" si="3"/>
        <v>2.774113163295211E-2</v>
      </c>
      <c r="E43" s="17">
        <f>IF(OR($A43="",$B43="",$C43=""),"",A43*'MPTO_working_3-way'!$I42)</f>
        <v>3.2373845646437989</v>
      </c>
      <c r="F43" s="21">
        <f>IF(OR($A43="",$B43="",$C43=""),"",B43*'MPTO_working_3-way'!$I42)</f>
        <v>3.8951388888888885</v>
      </c>
      <c r="G43" s="22">
        <f>IF(OR($A43="",$B43="",$C43=""),"",C43*'MPTO_working_3-way'!$I42)</f>
        <v>2.302140134857813</v>
      </c>
      <c r="H43" s="17">
        <f>IF(OR($A43="",$B43="",$C43=""),"",'MPTO_working_3-way'!E42)</f>
        <v>3.2445065988755575</v>
      </c>
      <c r="I43" s="21">
        <f>IF(OR($A43="",$B43="",$C43=""),"",'MPTO_working_3-way'!F42)</f>
        <v>3.9276495705992418</v>
      </c>
      <c r="J43" s="22">
        <f>IF(OR($A43="",$B43="",$C43=""),"",'MPTO_working_3-way'!G42)</f>
        <v>2.2873793538395217</v>
      </c>
      <c r="K43" s="17">
        <f>IF(OR($A43="",$B43="",$C43=""),"",'OddsRatio_working_3-way'!H42)</f>
        <v>3.2431898202471099</v>
      </c>
      <c r="L43" s="21">
        <f>IF(OR($A43="",$B43="",$C43=""),"",'OddsRatio_working_3-way'!I42)</f>
        <v>3.9109300458090401</v>
      </c>
      <c r="M43" s="22">
        <f>IF(OR($A43="",$B43="",$C43=""),"",'OddsRatio_working_3-way'!J42)</f>
        <v>2.2937466870262404</v>
      </c>
      <c r="N43" s="23">
        <f t="shared" si="16"/>
        <v>30.889132261925994</v>
      </c>
      <c r="O43" s="24">
        <f t="shared" si="17"/>
        <v>25.6730254947406</v>
      </c>
      <c r="P43" s="24">
        <f t="shared" si="18"/>
        <v>43.437842243333421</v>
      </c>
      <c r="Q43" t="s">
        <v>144</v>
      </c>
      <c r="R43" t="s">
        <v>195</v>
      </c>
      <c r="S43" t="s">
        <v>198</v>
      </c>
      <c r="T43" s="35">
        <v>100</v>
      </c>
      <c r="U43" s="35">
        <f t="shared" si="19"/>
        <v>46.808510638297875</v>
      </c>
      <c r="V43" s="35">
        <f t="shared" si="20"/>
        <v>75.786924939467312</v>
      </c>
      <c r="W43" s="35">
        <f t="shared" si="21"/>
        <v>74.424552429667528</v>
      </c>
      <c r="X43" s="35">
        <f t="shared" si="22"/>
        <v>49.788522630865174</v>
      </c>
      <c r="Y43" s="35">
        <f t="shared" si="23"/>
        <v>78.766936932034611</v>
      </c>
      <c r="Z43" s="35">
        <f t="shared" si="24"/>
        <v>77.404564422234813</v>
      </c>
      <c r="AA43" s="35">
        <f t="shared" si="25"/>
        <v>-2.9800119925672988</v>
      </c>
      <c r="AB43" s="35">
        <f t="shared" si="26"/>
        <v>-2.9800119925672988</v>
      </c>
      <c r="AC43" s="35">
        <f t="shared" si="27"/>
        <v>-2.9800119925672846</v>
      </c>
      <c r="AF43">
        <v>1.76</v>
      </c>
      <c r="AG43">
        <v>2.15</v>
      </c>
      <c r="AJ43" t="s">
        <v>79</v>
      </c>
    </row>
    <row r="44" spans="1:36" ht="15" x14ac:dyDescent="0.25">
      <c r="A44">
        <v>1.88</v>
      </c>
      <c r="B44">
        <v>4.13</v>
      </c>
      <c r="C44">
        <v>3.91</v>
      </c>
      <c r="D44" s="20">
        <f t="shared" si="3"/>
        <v>2.9800119925672997E-2</v>
      </c>
      <c r="E44" s="17">
        <f>IF(OR($A44="",$B44="",$C44=""),"",A44*'MPTO_working_3-way'!$I43)</f>
        <v>1.9360242254602651</v>
      </c>
      <c r="F44" s="21">
        <f>IF(OR($A44="",$B44="",$C44=""),"",B44*'MPTO_working_3-way'!$I43)</f>
        <v>4.2530744952930295</v>
      </c>
      <c r="G44" s="22">
        <f>IF(OR($A44="",$B44="",$C44=""),"",C44*'MPTO_working_3-way'!$I43)</f>
        <v>4.0265184689093818</v>
      </c>
      <c r="H44" s="17">
        <f>IF(OR($A44="",$B44="",$C44=""),"",'MPTO_working_3-way'!E43)</f>
        <v>1.9157766340253821</v>
      </c>
      <c r="I44" s="21">
        <f>IF(OR($A44="",$B44="",$C44=""),"",'MPTO_working_3-way'!F43)</f>
        <v>4.3066808576477147</v>
      </c>
      <c r="J44" s="22">
        <f>IF(OR($A44="",$B44="",$C44=""),"",'MPTO_working_3-way'!G43)</f>
        <v>4.0679990052037418</v>
      </c>
      <c r="K44" s="17">
        <f>IF(OR($A44="",$B44="",$C44=""),"",'OddsRatio_working_3-way'!H43)</f>
        <v>1.9234283124223344</v>
      </c>
      <c r="L44" s="21">
        <f>IF(OR($A44="",$B44="",$C44=""),"",'OddsRatio_working_3-way'!I43)</f>
        <v>4.2844666112294396</v>
      </c>
      <c r="M44" s="22">
        <f>IF(OR($A44="",$B44="",$C44=""),"",'OddsRatio_working_3-way'!J43)</f>
        <v>4.0536095331238551</v>
      </c>
      <c r="N44" s="23">
        <f t="shared" si="16"/>
        <v>51.652246229628808</v>
      </c>
      <c r="O44" s="24">
        <f t="shared" si="17"/>
        <v>23.512402642058632</v>
      </c>
      <c r="P44" s="24">
        <f t="shared" si="18"/>
        <v>24.835351128312567</v>
      </c>
      <c r="Q44" t="s">
        <v>70</v>
      </c>
      <c r="R44" t="s">
        <v>192</v>
      </c>
      <c r="S44" t="s">
        <v>198</v>
      </c>
      <c r="T44" s="35">
        <v>100</v>
      </c>
      <c r="U44" s="35">
        <f t="shared" si="19"/>
        <v>13.043478260869554</v>
      </c>
      <c r="V44" s="35">
        <f t="shared" si="20"/>
        <v>88.221436984687855</v>
      </c>
      <c r="W44" s="35">
        <f t="shared" si="21"/>
        <v>95.318352059925104</v>
      </c>
      <c r="X44" s="35">
        <f t="shared" si="22"/>
        <v>16.460210955387041</v>
      </c>
      <c r="Y44" s="35">
        <f t="shared" si="23"/>
        <v>91.638169679205348</v>
      </c>
      <c r="Z44" s="35">
        <f t="shared" si="24"/>
        <v>98.735084754442568</v>
      </c>
      <c r="AA44" s="35">
        <f t="shared" si="25"/>
        <v>-3.4167326945174867</v>
      </c>
      <c r="AB44" s="35">
        <f t="shared" si="26"/>
        <v>-3.4167326945174921</v>
      </c>
      <c r="AC44" s="35">
        <f t="shared" si="27"/>
        <v>-3.4167326945174636</v>
      </c>
      <c r="AF44">
        <v>1.63</v>
      </c>
      <c r="AG44">
        <v>2.39</v>
      </c>
      <c r="AJ44" t="s">
        <v>79</v>
      </c>
    </row>
    <row r="45" spans="1:36" ht="15" x14ac:dyDescent="0.25">
      <c r="A45">
        <v>1.1499999999999999</v>
      </c>
      <c r="B45">
        <v>8.49</v>
      </c>
      <c r="C45">
        <v>21.36</v>
      </c>
      <c r="D45" s="20">
        <f t="shared" si="3"/>
        <v>3.416732694517477E-2</v>
      </c>
      <c r="E45" s="17">
        <f>IF(OR($A45="",$B45="",$C45=""),"",A45*'MPTO_working_3-way'!$I44)</f>
        <v>1.1892924259869508</v>
      </c>
      <c r="F45" s="21">
        <f>IF(OR($A45="",$B45="",$C45=""),"",B45*'MPTO_working_3-way'!$I44)</f>
        <v>8.7800806057645335</v>
      </c>
      <c r="G45" s="22">
        <f>IF(OR($A45="",$B45="",$C45=""),"",C45*'MPTO_working_3-way'!$I44)</f>
        <v>22.089814103548932</v>
      </c>
      <c r="H45" s="17">
        <f>IF(OR($A45="",$B45="",$C45=""),"",'MPTO_working_3-way'!E44)</f>
        <v>1.1652619901680281</v>
      </c>
      <c r="I45" s="21">
        <f>IF(OR($A45="",$B45="",$C45=""),"",'MPTO_working_3-way'!F44)</f>
        <v>9.3988035416033853</v>
      </c>
      <c r="J45" s="22">
        <f>IF(OR($A45="",$B45="",$C45=""),"",'MPTO_working_3-way'!G44)</f>
        <v>28.226763323732605</v>
      </c>
      <c r="K45" s="17">
        <f>IF(OR($A45="",$B45="",$C45=""),"",'OddsRatio_working_3-way'!H44)</f>
        <v>1.1710746816921922</v>
      </c>
      <c r="L45" s="21">
        <f>IF(OR($A45="",$B45="",$C45=""),"",'OddsRatio_working_3-way'!I44)</f>
        <v>9.5423291058301469</v>
      </c>
      <c r="M45" s="22">
        <f>IF(OR($A45="",$B45="",$C45=""),"",'OddsRatio_working_3-way'!J44)</f>
        <v>24.220536795020266</v>
      </c>
      <c r="N45" s="23">
        <f t="shared" si="16"/>
        <v>84.083609560544886</v>
      </c>
      <c r="O45" s="24">
        <f t="shared" si="17"/>
        <v>11.389417078283463</v>
      </c>
      <c r="P45" s="24">
        <f t="shared" si="18"/>
        <v>4.5269733611716578</v>
      </c>
      <c r="Q45" t="s">
        <v>193</v>
      </c>
      <c r="R45" t="s">
        <v>85</v>
      </c>
      <c r="S45" t="s">
        <v>198</v>
      </c>
      <c r="T45" s="35">
        <v>100</v>
      </c>
      <c r="U45" s="35">
        <f t="shared" si="19"/>
        <v>13.043478260869554</v>
      </c>
      <c r="V45" s="35">
        <f t="shared" si="20"/>
        <v>88.558352402745996</v>
      </c>
      <c r="W45" s="35">
        <f t="shared" si="21"/>
        <v>95.066600888011834</v>
      </c>
      <c r="X45" s="35">
        <f t="shared" si="22"/>
        <v>16.375046709242163</v>
      </c>
      <c r="Y45" s="35">
        <f t="shared" si="23"/>
        <v>91.889920851118603</v>
      </c>
      <c r="Z45" s="35">
        <f t="shared" si="24"/>
        <v>98.398169336384441</v>
      </c>
      <c r="AA45" s="35">
        <f t="shared" si="25"/>
        <v>-3.3315684483726091</v>
      </c>
      <c r="AB45" s="35">
        <f t="shared" si="26"/>
        <v>-3.3315684483726073</v>
      </c>
      <c r="AC45" s="35">
        <f t="shared" si="27"/>
        <v>-3.3315684483726073</v>
      </c>
      <c r="AF45">
        <v>1.43</v>
      </c>
      <c r="AG45">
        <v>2.89</v>
      </c>
      <c r="AJ45" t="s">
        <v>79</v>
      </c>
    </row>
    <row r="46" spans="1:36" s="35" customFormat="1" ht="15" x14ac:dyDescent="0.25">
      <c r="A46">
        <v>1.1499999999999999</v>
      </c>
      <c r="B46">
        <v>8.74</v>
      </c>
      <c r="C46">
        <v>20.27</v>
      </c>
      <c r="D46" s="20">
        <f t="shared" si="3"/>
        <v>3.3315684483726127E-2</v>
      </c>
      <c r="E46" s="17">
        <f>IF(OR($A46="",$B46="",$C46=""),"",A46*'MPTO_working_3-way'!$I45)</f>
        <v>1.1883130371562849</v>
      </c>
      <c r="F46" s="21">
        <f>IF(OR($A46="",$B46="",$C46=""),"",B46*'MPTO_working_3-way'!$I45)</f>
        <v>9.0311790823877658</v>
      </c>
      <c r="G46" s="22">
        <f>IF(OR($A46="",$B46="",$C46=""),"",C46*'MPTO_working_3-way'!$I45)</f>
        <v>20.945308924485129</v>
      </c>
      <c r="H46" s="17">
        <f>IF(OR($A46="",$B46="",$C46=""),"",'MPTO_working_3-way'!E45)</f>
        <v>1.1648766541780036</v>
      </c>
      <c r="I46" s="21">
        <f>IF(OR($A46="",$B46="",$C46=""),"",'MPTO_working_3-way'!F45)</f>
        <v>9.679488160152113</v>
      </c>
      <c r="J46" s="22">
        <f>IF(OR($A46="",$B46="",$C46=""),"",'MPTO_working_3-way'!G45)</f>
        <v>26.158314384431417</v>
      </c>
      <c r="K46" s="17">
        <f>IF(OR($A46="",$B46="",$C46=""),"",'OddsRatio_working_3-way'!H45)</f>
        <v>1.1705402117342141</v>
      </c>
      <c r="L46" s="21">
        <f>IF(OR($A46="",$B46="",$C46=""),"",'OddsRatio_working_3-way'!I45)</f>
        <v>9.7998749254854687</v>
      </c>
      <c r="M46" s="22">
        <f>IF(OR($A46="",$B46="",$C46=""),"",'OddsRatio_working_3-way'!J45)</f>
        <v>22.908732534122091</v>
      </c>
      <c r="N46" s="23">
        <f t="shared" si="16"/>
        <v>84.152909943079393</v>
      </c>
      <c r="O46" s="24">
        <f t="shared" si="17"/>
        <v>11.072751308299919</v>
      </c>
      <c r="P46" s="24">
        <f t="shared" si="18"/>
        <v>4.7743387486206847</v>
      </c>
      <c r="Q46" t="s">
        <v>83</v>
      </c>
      <c r="R46" t="s">
        <v>84</v>
      </c>
      <c r="S46" t="s">
        <v>198</v>
      </c>
      <c r="T46" s="35">
        <v>100</v>
      </c>
      <c r="U46" s="35">
        <f t="shared" si="19"/>
        <v>91.071428571428569</v>
      </c>
      <c r="V46" s="35">
        <f t="shared" si="20"/>
        <v>83.948635634028889</v>
      </c>
      <c r="W46" s="35">
        <f t="shared" si="21"/>
        <v>21.259842519685037</v>
      </c>
      <c r="X46" s="35">
        <f t="shared" si="22"/>
        <v>94.791521846286059</v>
      </c>
      <c r="Y46" s="35">
        <f t="shared" si="23"/>
        <v>87.668728908886379</v>
      </c>
      <c r="Z46" s="35">
        <f t="shared" si="24"/>
        <v>24.979935794542534</v>
      </c>
      <c r="AA46" s="35">
        <f t="shared" si="25"/>
        <v>-3.72009327485749</v>
      </c>
      <c r="AB46" s="35">
        <f t="shared" si="26"/>
        <v>-3.72009327485749</v>
      </c>
      <c r="AC46" s="35">
        <f t="shared" si="27"/>
        <v>-3.7200932748574971</v>
      </c>
      <c r="AD46" s="36"/>
      <c r="AE46" s="36"/>
      <c r="AF46">
        <v>1.43</v>
      </c>
      <c r="AG46">
        <v>2.93</v>
      </c>
      <c r="AH46" s="36"/>
      <c r="AI46" s="36"/>
      <c r="AJ46" t="s">
        <v>79</v>
      </c>
    </row>
    <row r="47" spans="1:36" ht="15" x14ac:dyDescent="0.25">
      <c r="A47">
        <v>11.2</v>
      </c>
      <c r="B47">
        <v>6.23</v>
      </c>
      <c r="C47">
        <v>1.27</v>
      </c>
      <c r="D47" s="20">
        <f t="shared" si="3"/>
        <v>3.7200932748574944E-2</v>
      </c>
      <c r="E47" s="17">
        <f>IF(OR($A47="",$B47="",$C47=""),"",A47*'MPTO_working_3-way'!$I46)</f>
        <v>11.616650446784039</v>
      </c>
      <c r="F47" s="21">
        <f>IF(OR($A47="",$B47="",$C47=""),"",B47*'MPTO_working_3-way'!$I46)</f>
        <v>6.4617618110236226</v>
      </c>
      <c r="G47" s="22">
        <f>IF(OR($A47="",$B47="",$C47=""),"",C47*'MPTO_working_3-way'!$I46)</f>
        <v>1.3172451845906903</v>
      </c>
      <c r="H47" s="17">
        <f>IF(OR($A47="",$B47="",$C47=""),"",'MPTO_working_3-way'!E46)</f>
        <v>13.006369950273287</v>
      </c>
      <c r="I47" s="21">
        <f>IF(OR($A47="",$B47="",$C47=""),"",'MPTO_working_3-way'!F46)</f>
        <v>6.7515866497424035</v>
      </c>
      <c r="J47" s="22">
        <f>IF(OR($A47="",$B47="",$C47=""),"",'MPTO_working_3-way'!G46)</f>
        <v>1.2903204763622946</v>
      </c>
      <c r="K47" s="17">
        <f>IF(OR($A47="",$B47="",$C47=""),"",'OddsRatio_working_3-way'!H46)</f>
        <v>12.247518757394863</v>
      </c>
      <c r="L47" s="21">
        <f>IF(OR($A47="",$B47="",$C47=""),"",'OddsRatio_working_3-way'!I46)</f>
        <v>6.767110107958346</v>
      </c>
      <c r="M47" s="22">
        <f>IF(OR($A47="",$B47="",$C47=""),"",'OddsRatio_working_3-way'!J46)</f>
        <v>1.2977284376957465</v>
      </c>
      <c r="N47" s="23">
        <f t="shared" si="16"/>
        <v>8.6083333967997699</v>
      </c>
      <c r="O47" s="24">
        <f t="shared" si="17"/>
        <v>15.475655544808573</v>
      </c>
      <c r="P47" s="24">
        <f t="shared" si="18"/>
        <v>75.916011058391646</v>
      </c>
      <c r="Q47" t="s">
        <v>69</v>
      </c>
      <c r="R47" t="s">
        <v>74</v>
      </c>
      <c r="S47" t="s">
        <v>198</v>
      </c>
      <c r="T47" s="35">
        <v>100</v>
      </c>
      <c r="U47" s="35">
        <f t="shared" si="19"/>
        <v>83.249581239530997</v>
      </c>
      <c r="V47" s="35">
        <f t="shared" si="20"/>
        <v>78.448275862068954</v>
      </c>
      <c r="W47" s="35">
        <f t="shared" si="21"/>
        <v>35.064935064935064</v>
      </c>
      <c r="X47" s="35">
        <f t="shared" si="22"/>
        <v>86.486789072995975</v>
      </c>
      <c r="Y47" s="35">
        <f t="shared" si="23"/>
        <v>81.685483695533947</v>
      </c>
      <c r="Z47" s="35">
        <f t="shared" si="24"/>
        <v>38.302142898400049</v>
      </c>
      <c r="AA47" s="35">
        <f t="shared" si="25"/>
        <v>-3.2372078334649785</v>
      </c>
      <c r="AB47" s="35">
        <f t="shared" si="26"/>
        <v>-3.2372078334649927</v>
      </c>
      <c r="AC47" s="35">
        <f t="shared" si="27"/>
        <v>-3.2372078334649856</v>
      </c>
      <c r="AF47">
        <v>1.45</v>
      </c>
      <c r="AG47">
        <v>2.82</v>
      </c>
      <c r="AJ47" t="s">
        <v>79</v>
      </c>
    </row>
    <row r="48" spans="1:36" ht="15" x14ac:dyDescent="0.25">
      <c r="A48">
        <v>5.97</v>
      </c>
      <c r="B48">
        <v>4.6399999999999997</v>
      </c>
      <c r="C48">
        <v>1.54</v>
      </c>
      <c r="D48" s="20">
        <f t="shared" si="3"/>
        <v>3.2372078334649945E-2</v>
      </c>
      <c r="E48" s="17">
        <f>IF(OR($A48="",$B48="",$C48=""),"",A48*'MPTO_working_3-way'!$I47)</f>
        <v>6.1632613076578595</v>
      </c>
      <c r="F48" s="21">
        <f>IF(OR($A48="",$B48="",$C48=""),"",B48*'MPTO_working_3-way'!$I47)</f>
        <v>4.7902064434727754</v>
      </c>
      <c r="G48" s="22">
        <f>IF(OR($A48="",$B48="",$C48=""),"",C48*'MPTO_working_3-way'!$I47)</f>
        <v>1.5898530006353611</v>
      </c>
      <c r="H48" s="17">
        <f>IF(OR($A48="",$B48="",$C48=""),"",'MPTO_working_3-way'!E47)</f>
        <v>6.3810714010767562</v>
      </c>
      <c r="I48" s="21">
        <f>IF(OR($A48="",$B48="",$C48=""),"",'MPTO_working_3-way'!F47)</f>
        <v>4.8845643461145984</v>
      </c>
      <c r="J48" s="22">
        <f>IF(OR($A48="",$B48="",$C48=""),"",'MPTO_working_3-way'!G47)</f>
        <v>1.5660236594973032</v>
      </c>
      <c r="K48" s="17">
        <f>IF(OR($A48="",$B48="",$C48=""),"",'OddsRatio_working_3-way'!H47)</f>
        <v>6.2815142735069553</v>
      </c>
      <c r="L48" s="21">
        <f>IF(OR($A48="",$B48="",$C48=""),"",'OddsRatio_working_3-way'!I47)</f>
        <v>4.8681512989065023</v>
      </c>
      <c r="M48" s="22">
        <f>IF(OR($A48="",$B48="",$C48=""),"",'OddsRatio_working_3-way'!J47)</f>
        <v>1.5738466212663498</v>
      </c>
      <c r="N48" s="23">
        <f t="shared" si="16"/>
        <v>16.22517608911858</v>
      </c>
      <c r="O48" s="24">
        <f t="shared" si="17"/>
        <v>20.875926993973685</v>
      </c>
      <c r="P48" s="24">
        <f t="shared" si="18"/>
        <v>62.898896916907724</v>
      </c>
      <c r="Q48" t="s">
        <v>126</v>
      </c>
      <c r="R48" t="s">
        <v>150</v>
      </c>
      <c r="S48" t="s">
        <v>198</v>
      </c>
      <c r="T48" s="35">
        <v>100</v>
      </c>
      <c r="U48" s="35">
        <f t="shared" si="19"/>
        <v>11.504424778761051</v>
      </c>
      <c r="V48" s="35">
        <f t="shared" si="20"/>
        <v>89.27038626609442</v>
      </c>
      <c r="W48" s="35">
        <f t="shared" si="21"/>
        <v>95.759117896522483</v>
      </c>
      <c r="X48" s="35">
        <f t="shared" si="22"/>
        <v>14.970495837383101</v>
      </c>
      <c r="Y48" s="35">
        <f t="shared" si="23"/>
        <v>92.736457324716469</v>
      </c>
      <c r="Z48" s="35">
        <f t="shared" si="24"/>
        <v>99.225188955144517</v>
      </c>
      <c r="AA48" s="35">
        <f t="shared" si="25"/>
        <v>-3.4660710586220507</v>
      </c>
      <c r="AB48" s="35">
        <f t="shared" si="26"/>
        <v>-3.4660710586220489</v>
      </c>
      <c r="AC48" s="35">
        <f t="shared" si="27"/>
        <v>-3.4660710586220347</v>
      </c>
      <c r="AF48">
        <v>1.48</v>
      </c>
      <c r="AG48">
        <v>2.74</v>
      </c>
      <c r="AJ48" t="s">
        <v>190</v>
      </c>
    </row>
    <row r="49" spans="1:36" ht="15" x14ac:dyDescent="0.25">
      <c r="A49">
        <v>1.1299999999999999</v>
      </c>
      <c r="B49">
        <v>9.32</v>
      </c>
      <c r="C49">
        <v>23.58</v>
      </c>
      <c r="D49" s="20">
        <f t="shared" si="3"/>
        <v>3.4660710586220445E-2</v>
      </c>
      <c r="E49" s="17">
        <f>IF(OR($A49="",$B49="",$C49=""),"",A49*'MPTO_working_3-way'!$I48)</f>
        <v>1.169166602962429</v>
      </c>
      <c r="F49" s="21">
        <f>IF(OR($A49="",$B49="",$C49=""),"",B49*'MPTO_working_3-way'!$I48)</f>
        <v>9.6430378226635742</v>
      </c>
      <c r="G49" s="22">
        <f>IF(OR($A49="",$B49="",$C49=""),"",C49*'MPTO_working_3-way'!$I48)</f>
        <v>24.397299555623075</v>
      </c>
      <c r="H49" s="17">
        <f>IF(OR($A49="",$B49="",$C49=""),"",'MPTO_working_3-way'!E48)</f>
        <v>1.1449479066913479</v>
      </c>
      <c r="I49" s="21">
        <f>IF(OR($A49="",$B49="",$C49=""),"",'MPTO_working_3-way'!F48)</f>
        <v>10.444675026309175</v>
      </c>
      <c r="J49" s="22">
        <f>IF(OR($A49="",$B49="",$C49=""),"",'MPTO_working_3-way'!G48)</f>
        <v>32.409394602104264</v>
      </c>
      <c r="K49" s="17">
        <f>IF(OR($A49="",$B49="",$C49=""),"",'OddsRatio_working_3-way'!H48)</f>
        <v>1.1505565360708874</v>
      </c>
      <c r="L49" s="21">
        <f>IF(OR($A49="",$B49="",$C49=""),"",'OddsRatio_working_3-way'!I48)</f>
        <v>10.635618308536786</v>
      </c>
      <c r="M49" s="22">
        <f>IF(OR($A49="",$B49="",$C49=""),"",'OddsRatio_working_3-way'!J48)</f>
        <v>27.150512188312575</v>
      </c>
      <c r="N49" s="23">
        <f t="shared" si="16"/>
        <v>85.531009649626029</v>
      </c>
      <c r="O49" s="24">
        <f t="shared" si="17"/>
        <v>10.37017606266925</v>
      </c>
      <c r="P49" s="24">
        <f t="shared" si="18"/>
        <v>4.0988142877047249</v>
      </c>
      <c r="Q49" t="s">
        <v>155</v>
      </c>
      <c r="R49" t="s">
        <v>179</v>
      </c>
      <c r="S49" t="s">
        <v>198</v>
      </c>
      <c r="T49" s="35">
        <v>100</v>
      </c>
      <c r="U49" s="35">
        <f t="shared" si="19"/>
        <v>85.380116959064324</v>
      </c>
      <c r="V49" s="35">
        <f t="shared" si="20"/>
        <v>80</v>
      </c>
      <c r="W49" s="35">
        <f t="shared" si="21"/>
        <v>31.506849315068493</v>
      </c>
      <c r="X49" s="35">
        <f t="shared" si="22"/>
        <v>88.493150684931507</v>
      </c>
      <c r="Y49" s="35">
        <f t="shared" si="23"/>
        <v>83.113033725867183</v>
      </c>
      <c r="Z49" s="35">
        <f t="shared" si="24"/>
        <v>34.619883040935676</v>
      </c>
      <c r="AA49" s="35">
        <f t="shared" si="25"/>
        <v>-3.113033725867183</v>
      </c>
      <c r="AB49" s="35">
        <f t="shared" si="26"/>
        <v>-3.113033725867183</v>
      </c>
      <c r="AC49" s="35">
        <f t="shared" si="27"/>
        <v>-3.113033725867183</v>
      </c>
      <c r="AF49">
        <v>1.3</v>
      </c>
      <c r="AG49">
        <v>3.39</v>
      </c>
      <c r="AJ49" t="s">
        <v>190</v>
      </c>
    </row>
    <row r="50" spans="1:36" ht="15" x14ac:dyDescent="0.25">
      <c r="A50">
        <v>6.84</v>
      </c>
      <c r="B50">
        <v>5</v>
      </c>
      <c r="C50">
        <v>1.46</v>
      </c>
      <c r="D50" s="20">
        <f t="shared" si="3"/>
        <v>3.1130337258671759E-2</v>
      </c>
      <c r="E50" s="17">
        <f>IF(OR($A50="",$B50="",$C50=""),"",A50*'MPTO_working_3-way'!$I49)</f>
        <v>7.0529315068493146</v>
      </c>
      <c r="F50" s="21">
        <f>IF(OR($A50="",$B50="",$C50=""),"",B50*'MPTO_working_3-way'!$I49)</f>
        <v>5.1556516862933588</v>
      </c>
      <c r="G50" s="22">
        <f>IF(OR($A50="",$B50="",$C50=""),"",C50*'MPTO_working_3-way'!$I49)</f>
        <v>1.5054502923976607</v>
      </c>
      <c r="H50" s="17">
        <f>IF(OR($A50="",$B50="",$C50=""),"",'MPTO_working_3-way'!E49)</f>
        <v>7.3625747090279949</v>
      </c>
      <c r="I50" s="21">
        <f>IF(OR($A50="",$B50="",$C50=""),"",'MPTO_working_3-way'!F49)</f>
        <v>5.2736157269193935</v>
      </c>
      <c r="J50" s="22">
        <f>IF(OR($A50="",$B50="",$C50=""),"",'MPTO_working_3-way'!G49)</f>
        <v>1.4824594044668942</v>
      </c>
      <c r="K50" s="17">
        <f>IF(OR($A50="",$B50="",$C50=""),"",'OddsRatio_working_3-way'!H49)</f>
        <v>7.217232064681177</v>
      </c>
      <c r="L50" s="21">
        <f>IF(OR($A50="",$B50="",$C50=""),"",'OddsRatio_working_3-way'!I49)</f>
        <v>5.2583781264939562</v>
      </c>
      <c r="M50" s="22">
        <f>IF(OR($A50="",$B50="",$C50=""),"",'OddsRatio_working_3-way'!J49)</f>
        <v>1.4897134845468054</v>
      </c>
      <c r="N50" s="23">
        <f t="shared" si="16"/>
        <v>14.178501507194133</v>
      </c>
      <c r="O50" s="24">
        <f t="shared" si="17"/>
        <v>19.396190061841576</v>
      </c>
      <c r="P50" s="24">
        <f t="shared" si="18"/>
        <v>66.425308430964307</v>
      </c>
      <c r="Q50" t="s">
        <v>149</v>
      </c>
      <c r="R50" t="s">
        <v>152</v>
      </c>
      <c r="S50" t="s">
        <v>198</v>
      </c>
      <c r="T50" s="35">
        <v>100</v>
      </c>
      <c r="U50" s="35">
        <f t="shared" si="19"/>
        <v>40.828402366863905</v>
      </c>
      <c r="V50" s="35">
        <f t="shared" si="20"/>
        <v>76.958525345622121</v>
      </c>
      <c r="W50" s="35">
        <f t="shared" si="21"/>
        <v>79.123173277661792</v>
      </c>
      <c r="X50" s="35">
        <f t="shared" si="22"/>
        <v>43.918301376716087</v>
      </c>
      <c r="Y50" s="35">
        <f t="shared" si="23"/>
        <v>80.048424355474296</v>
      </c>
      <c r="Z50" s="35">
        <f t="shared" si="24"/>
        <v>82.213072287513981</v>
      </c>
      <c r="AA50" s="35">
        <f t="shared" si="25"/>
        <v>-3.0898990098521821</v>
      </c>
      <c r="AB50" s="35">
        <f t="shared" si="26"/>
        <v>-3.089899009852175</v>
      </c>
      <c r="AC50" s="35">
        <f t="shared" si="27"/>
        <v>-3.0898990098521892</v>
      </c>
      <c r="AF50">
        <v>1.46</v>
      </c>
      <c r="AG50">
        <v>2.84</v>
      </c>
      <c r="AJ50" t="s">
        <v>190</v>
      </c>
    </row>
    <row r="51" spans="1:36" ht="15" x14ac:dyDescent="0.25">
      <c r="A51">
        <v>1.69</v>
      </c>
      <c r="B51">
        <v>4.34</v>
      </c>
      <c r="C51">
        <v>4.79</v>
      </c>
      <c r="D51" s="20">
        <f t="shared" si="3"/>
        <v>3.0898990098521928E-2</v>
      </c>
      <c r="E51" s="17">
        <f>IF(OR($A51="",$B51="",$C51=""),"",A51*'MPTO_working_3-way'!$I50)</f>
        <v>1.7422192932665019</v>
      </c>
      <c r="F51" s="21">
        <f>IF(OR($A51="",$B51="",$C51=""),"",B51*'MPTO_working_3-way'!$I50)</f>
        <v>4.4741016170275847</v>
      </c>
      <c r="G51" s="22">
        <f>IF(OR($A51="",$B51="",$C51=""),"",C51*'MPTO_working_3-way'!$I50)</f>
        <v>4.93800616257192</v>
      </c>
      <c r="H51" s="17">
        <f>IF(OR($A51="",$B51="",$C51=""),"",'MPTO_working_3-way'!E50)</f>
        <v>1.7199379819600562</v>
      </c>
      <c r="I51" s="21">
        <f>IF(OR($A51="",$B51="",$C51=""),"",'MPTO_working_3-way'!F50)</f>
        <v>4.5430780370154249</v>
      </c>
      <c r="J51" s="22">
        <f>IF(OR($A51="",$B51="",$C51=""),"",'MPTO_working_3-way'!G50)</f>
        <v>5.0385803122768404</v>
      </c>
      <c r="K51" s="17">
        <f>IF(OR($A51="",$B51="",$C51=""),"",'OddsRatio_working_3-way'!H50)</f>
        <v>1.7277484091263129</v>
      </c>
      <c r="L51" s="21">
        <f>IF(OR($A51="",$B51="",$C51=""),"",'OddsRatio_working_3-way'!I50)</f>
        <v>4.5227241833070835</v>
      </c>
      <c r="M51" s="22">
        <f>IF(OR($A51="",$B51="",$C51=""),"",'OddsRatio_working_3-way'!J50)</f>
        <v>4.997342710998157</v>
      </c>
      <c r="N51" s="23">
        <f t="shared" si="16"/>
        <v>57.398055679035174</v>
      </c>
      <c r="O51" s="24">
        <f t="shared" si="17"/>
        <v>22.350855782850108</v>
      </c>
      <c r="P51" s="24">
        <f t="shared" si="18"/>
        <v>20.251088538114708</v>
      </c>
      <c r="Q51" t="s">
        <v>124</v>
      </c>
      <c r="R51" t="s">
        <v>125</v>
      </c>
      <c r="S51" t="s">
        <v>198</v>
      </c>
      <c r="T51" s="35">
        <v>100</v>
      </c>
      <c r="U51" s="35">
        <f t="shared" si="19"/>
        <v>79.296066252587991</v>
      </c>
      <c r="V51" s="35">
        <f t="shared" si="20"/>
        <v>76.470588235294116</v>
      </c>
      <c r="W51" s="35">
        <f t="shared" si="21"/>
        <v>41.176470588235297</v>
      </c>
      <c r="X51" s="35">
        <f t="shared" si="22"/>
        <v>82.35294117647058</v>
      </c>
      <c r="Y51" s="35">
        <f t="shared" si="23"/>
        <v>79.527463159176719</v>
      </c>
      <c r="Z51" s="35">
        <f t="shared" si="24"/>
        <v>44.233345512117886</v>
      </c>
      <c r="AA51" s="35">
        <f t="shared" si="25"/>
        <v>-3.0568749238825887</v>
      </c>
      <c r="AB51" s="35">
        <f t="shared" si="26"/>
        <v>-3.056874923882603</v>
      </c>
      <c r="AC51" s="35">
        <f t="shared" si="27"/>
        <v>-3.0568749238825887</v>
      </c>
      <c r="AF51">
        <v>1.61</v>
      </c>
      <c r="AG51">
        <v>2.42</v>
      </c>
      <c r="AJ51" t="s">
        <v>190</v>
      </c>
    </row>
    <row r="52" spans="1:36" ht="15" x14ac:dyDescent="0.25">
      <c r="A52">
        <v>4.83</v>
      </c>
      <c r="B52">
        <v>4.25</v>
      </c>
      <c r="C52">
        <v>1.7</v>
      </c>
      <c r="D52" s="20">
        <f t="shared" si="3"/>
        <v>3.0568749238826021E-2</v>
      </c>
      <c r="E52" s="17">
        <f>IF(OR($A52="",$B52="",$C52=""),"",A52*'MPTO_working_3-way'!$I51)</f>
        <v>4.9776470588235293</v>
      </c>
      <c r="F52" s="21">
        <f>IF(OR($A52="",$B52="",$C52=""),"",B52*'MPTO_working_3-way'!$I51)</f>
        <v>4.3799171842650102</v>
      </c>
      <c r="G52" s="22">
        <f>IF(OR($A52="",$B52="",$C52=""),"",C52*'MPTO_working_3-way'!$I51)</f>
        <v>1.7519668737060041</v>
      </c>
      <c r="H52" s="17">
        <f>IF(OR($A52="",$B52="",$C52=""),"",'MPTO_working_3-way'!E51)</f>
        <v>5.0800164982470619</v>
      </c>
      <c r="I52" s="21">
        <f>IF(OR($A52="",$B52="",$C52=""),"",'MPTO_working_3-way'!F51)</f>
        <v>4.4423805229936884</v>
      </c>
      <c r="J52" s="22">
        <f>IF(OR($A52="",$B52="",$C52=""),"",'MPTO_working_3-way'!G51)</f>
        <v>1.7299669920640492</v>
      </c>
      <c r="K52" s="17">
        <f>IF(OR($A52="",$B52="",$C52=""),"",'OddsRatio_working_3-way'!H51)</f>
        <v>5.0364106171829812</v>
      </c>
      <c r="L52" s="21">
        <f>IF(OR($A52="",$B52="",$C52=""),"",'OddsRatio_working_3-way'!I51)</f>
        <v>4.4251526124920852</v>
      </c>
      <c r="M52" s="22">
        <f>IF(OR($A52="",$B52="",$C52=""),"",'OddsRatio_working_3-way'!J51)</f>
        <v>1.7377251780752185</v>
      </c>
      <c r="N52" s="23">
        <f t="shared" si="16"/>
        <v>20.089813282911841</v>
      </c>
      <c r="O52" s="24">
        <f t="shared" si="17"/>
        <v>22.831481919168045</v>
      </c>
      <c r="P52" s="24">
        <f t="shared" si="18"/>
        <v>57.078704797920111</v>
      </c>
      <c r="Q52" t="s">
        <v>130</v>
      </c>
      <c r="R52" t="s">
        <v>154</v>
      </c>
      <c r="S52" t="s">
        <v>198</v>
      </c>
      <c r="T52" s="35">
        <v>100</v>
      </c>
      <c r="U52" s="35">
        <f t="shared" si="19"/>
        <v>68.051118210862612</v>
      </c>
      <c r="V52" s="35">
        <f t="shared" si="20"/>
        <v>65.870307167235495</v>
      </c>
      <c r="W52" s="35">
        <f t="shared" si="21"/>
        <v>63.369963369963365</v>
      </c>
      <c r="X52" s="35">
        <f t="shared" si="22"/>
        <v>70.759729462801133</v>
      </c>
      <c r="Y52" s="35">
        <f t="shared" si="23"/>
        <v>68.578918419174002</v>
      </c>
      <c r="Z52" s="35">
        <f t="shared" si="24"/>
        <v>66.078574621901879</v>
      </c>
      <c r="AA52" s="35">
        <f t="shared" si="25"/>
        <v>-2.708611251938521</v>
      </c>
      <c r="AB52" s="35">
        <f t="shared" si="26"/>
        <v>-2.7086112519385068</v>
      </c>
      <c r="AC52" s="35">
        <f t="shared" si="27"/>
        <v>-2.7086112519385139</v>
      </c>
      <c r="AF52">
        <v>1.74</v>
      </c>
      <c r="AG52">
        <v>2.17</v>
      </c>
      <c r="AJ52" t="s">
        <v>190</v>
      </c>
    </row>
    <row r="53" spans="1:36" s="35" customFormat="1" ht="15" x14ac:dyDescent="0.25">
      <c r="A53">
        <v>3.13</v>
      </c>
      <c r="B53">
        <v>2.93</v>
      </c>
      <c r="C53">
        <v>2.73</v>
      </c>
      <c r="D53" s="20">
        <f t="shared" si="3"/>
        <v>2.7086112519385086E-2</v>
      </c>
      <c r="E53" s="17">
        <f>IF(OR($A53="",$B53="",$C53=""),"",A53*'MPTO_working_3-way'!$I52)</f>
        <v>3.2147795321856751</v>
      </c>
      <c r="F53" s="21">
        <f>IF(OR($A53="",$B53="",$C53=""),"",B53*'MPTO_working_3-way'!$I52)</f>
        <v>3.0093623096817983</v>
      </c>
      <c r="G53" s="22">
        <f>IF(OR($A53="",$B53="",$C53=""),"",C53*'MPTO_working_3-way'!$I52)</f>
        <v>2.8039450871779215</v>
      </c>
      <c r="H53" s="17">
        <f>IF(OR($A53="",$B53="",$C53=""),"",'MPTO_working_3-way'!E52)</f>
        <v>3.221025683536078</v>
      </c>
      <c r="I53" s="21">
        <f>IF(OR($A53="",$B53="",$C53=""),"",'MPTO_working_3-way'!F52)</f>
        <v>3.0096167111513017</v>
      </c>
      <c r="J53" s="22">
        <f>IF(OR($A53="",$B53="",$C53=""),"",'MPTO_working_3-way'!G52)</f>
        <v>2.7989905329907252</v>
      </c>
      <c r="K53" s="17">
        <f>IF(OR($A53="",$B53="",$C53=""),"",'OddsRatio_working_3-way'!H52)</f>
        <v>3.2178729658313334</v>
      </c>
      <c r="L53" s="21">
        <f>IF(OR($A53="",$B53="",$C53=""),"",'OddsRatio_working_3-way'!I52)</f>
        <v>3.0096219831241662</v>
      </c>
      <c r="M53" s="22">
        <f>IF(OR($A53="",$B53="",$C53=""),"",'OddsRatio_working_3-way'!J52)</f>
        <v>2.8013710004169989</v>
      </c>
      <c r="N53" s="23">
        <f t="shared" si="16"/>
        <v>31.106332175759395</v>
      </c>
      <c r="O53" s="24">
        <f t="shared" si="17"/>
        <v>33.229631300384604</v>
      </c>
      <c r="P53" s="24">
        <f t="shared" si="18"/>
        <v>35.664036523856005</v>
      </c>
      <c r="Q53" t="s">
        <v>87</v>
      </c>
      <c r="R53" t="s">
        <v>93</v>
      </c>
      <c r="S53" t="s">
        <v>198</v>
      </c>
      <c r="T53" s="35">
        <v>100</v>
      </c>
      <c r="U53" s="35">
        <f t="shared" si="19"/>
        <v>76.470588235294116</v>
      </c>
      <c r="V53" s="35">
        <f t="shared" si="20"/>
        <v>73.118279569892465</v>
      </c>
      <c r="W53" s="35">
        <f t="shared" si="21"/>
        <v>47.643979057591622</v>
      </c>
      <c r="X53" s="35">
        <f t="shared" si="22"/>
        <v>79.237741372515899</v>
      </c>
      <c r="Y53" s="35">
        <f t="shared" si="23"/>
        <v>75.885432707114248</v>
      </c>
      <c r="Z53" s="35">
        <f t="shared" si="24"/>
        <v>50.411132194813412</v>
      </c>
      <c r="AA53" s="35">
        <f t="shared" si="25"/>
        <v>-2.7671531372217828</v>
      </c>
      <c r="AB53" s="35">
        <f t="shared" si="26"/>
        <v>-2.7671531372217828</v>
      </c>
      <c r="AC53" s="35">
        <f t="shared" si="27"/>
        <v>-2.7671531372217899</v>
      </c>
      <c r="AD53" s="36"/>
      <c r="AE53" s="36"/>
      <c r="AF53">
        <v>2.44</v>
      </c>
      <c r="AG53">
        <v>1.6</v>
      </c>
      <c r="AH53" s="36"/>
      <c r="AI53" s="36"/>
      <c r="AJ53" t="s">
        <v>81</v>
      </c>
    </row>
    <row r="54" spans="1:36" ht="15" x14ac:dyDescent="0.25">
      <c r="A54">
        <v>4.25</v>
      </c>
      <c r="B54">
        <v>3.72</v>
      </c>
      <c r="C54">
        <v>1.91</v>
      </c>
      <c r="D54" s="20">
        <f t="shared" si="3"/>
        <v>2.7671531372218006E-2</v>
      </c>
      <c r="E54" s="17">
        <f>IF(OR($A54="",$B54="",$C54=""),"",A54*'MPTO_working_3-way'!$I53)</f>
        <v>4.3676040083319263</v>
      </c>
      <c r="F54" s="21">
        <f>IF(OR($A54="",$B54="",$C54=""),"",B54*'MPTO_working_3-way'!$I53)</f>
        <v>3.8229380967046511</v>
      </c>
      <c r="G54" s="22">
        <f>IF(OR($A54="",$B54="",$C54=""),"",C54*'MPTO_working_3-way'!$I53)</f>
        <v>1.9628526249209364</v>
      </c>
      <c r="H54" s="17">
        <f>IF(OR($A54="",$B54="",$C54=""),"",'MPTO_working_3-way'!E53)</f>
        <v>4.4234033203125005</v>
      </c>
      <c r="I54" s="21">
        <f>IF(OR($A54="",$B54="",$C54=""),"",'MPTO_working_3-way'!F53)</f>
        <v>3.8521786459950085</v>
      </c>
      <c r="J54" s="22">
        <f>IF(OR($A54="",$B54="",$C54=""),"",'MPTO_working_3-way'!G53)</f>
        <v>1.9442529574369454</v>
      </c>
      <c r="K54" s="17">
        <f>IF(OR($A54="",$B54="",$C54=""),"",'OddsRatio_working_3-way'!H53)</f>
        <v>4.3978516471543223</v>
      </c>
      <c r="L54" s="21">
        <f>IF(OR($A54="",$B54="",$C54=""),"",'OddsRatio_working_3-way'!I53)</f>
        <v>3.8437404554645411</v>
      </c>
      <c r="M54" s="22">
        <f>IF(OR($A54="",$B54="",$C54=""),"",'OddsRatio_working_3-way'!J53)</f>
        <v>1.9513984612032103</v>
      </c>
      <c r="N54" s="23">
        <f t="shared" si="16"/>
        <v>22.895848572634669</v>
      </c>
      <c r="O54" s="24">
        <f t="shared" si="17"/>
        <v>26.157891514434766</v>
      </c>
      <c r="P54" s="24">
        <f t="shared" si="18"/>
        <v>50.94625991293055</v>
      </c>
      <c r="Q54" t="s">
        <v>97</v>
      </c>
      <c r="R54" t="s">
        <v>96</v>
      </c>
      <c r="S54" t="s">
        <v>198</v>
      </c>
      <c r="T54" s="35">
        <v>100</v>
      </c>
      <c r="U54" s="35">
        <f t="shared" si="19"/>
        <v>31.03448275862069</v>
      </c>
      <c r="V54" s="35">
        <f t="shared" si="20"/>
        <v>78.991596638655466</v>
      </c>
      <c r="W54" s="35">
        <f t="shared" si="21"/>
        <v>86.928104575163403</v>
      </c>
      <c r="X54" s="35">
        <f t="shared" si="22"/>
        <v>34.080298786181139</v>
      </c>
      <c r="Y54" s="35">
        <f t="shared" si="23"/>
        <v>82.037412666215914</v>
      </c>
      <c r="Z54" s="35">
        <f t="shared" si="24"/>
        <v>89.973920602723851</v>
      </c>
      <c r="AA54" s="35">
        <f t="shared" si="25"/>
        <v>-3.0458160275604484</v>
      </c>
      <c r="AB54" s="35">
        <f t="shared" si="26"/>
        <v>-3.0458160275604484</v>
      </c>
      <c r="AC54" s="35">
        <f t="shared" si="27"/>
        <v>-3.0458160275604484</v>
      </c>
      <c r="AF54">
        <v>1.95</v>
      </c>
      <c r="AG54">
        <v>1.93</v>
      </c>
      <c r="AJ54" t="s">
        <v>81</v>
      </c>
    </row>
    <row r="55" spans="1:36" ht="15" x14ac:dyDescent="0.25">
      <c r="A55">
        <v>1.45</v>
      </c>
      <c r="B55">
        <v>4.76</v>
      </c>
      <c r="C55">
        <v>7.65</v>
      </c>
      <c r="D55" s="20">
        <f t="shared" si="3"/>
        <v>3.0458160275604662E-2</v>
      </c>
      <c r="E55" s="17">
        <f>IF(OR($A55="",$B55="",$C55=""),"",A55*'MPTO_working_3-way'!$I54)</f>
        <v>1.4941643323996268</v>
      </c>
      <c r="F55" s="21">
        <f>IF(OR($A55="",$B55="",$C55=""),"",B55*'MPTO_working_3-way'!$I54)</f>
        <v>4.9049808429118782</v>
      </c>
      <c r="G55" s="22">
        <f>IF(OR($A55="",$B55="",$C55=""),"",C55*'MPTO_working_3-way'!$I54)</f>
        <v>7.8830049261083763</v>
      </c>
      <c r="H55" s="17">
        <f>IF(OR($A55="",$B55="",$C55=""),"",'MPTO_working_3-way'!E54)</f>
        <v>1.4716650345895064</v>
      </c>
      <c r="I55" s="21">
        <f>IF(OR($A55="",$B55="",$C55=""),"",'MPTO_working_3-way'!F54)</f>
        <v>5.0017177518922127</v>
      </c>
      <c r="J55" s="22">
        <f>IF(OR($A55="",$B55="",$C55=""),"",'MPTO_working_3-way'!G54)</f>
        <v>8.2941961901370878</v>
      </c>
      <c r="K55" s="17">
        <f>IF(OR($A55="",$B55="",$C55=""),"",'OddsRatio_working_3-way'!H54)</f>
        <v>1.4788276792956991</v>
      </c>
      <c r="L55" s="21">
        <f>IF(OR($A55="",$B55="",$C55=""),"",'OddsRatio_working_3-way'!I54)</f>
        <v>5.0008712758929539</v>
      </c>
      <c r="M55" s="22">
        <f>IF(OR($A55="",$B55="",$C55=""),"",'OddsRatio_working_3-way'!J54)</f>
        <v>8.0760090384808887</v>
      </c>
      <c r="N55" s="23">
        <f t="shared" si="16"/>
        <v>66.927042649585985</v>
      </c>
      <c r="O55" s="24">
        <f t="shared" si="17"/>
        <v>20.387439462583966</v>
      </c>
      <c r="P55" s="24">
        <f t="shared" si="18"/>
        <v>12.685517887830022</v>
      </c>
      <c r="Q55" t="s">
        <v>89</v>
      </c>
      <c r="R55" t="s">
        <v>100</v>
      </c>
      <c r="S55" t="s">
        <v>198</v>
      </c>
      <c r="T55" s="35">
        <v>100</v>
      </c>
      <c r="U55" s="35">
        <f t="shared" si="19"/>
        <v>70.674486803519059</v>
      </c>
      <c r="V55" s="35">
        <f t="shared" si="20"/>
        <v>71.098265895953759</v>
      </c>
      <c r="W55" s="35">
        <f t="shared" si="21"/>
        <v>55.357142857142868</v>
      </c>
      <c r="X55" s="35">
        <f t="shared" si="22"/>
        <v>73.54459124690338</v>
      </c>
      <c r="Y55" s="35">
        <f t="shared" si="23"/>
        <v>73.96837033933808</v>
      </c>
      <c r="Z55" s="35">
        <f t="shared" si="24"/>
        <v>58.227247300527175</v>
      </c>
      <c r="AA55" s="35">
        <f t="shared" si="25"/>
        <v>-2.8701044433843208</v>
      </c>
      <c r="AB55" s="35">
        <f t="shared" si="26"/>
        <v>-2.8701044433843208</v>
      </c>
      <c r="AC55" s="35">
        <f t="shared" si="27"/>
        <v>-2.8701044433843066</v>
      </c>
      <c r="AF55">
        <v>1.65</v>
      </c>
      <c r="AG55">
        <v>2.33</v>
      </c>
      <c r="AJ55" t="s">
        <v>81</v>
      </c>
    </row>
    <row r="56" spans="1:36" ht="15" x14ac:dyDescent="0.25">
      <c r="A56">
        <v>3.41</v>
      </c>
      <c r="B56">
        <v>3.46</v>
      </c>
      <c r="C56">
        <v>2.2400000000000002</v>
      </c>
      <c r="D56" s="20">
        <f t="shared" si="3"/>
        <v>2.8701044433843137E-2</v>
      </c>
      <c r="E56" s="17">
        <f>IF(OR($A56="",$B56="",$C56=""),"",A56*'MPTO_working_3-way'!$I55)</f>
        <v>3.5078705615194052</v>
      </c>
      <c r="F56" s="21">
        <f>IF(OR($A56="",$B56="",$C56=""),"",B56*'MPTO_working_3-way'!$I55)</f>
        <v>3.5593056137410972</v>
      </c>
      <c r="G56" s="22">
        <f>IF(OR($A56="",$B56="",$C56=""),"",C56*'MPTO_working_3-way'!$I55)</f>
        <v>2.3042903395318088</v>
      </c>
      <c r="H56" s="17">
        <f>IF(OR($A56="",$B56="",$C56=""),"",'MPTO_working_3-way'!E55)</f>
        <v>3.5249978392955139</v>
      </c>
      <c r="I56" s="21">
        <f>IF(OR($A56="",$B56="",$C56=""),"",'MPTO_working_3-way'!F55)</f>
        <v>3.5784535072608397</v>
      </c>
      <c r="J56" s="22">
        <f>IF(OR($A56="",$B56="",$C56=""),"",'MPTO_working_3-way'!G55)</f>
        <v>2.2890547013182103</v>
      </c>
      <c r="K56" s="17">
        <f>IF(OR($A56="",$B56="",$C56=""),"",'OddsRatio_working_3-way'!H55)</f>
        <v>3.5178743817876152</v>
      </c>
      <c r="L56" s="21">
        <f>IF(OR($A56="",$B56="",$C56=""),"",'OddsRatio_working_3-way'!I55)</f>
        <v>3.5701124395010502</v>
      </c>
      <c r="M56" s="22">
        <f>IF(OR($A56="",$B56="",$C56=""),"",'OddsRatio_working_3-way'!J55)</f>
        <v>2.2955038312932126</v>
      </c>
      <c r="N56" s="23">
        <f t="shared" si="16"/>
        <v>28.507323245326884</v>
      </c>
      <c r="O56" s="24">
        <f t="shared" si="17"/>
        <v>28.095367707099616</v>
      </c>
      <c r="P56" s="24">
        <f t="shared" si="18"/>
        <v>43.397309047573508</v>
      </c>
      <c r="Q56" t="s">
        <v>88</v>
      </c>
      <c r="R56" t="s">
        <v>92</v>
      </c>
      <c r="S56" t="s">
        <v>198</v>
      </c>
      <c r="T56" s="35">
        <v>100</v>
      </c>
      <c r="U56" s="35">
        <f t="shared" si="19"/>
        <v>53.917050691244242</v>
      </c>
      <c r="V56" s="35">
        <f t="shared" si="20"/>
        <v>74.874371859296474</v>
      </c>
      <c r="W56" s="35">
        <f t="shared" si="21"/>
        <v>68.253968253968253</v>
      </c>
      <c r="X56" s="35">
        <f t="shared" si="22"/>
        <v>56.871659886735259</v>
      </c>
      <c r="Y56" s="35">
        <f t="shared" si="23"/>
        <v>77.828981054787505</v>
      </c>
      <c r="Z56" s="35">
        <f t="shared" si="24"/>
        <v>71.20857744945927</v>
      </c>
      <c r="AA56" s="35">
        <f t="shared" si="25"/>
        <v>-2.9546091954910167</v>
      </c>
      <c r="AB56" s="35">
        <f t="shared" si="26"/>
        <v>-2.954609195491031</v>
      </c>
      <c r="AC56" s="35">
        <f t="shared" si="27"/>
        <v>-2.9546091954910167</v>
      </c>
      <c r="AF56">
        <v>1.98</v>
      </c>
      <c r="AG56">
        <v>1.91</v>
      </c>
      <c r="AJ56" t="s">
        <v>81</v>
      </c>
    </row>
    <row r="57" spans="1:36" ht="15" x14ac:dyDescent="0.25">
      <c r="A57">
        <v>2.17</v>
      </c>
      <c r="B57">
        <v>3.98</v>
      </c>
      <c r="C57">
        <v>3.15</v>
      </c>
      <c r="D57" s="20">
        <f t="shared" si="3"/>
        <v>2.9546091954910203E-2</v>
      </c>
      <c r="E57" s="17">
        <f>IF(OR($A57="",$B57="",$C57=""),"",A57*'MPTO_working_3-way'!$I56)</f>
        <v>2.2341150195421551</v>
      </c>
      <c r="F57" s="21">
        <f>IF(OR($A57="",$B57="",$C57=""),"",B57*'MPTO_working_3-way'!$I56)</f>
        <v>4.097593445980543</v>
      </c>
      <c r="G57" s="22">
        <f>IF(OR($A57="",$B57="",$C57=""),"",C57*'MPTO_working_3-way'!$I56)</f>
        <v>3.243070189657967</v>
      </c>
      <c r="H57" s="17">
        <f>IF(OR($A57="",$B57="",$C57=""),"",'MPTO_working_3-way'!E56)</f>
        <v>2.2173893198584298</v>
      </c>
      <c r="I57" s="21">
        <f>IF(OR($A57="",$B57="",$C57=""),"",'MPTO_working_3-way'!F56)</f>
        <v>4.1423719299242894</v>
      </c>
      <c r="J57" s="22">
        <f>IF(OR($A57="",$B57="",$C57=""),"",'MPTO_working_3-way'!G56)</f>
        <v>3.2508524858011967</v>
      </c>
      <c r="K57" s="17">
        <f>IF(OR($A57="",$B57="",$C57=""),"",'OddsRatio_working_3-way'!H56)</f>
        <v>2.2245110731959064</v>
      </c>
      <c r="L57" s="21">
        <f>IF(OR($A57="",$B57="",$C57=""),"",'OddsRatio_working_3-way'!I56)</f>
        <v>4.1188401693365817</v>
      </c>
      <c r="M57" s="22">
        <f>IF(OR($A57="",$B57="",$C57=""),"",'OddsRatio_working_3-way'!J56)</f>
        <v>3.2501699208300843</v>
      </c>
      <c r="N57" s="23">
        <f t="shared" si="16"/>
        <v>44.760452852822837</v>
      </c>
      <c r="O57" s="24">
        <f t="shared" si="17"/>
        <v>24.404568515232548</v>
      </c>
      <c r="P57" s="24">
        <f t="shared" si="18"/>
        <v>30.834978631944622</v>
      </c>
      <c r="Q57" t="s">
        <v>77</v>
      </c>
      <c r="R57" t="s">
        <v>98</v>
      </c>
      <c r="S57" t="s">
        <v>198</v>
      </c>
      <c r="T57" s="35">
        <v>100</v>
      </c>
      <c r="U57" s="35">
        <f t="shared" si="19"/>
        <v>61.389961389961393</v>
      </c>
      <c r="V57" s="35">
        <f t="shared" si="20"/>
        <v>69.879518072289159</v>
      </c>
      <c r="W57" s="35">
        <f t="shared" si="21"/>
        <v>65.986394557823132</v>
      </c>
      <c r="X57" s="35">
        <f t="shared" si="22"/>
        <v>64.134087369887709</v>
      </c>
      <c r="Y57" s="35">
        <f t="shared" si="23"/>
        <v>72.623644052215482</v>
      </c>
      <c r="Z57" s="35">
        <f t="shared" si="24"/>
        <v>68.730520537749456</v>
      </c>
      <c r="AA57" s="35">
        <f t="shared" si="25"/>
        <v>-2.7441259799263165</v>
      </c>
      <c r="AB57" s="35">
        <f t="shared" si="26"/>
        <v>-2.7441259799263236</v>
      </c>
      <c r="AC57" s="35">
        <f t="shared" si="27"/>
        <v>-2.7441259799263236</v>
      </c>
      <c r="AF57">
        <v>1.51</v>
      </c>
      <c r="AG57">
        <v>2.66</v>
      </c>
      <c r="AJ57" t="s">
        <v>81</v>
      </c>
    </row>
    <row r="58" spans="1:36" ht="15" x14ac:dyDescent="0.25">
      <c r="A58">
        <v>2.59</v>
      </c>
      <c r="B58">
        <v>3.32</v>
      </c>
      <c r="C58">
        <v>2.94</v>
      </c>
      <c r="D58" s="20">
        <f t="shared" si="3"/>
        <v>2.7441259799263262E-2</v>
      </c>
      <c r="E58" s="17">
        <f>IF(OR($A58="",$B58="",$C58=""),"",A58*'MPTO_working_3-way'!$I57)</f>
        <v>2.6610728628800917</v>
      </c>
      <c r="F58" s="21">
        <f>IF(OR($A58="",$B58="",$C58=""),"",B58*'MPTO_working_3-way'!$I57)</f>
        <v>3.411104982533554</v>
      </c>
      <c r="G58" s="22">
        <f>IF(OR($A58="",$B58="",$C58=""),"",C58*'MPTO_working_3-way'!$I57)</f>
        <v>3.0206773038098338</v>
      </c>
      <c r="H58" s="17">
        <f>IF(OR($A58="",$B58="",$C58=""),"",'MPTO_working_3-way'!E57)</f>
        <v>2.6528485128655155</v>
      </c>
      <c r="I58" s="21">
        <f>IF(OR($A58="",$B58="",$C58=""),"",'MPTO_working_3-way'!F57)</f>
        <v>3.4239805631331581</v>
      </c>
      <c r="J58" s="22">
        <f>IF(OR($A58="",$B58="",$C58=""),"",'MPTO_working_3-way'!G57)</f>
        <v>3.0212487339993128</v>
      </c>
      <c r="K58" s="17">
        <f>IF(OR($A58="",$B58="",$C58=""),"",'OddsRatio_working_3-way'!H57)</f>
        <v>2.6567195793588216</v>
      </c>
      <c r="L58" s="21">
        <f>IF(OR($A58="",$B58="",$C58=""),"",'OddsRatio_working_3-way'!I57)</f>
        <v>3.4173518390644424</v>
      </c>
      <c r="M58" s="22">
        <f>IF(OR($A58="",$B58="",$C58=""),"",'OddsRatio_working_3-way'!J57)</f>
        <v>3.0214062792176817</v>
      </c>
      <c r="N58" s="23">
        <f t="shared" si="16"/>
        <v>37.578828221850912</v>
      </c>
      <c r="O58" s="24">
        <f t="shared" si="17"/>
        <v>29.316013582708994</v>
      </c>
      <c r="P58" s="24">
        <f t="shared" si="18"/>
        <v>33.10515819544009</v>
      </c>
      <c r="Q58" t="s">
        <v>95</v>
      </c>
      <c r="R58" t="s">
        <v>103</v>
      </c>
      <c r="S58" t="s">
        <v>198</v>
      </c>
      <c r="T58" s="35">
        <v>100</v>
      </c>
      <c r="U58" s="35">
        <f t="shared" si="19"/>
        <v>63.099630996309962</v>
      </c>
      <c r="V58" s="35">
        <f t="shared" si="20"/>
        <v>69.78851963746223</v>
      </c>
      <c r="W58" s="35">
        <f t="shared" si="21"/>
        <v>64.285714285714292</v>
      </c>
      <c r="X58" s="35">
        <f t="shared" si="22"/>
        <v>65.925766076823479</v>
      </c>
      <c r="Y58" s="35">
        <f t="shared" si="23"/>
        <v>72.614654717975753</v>
      </c>
      <c r="Z58" s="35">
        <f t="shared" si="24"/>
        <v>67.111849366227801</v>
      </c>
      <c r="AA58" s="35">
        <f t="shared" si="25"/>
        <v>-2.8261350805135166</v>
      </c>
      <c r="AB58" s="35">
        <f t="shared" si="26"/>
        <v>-2.8261350805135237</v>
      </c>
      <c r="AC58" s="35">
        <f t="shared" si="27"/>
        <v>-2.8261350805135095</v>
      </c>
      <c r="AF58">
        <v>2.15</v>
      </c>
      <c r="AG58">
        <v>1.76</v>
      </c>
      <c r="AJ58" t="s">
        <v>81</v>
      </c>
    </row>
    <row r="59" spans="1:36" ht="15" x14ac:dyDescent="0.25">
      <c r="A59">
        <v>2.71</v>
      </c>
      <c r="B59">
        <v>3.31</v>
      </c>
      <c r="C59">
        <v>2.8</v>
      </c>
      <c r="D59" s="20">
        <f t="shared" si="3"/>
        <v>2.8261350805135255E-2</v>
      </c>
      <c r="E59" s="17">
        <f>IF(OR($A59="",$B59="",$C59=""),"",A59*'MPTO_working_3-way'!$I58)</f>
        <v>2.7865882606819166</v>
      </c>
      <c r="F59" s="21">
        <f>IF(OR($A59="",$B59="",$C59=""),"",B59*'MPTO_working_3-way'!$I58)</f>
        <v>3.4035450711649977</v>
      </c>
      <c r="G59" s="22">
        <f>IF(OR($A59="",$B59="",$C59=""),"",C59*'MPTO_working_3-way'!$I58)</f>
        <v>2.8791317822543787</v>
      </c>
      <c r="H59" s="17">
        <f>IF(OR($A59="",$B59="",$C59=""),"",'MPTO_working_3-way'!E58)</f>
        <v>2.7809972473793265</v>
      </c>
      <c r="I59" s="21">
        <f>IF(OR($A59="",$B59="",$C59=""),"",'MPTO_working_3-way'!F58)</f>
        <v>3.4165332830329671</v>
      </c>
      <c r="J59" s="22">
        <f>IF(OR($A59="",$B59="",$C59=""),"",'MPTO_working_3-way'!G58)</f>
        <v>2.8758572362033061</v>
      </c>
      <c r="K59" s="17">
        <f>IF(OR($A59="",$B59="",$C59=""),"",'OddsRatio_working_3-way'!H58)</f>
        <v>2.7838113899314818</v>
      </c>
      <c r="L59" s="21">
        <f>IF(OR($A59="",$B59="",$C59=""),"",'OddsRatio_working_3-way'!I58)</f>
        <v>3.4097101232407732</v>
      </c>
      <c r="M59" s="22">
        <f>IF(OR($A59="",$B59="",$C59=""),"",'OddsRatio_working_3-way'!J58)</f>
        <v>2.8776961999278758</v>
      </c>
      <c r="N59" s="23">
        <f t="shared" si="16"/>
        <v>35.88617716186338</v>
      </c>
      <c r="O59" s="24">
        <f t="shared" si="17"/>
        <v>29.38112994219026</v>
      </c>
      <c r="P59" s="24">
        <f t="shared" si="18"/>
        <v>34.732692895946343</v>
      </c>
      <c r="Q59" t="s">
        <v>91</v>
      </c>
      <c r="R59" t="s">
        <v>104</v>
      </c>
      <c r="S59" t="s">
        <v>198</v>
      </c>
      <c r="T59" s="35">
        <v>100</v>
      </c>
      <c r="U59" s="35">
        <f t="shared" si="19"/>
        <v>44.751381215469614</v>
      </c>
      <c r="V59" s="35">
        <f t="shared" si="20"/>
        <v>74.554707379134854</v>
      </c>
      <c r="W59" s="35">
        <f t="shared" si="21"/>
        <v>77.628635346756155</v>
      </c>
      <c r="X59" s="35">
        <f t="shared" si="22"/>
        <v>47.816657274108984</v>
      </c>
      <c r="Y59" s="35">
        <f t="shared" si="23"/>
        <v>77.619983437774238</v>
      </c>
      <c r="Z59" s="35">
        <f t="shared" si="24"/>
        <v>80.693911405395525</v>
      </c>
      <c r="AA59" s="35">
        <f t="shared" si="25"/>
        <v>-3.0652760586393697</v>
      </c>
      <c r="AB59" s="35">
        <f t="shared" si="26"/>
        <v>-3.0652760586393839</v>
      </c>
      <c r="AC59" s="35">
        <f t="shared" si="27"/>
        <v>-3.0652760586393697</v>
      </c>
      <c r="AF59">
        <v>2.15</v>
      </c>
      <c r="AG59">
        <v>1.76</v>
      </c>
      <c r="AJ59" t="s">
        <v>81</v>
      </c>
    </row>
    <row r="60" spans="1:36" s="35" customFormat="1" ht="15" x14ac:dyDescent="0.25">
      <c r="A60">
        <v>1.81</v>
      </c>
      <c r="B60">
        <v>3.93</v>
      </c>
      <c r="C60">
        <v>4.47</v>
      </c>
      <c r="D60" s="20">
        <f t="shared" si="3"/>
        <v>3.0652760586393768E-2</v>
      </c>
      <c r="E60" s="17">
        <f>IF(OR($A60="",$B60="",$C60=""),"",A60*'MPTO_working_3-way'!$I59)</f>
        <v>1.8654814966613729</v>
      </c>
      <c r="F60" s="21">
        <f>IF(OR($A60="",$B60="",$C60=""),"",B60*'MPTO_working_3-way'!$I59)</f>
        <v>4.0504653491045275</v>
      </c>
      <c r="G60" s="22">
        <f>IF(OR($A60="",$B60="",$C60=""),"",C60*'MPTO_working_3-way'!$I59)</f>
        <v>4.6070178398211796</v>
      </c>
      <c r="H60" s="17">
        <f>IF(OR($A60="",$B60="",$C60=""),"",'MPTO_working_3-way'!E59)</f>
        <v>1.8441045603358315</v>
      </c>
      <c r="I60" s="21">
        <f>IF(OR($A60="",$B60="",$C60=""),"",'MPTO_working_3-way'!F59)</f>
        <v>4.0944115731802588</v>
      </c>
      <c r="J60" s="22">
        <f>IF(OR($A60="",$B60="",$C60=""),"",'MPTO_working_3-way'!G59)</f>
        <v>4.6839271953976906</v>
      </c>
      <c r="K60" s="17">
        <f>IF(OR($A60="",$B60="",$C60=""),"",'OddsRatio_working_3-way'!H59)</f>
        <v>1.8519948927755774</v>
      </c>
      <c r="L60" s="21">
        <f>IF(OR($A60="",$B60="",$C60=""),"",'OddsRatio_working_3-way'!I59)</f>
        <v>4.0819074516449918</v>
      </c>
      <c r="M60" s="22">
        <f>IF(OR($A60="",$B60="",$C60=""),"",'OddsRatio_working_3-way'!J59)</f>
        <v>4.6499040468287092</v>
      </c>
      <c r="N60" s="23">
        <f t="shared" si="16"/>
        <v>53.605463350330005</v>
      </c>
      <c r="O60" s="24">
        <f t="shared" si="17"/>
        <v>24.688521288574382</v>
      </c>
      <c r="P60" s="24">
        <f t="shared" si="18"/>
        <v>21.706015361095602</v>
      </c>
      <c r="Q60" t="s">
        <v>173</v>
      </c>
      <c r="R60" t="s">
        <v>166</v>
      </c>
      <c r="S60" t="s">
        <v>198</v>
      </c>
      <c r="T60" s="35">
        <v>100</v>
      </c>
      <c r="U60" s="35">
        <f t="shared" si="19"/>
        <v>67.948717948717942</v>
      </c>
      <c r="V60" s="35">
        <f t="shared" si="20"/>
        <v>73.544973544973558</v>
      </c>
      <c r="W60" s="35">
        <f t="shared" si="21"/>
        <v>55.752212389380524</v>
      </c>
      <c r="X60" s="35">
        <f t="shared" si="22"/>
        <v>70.702814065645939</v>
      </c>
      <c r="Y60" s="35">
        <f t="shared" si="23"/>
        <v>76.299069661901513</v>
      </c>
      <c r="Z60" s="35">
        <f t="shared" si="24"/>
        <v>58.506308506308514</v>
      </c>
      <c r="AA60" s="35">
        <f t="shared" si="25"/>
        <v>-2.7540961169279967</v>
      </c>
      <c r="AB60" s="35">
        <f t="shared" si="26"/>
        <v>-2.7540961169279541</v>
      </c>
      <c r="AC60" s="35">
        <f t="shared" si="27"/>
        <v>-2.7540961169279896</v>
      </c>
      <c r="AD60" s="36"/>
      <c r="AE60" s="36"/>
      <c r="AF60">
        <v>1.86</v>
      </c>
      <c r="AG60">
        <v>2.0299999999999998</v>
      </c>
      <c r="AH60" s="36"/>
      <c r="AI60" s="36"/>
      <c r="AJ60" t="s">
        <v>191</v>
      </c>
    </row>
    <row r="61" spans="1:36" ht="15" x14ac:dyDescent="0.25">
      <c r="A61">
        <v>3.12</v>
      </c>
      <c r="B61">
        <v>3.78</v>
      </c>
      <c r="C61">
        <v>2.2599999999999998</v>
      </c>
      <c r="D61" s="20">
        <f t="shared" si="3"/>
        <v>2.7540961169279843E-2</v>
      </c>
      <c r="E61" s="17">
        <f>IF(OR($A61="",$B61="",$C61=""),"",A61*'MPTO_working_3-way'!$I60)</f>
        <v>3.2059277988481534</v>
      </c>
      <c r="F61" s="21">
        <f>IF(OR($A61="",$B61="",$C61=""),"",B61*'MPTO_working_3-way'!$I60)</f>
        <v>3.8841048332198778</v>
      </c>
      <c r="G61" s="22">
        <f>IF(OR($A61="",$B61="",$C61=""),"",C61*'MPTO_working_3-way'!$I60)</f>
        <v>2.3222425722425721</v>
      </c>
      <c r="H61" s="17">
        <f>IF(OR($A61="",$B61="",$C61=""),"",'MPTO_working_3-way'!E60)</f>
        <v>3.2120000308503913</v>
      </c>
      <c r="I61" s="21">
        <f>IF(OR($A61="",$B61="",$C61=""),"",'MPTO_working_3-way'!F60)</f>
        <v>3.9158876088075663</v>
      </c>
      <c r="J61" s="22">
        <f>IF(OR($A61="",$B61="",$C61=""),"",'MPTO_working_3-way'!G60)</f>
        <v>2.307882855112239</v>
      </c>
      <c r="K61" s="17">
        <f>IF(OR($A61="",$B61="",$C61=""),"",'OddsRatio_working_3-way'!H60)</f>
        <v>3.2110680602263071</v>
      </c>
      <c r="L61" s="21">
        <f>IF(OR($A61="",$B61="",$C61=""),"",'OddsRatio_working_3-way'!I60)</f>
        <v>3.8994194374665727</v>
      </c>
      <c r="M61" s="22">
        <f>IF(OR($A61="",$B61="",$C61=""),"",'OddsRatio_working_3-way'!J60)</f>
        <v>2.3141253565495976</v>
      </c>
      <c r="N61" s="23">
        <f t="shared" si="16"/>
        <v>31.192218376199442</v>
      </c>
      <c r="O61" s="24">
        <f t="shared" si="17"/>
        <v>25.745958024799542</v>
      </c>
      <c r="P61" s="24">
        <f t="shared" si="18"/>
        <v>43.061823599001009</v>
      </c>
      <c r="Q61" t="s">
        <v>171</v>
      </c>
      <c r="R61" t="s">
        <v>168</v>
      </c>
      <c r="S61" t="s">
        <v>198</v>
      </c>
      <c r="T61" s="35">
        <v>100</v>
      </c>
      <c r="U61" s="35">
        <f t="shared" si="19"/>
        <v>30.555555555555554</v>
      </c>
      <c r="V61" s="35">
        <f t="shared" si="20"/>
        <v>80.952380952380949</v>
      </c>
      <c r="W61" s="35">
        <f t="shared" si="21"/>
        <v>85.35871156661787</v>
      </c>
      <c r="X61" s="35">
        <f t="shared" si="22"/>
        <v>33.688907481001188</v>
      </c>
      <c r="Y61" s="35">
        <f t="shared" si="23"/>
        <v>84.085732877826587</v>
      </c>
      <c r="Z61" s="35">
        <f t="shared" si="24"/>
        <v>88.492063492063494</v>
      </c>
      <c r="AA61" s="35">
        <f t="shared" si="25"/>
        <v>-3.1333519254456341</v>
      </c>
      <c r="AB61" s="35">
        <f t="shared" si="26"/>
        <v>-3.1333519254456377</v>
      </c>
      <c r="AC61" s="35">
        <f t="shared" si="27"/>
        <v>-3.1333519254456235</v>
      </c>
      <c r="AF61">
        <v>1.6</v>
      </c>
      <c r="AG61">
        <v>2.44</v>
      </c>
      <c r="AJ61" t="s">
        <v>191</v>
      </c>
    </row>
    <row r="62" spans="1:36" ht="15" x14ac:dyDescent="0.25">
      <c r="A62">
        <v>1.44</v>
      </c>
      <c r="B62">
        <v>5.25</v>
      </c>
      <c r="C62">
        <v>6.83</v>
      </c>
      <c r="D62" s="20">
        <f t="shared" si="3"/>
        <v>3.1333519254456377E-2</v>
      </c>
      <c r="E62" s="17">
        <f>IF(OR($A62="",$B62="",$C62=""),"",A62*'MPTO_working_3-way'!$I61)</f>
        <v>1.485120267726417</v>
      </c>
      <c r="F62" s="21">
        <f>IF(OR($A62="",$B62="",$C62=""),"",B62*'MPTO_working_3-way'!$I61)</f>
        <v>5.414500976085896</v>
      </c>
      <c r="G62" s="22">
        <f>IF(OR($A62="",$B62="",$C62=""),"",C62*'MPTO_working_3-way'!$I61)</f>
        <v>7.0440079365079376</v>
      </c>
      <c r="H62" s="17">
        <f>IF(OR($A62="",$B62="",$C62=""),"",'MPTO_working_3-way'!E61)</f>
        <v>1.4619884365567897</v>
      </c>
      <c r="I62" s="21">
        <f>IF(OR($A62="",$B62="",$C62=""),"",'MPTO_working_3-way'!F61)</f>
        <v>5.554577824632366</v>
      </c>
      <c r="J62" s="22">
        <f>IF(OR($A62="",$B62="",$C62=""),"",'MPTO_working_3-way'!G61)</f>
        <v>7.3546512456022928</v>
      </c>
      <c r="K62" s="17">
        <f>IF(OR($A62="",$B62="",$C62=""),"",'OddsRatio_working_3-way'!H61)</f>
        <v>1.4691720710953091</v>
      </c>
      <c r="L62" s="21">
        <f>IF(OR($A62="",$B62="",$C62=""),"",'OddsRatio_working_3-way'!I61)</f>
        <v>5.5317756867160526</v>
      </c>
      <c r="M62" s="22">
        <f>IF(OR($A62="",$B62="",$C62=""),"",'OddsRatio_working_3-way'!J61)</f>
        <v>7.2165299420128424</v>
      </c>
      <c r="N62" s="23">
        <f t="shared" si="16"/>
        <v>67.334614019570836</v>
      </c>
      <c r="O62" s="24">
        <f t="shared" si="17"/>
        <v>18.468922702510856</v>
      </c>
      <c r="P62" s="24">
        <f t="shared" si="18"/>
        <v>14.1964632779183</v>
      </c>
      <c r="Q62" t="s">
        <v>186</v>
      </c>
      <c r="R62" t="s">
        <v>164</v>
      </c>
      <c r="S62" t="s">
        <v>198</v>
      </c>
      <c r="T62" s="35">
        <v>100</v>
      </c>
      <c r="U62" s="35">
        <f t="shared" si="19"/>
        <v>52.830188679245275</v>
      </c>
      <c r="V62" s="35">
        <f t="shared" si="20"/>
        <v>73.118279569892465</v>
      </c>
      <c r="W62" s="35">
        <f t="shared" si="21"/>
        <v>71.346704871060169</v>
      </c>
      <c r="X62" s="35">
        <f t="shared" si="22"/>
        <v>55.535015559047352</v>
      </c>
      <c r="Y62" s="35">
        <f t="shared" si="23"/>
        <v>75.823106449694549</v>
      </c>
      <c r="Z62" s="35">
        <f t="shared" si="24"/>
        <v>74.051531750862239</v>
      </c>
      <c r="AA62" s="35">
        <f t="shared" si="25"/>
        <v>-2.7048268798020771</v>
      </c>
      <c r="AB62" s="35">
        <f t="shared" si="26"/>
        <v>-2.7048268798020842</v>
      </c>
      <c r="AC62" s="35">
        <f t="shared" si="27"/>
        <v>-2.70482687980207</v>
      </c>
      <c r="AF62">
        <v>1.43</v>
      </c>
      <c r="AG62">
        <v>2.96</v>
      </c>
      <c r="AJ62" t="s">
        <v>191</v>
      </c>
    </row>
    <row r="63" spans="1:36" ht="15" x14ac:dyDescent="0.25">
      <c r="A63">
        <v>2.12</v>
      </c>
      <c r="B63">
        <v>3.72</v>
      </c>
      <c r="C63">
        <v>3.49</v>
      </c>
      <c r="D63" s="20">
        <f t="shared" si="3"/>
        <v>2.7048268798020469E-2</v>
      </c>
      <c r="E63" s="17">
        <f>IF(OR($A63="",$B63="",$C63=""),"",A63*'MPTO_working_3-way'!$I62)</f>
        <v>2.1773423298518035</v>
      </c>
      <c r="F63" s="21">
        <f>IF(OR($A63="",$B63="",$C63=""),"",B63*'MPTO_working_3-way'!$I62)</f>
        <v>3.8206195599286366</v>
      </c>
      <c r="G63" s="22">
        <f>IF(OR($A63="",$B63="",$C63=""),"",C63*'MPTO_working_3-way'!$I62)</f>
        <v>3.5843984581050918</v>
      </c>
      <c r="H63" s="17">
        <f>IF(OR($A63="",$B63="",$C63=""),"",'MPTO_working_3-way'!E62)</f>
        <v>2.1613115465380317</v>
      </c>
      <c r="I63" s="21">
        <f>IF(OR($A63="",$B63="",$C63=""),"",'MPTO_working_3-way'!F62)</f>
        <v>3.8490981886203643</v>
      </c>
      <c r="J63" s="22">
        <f>IF(OR($A63="",$B63="",$C63=""),"",'MPTO_working_3-way'!G62)</f>
        <v>3.603384651693128</v>
      </c>
      <c r="K63" s="17">
        <f>IF(OR($A63="",$B63="",$C63=""),"",'OddsRatio_working_3-way'!H62)</f>
        <v>2.16788272121667</v>
      </c>
      <c r="L63" s="21">
        <f>IF(OR($A63="",$B63="",$C63=""),"",'OddsRatio_working_3-way'!I62)</f>
        <v>3.8362866086690546</v>
      </c>
      <c r="M63" s="22">
        <f>IF(OR($A63="",$B63="",$C63=""),"",'OddsRatio_working_3-way'!J62)</f>
        <v>3.5964535498477734</v>
      </c>
      <c r="N63" s="23">
        <f t="shared" si="16"/>
        <v>45.92755058723646</v>
      </c>
      <c r="O63" s="24">
        <f t="shared" si="17"/>
        <v>26.173765388425078</v>
      </c>
      <c r="P63" s="24">
        <f t="shared" si="18"/>
        <v>27.898684024338475</v>
      </c>
      <c r="Q63" t="s">
        <v>177</v>
      </c>
      <c r="R63" t="s">
        <v>172</v>
      </c>
      <c r="S63" t="s">
        <v>198</v>
      </c>
      <c r="T63" s="35">
        <v>100</v>
      </c>
      <c r="U63" s="35" t="e">
        <f t="shared" si="19"/>
        <v>#DIV/0!</v>
      </c>
      <c r="V63" s="35" t="e">
        <f t="shared" si="20"/>
        <v>#DIV/0!</v>
      </c>
      <c r="W63" s="35" t="e">
        <f t="shared" si="21"/>
        <v>#DIV/0!</v>
      </c>
      <c r="X63" s="35" t="e">
        <f t="shared" si="22"/>
        <v>#DIV/0!</v>
      </c>
      <c r="Y63" s="35" t="e">
        <f t="shared" si="23"/>
        <v>#DIV/0!</v>
      </c>
      <c r="Z63" s="35" t="e">
        <f t="shared" si="24"/>
        <v>#DIV/0!</v>
      </c>
      <c r="AA63" s="35" t="e">
        <f t="shared" si="25"/>
        <v>#DIV/0!</v>
      </c>
      <c r="AB63" s="35" t="e">
        <f t="shared" si="26"/>
        <v>#DIV/0!</v>
      </c>
      <c r="AC63" s="35" t="e">
        <f t="shared" si="27"/>
        <v>#DIV/0!</v>
      </c>
      <c r="AF63">
        <v>1.75</v>
      </c>
      <c r="AG63">
        <v>2.17</v>
      </c>
      <c r="AJ63" t="s">
        <v>191</v>
      </c>
    </row>
    <row r="64" spans="1:36" ht="15" x14ac:dyDescent="0.25">
      <c r="A64"/>
      <c r="B64"/>
      <c r="C64"/>
      <c r="D64" s="20"/>
      <c r="E64" s="17"/>
      <c r="F64" s="21"/>
      <c r="G64" s="22"/>
      <c r="H64" s="17"/>
      <c r="I64" s="21"/>
      <c r="J64" s="22"/>
      <c r="K64" s="17"/>
      <c r="L64" s="21"/>
      <c r="M64" s="22"/>
      <c r="N64" s="23"/>
      <c r="O64" s="24"/>
      <c r="P64" s="24"/>
      <c r="Q64"/>
      <c r="R64"/>
      <c r="S64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F64"/>
      <c r="AG64"/>
      <c r="AJ64"/>
    </row>
    <row r="65" spans="1:36" ht="15" x14ac:dyDescent="0.25">
      <c r="A65"/>
      <c r="B65"/>
      <c r="C65"/>
      <c r="D65" s="20"/>
      <c r="E65" s="17"/>
      <c r="F65" s="21"/>
      <c r="G65" s="22"/>
      <c r="H65" s="17"/>
      <c r="I65" s="21"/>
      <c r="J65" s="22"/>
      <c r="K65" s="17"/>
      <c r="L65" s="21"/>
      <c r="M65" s="22"/>
      <c r="N65" s="23"/>
      <c r="O65" s="24"/>
      <c r="P65" s="24"/>
      <c r="Q65"/>
      <c r="R65"/>
      <c r="S6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F65"/>
      <c r="AG65"/>
      <c r="AJ65"/>
    </row>
    <row r="66" spans="1:36" ht="15" x14ac:dyDescent="0.25">
      <c r="A66"/>
      <c r="B66"/>
      <c r="C66"/>
      <c r="D66" s="20"/>
      <c r="E66" s="17"/>
      <c r="F66" s="21"/>
      <c r="G66" s="22"/>
      <c r="H66" s="17"/>
      <c r="I66" s="21"/>
      <c r="J66" s="22"/>
      <c r="K66" s="17"/>
      <c r="L66" s="21"/>
      <c r="M66" s="22"/>
      <c r="N66" s="23"/>
      <c r="O66" s="24"/>
      <c r="P66" s="24"/>
      <c r="Q66"/>
      <c r="R66"/>
      <c r="S66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F66"/>
      <c r="AG66"/>
      <c r="AJ66"/>
    </row>
    <row r="67" spans="1:36" ht="15" x14ac:dyDescent="0.25">
      <c r="A67"/>
      <c r="B67"/>
      <c r="C67"/>
      <c r="D67" s="20"/>
      <c r="E67" s="17"/>
      <c r="F67" s="21"/>
      <c r="G67" s="22"/>
      <c r="H67" s="17"/>
      <c r="I67" s="21"/>
      <c r="J67" s="22"/>
      <c r="K67" s="17"/>
      <c r="L67" s="21"/>
      <c r="M67" s="22"/>
      <c r="N67" s="23"/>
      <c r="O67" s="24"/>
      <c r="P67" s="24"/>
      <c r="Q67"/>
      <c r="R67"/>
      <c r="S67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F67"/>
      <c r="AG67"/>
      <c r="AJ67"/>
    </row>
    <row r="68" spans="1:36" ht="15" x14ac:dyDescent="0.25">
      <c r="A68"/>
      <c r="B68"/>
      <c r="C68"/>
      <c r="D68" s="20"/>
      <c r="E68" s="17"/>
      <c r="F68" s="21"/>
      <c r="G68" s="22"/>
      <c r="H68" s="17"/>
      <c r="I68" s="21"/>
      <c r="J68" s="22"/>
      <c r="K68" s="17"/>
      <c r="L68" s="21"/>
      <c r="M68" s="22"/>
      <c r="N68" s="23"/>
      <c r="O68" s="24"/>
      <c r="P68" s="24"/>
      <c r="Q68"/>
      <c r="R68"/>
      <c r="S68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F68"/>
      <c r="AG68"/>
      <c r="AJ68"/>
    </row>
    <row r="69" spans="1:36" ht="15" x14ac:dyDescent="0.25">
      <c r="A69"/>
      <c r="B69"/>
      <c r="C69"/>
      <c r="D69" s="20"/>
      <c r="E69" s="17"/>
      <c r="F69" s="21"/>
      <c r="G69" s="22"/>
      <c r="H69" s="17"/>
      <c r="I69" s="21"/>
      <c r="J69" s="22"/>
      <c r="K69" s="17"/>
      <c r="L69" s="21"/>
      <c r="M69" s="22"/>
      <c r="N69" s="23"/>
      <c r="O69" s="24"/>
      <c r="P69" s="24"/>
      <c r="Q69"/>
      <c r="R69"/>
      <c r="S69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F69"/>
      <c r="AG69"/>
      <c r="AJ69"/>
    </row>
    <row r="70" spans="1:36" ht="15" x14ac:dyDescent="0.25">
      <c r="A70"/>
      <c r="B70"/>
      <c r="C70"/>
      <c r="D70" s="20"/>
      <c r="E70" s="17"/>
      <c r="F70" s="21"/>
      <c r="G70" s="22"/>
      <c r="H70" s="17"/>
      <c r="I70" s="21"/>
      <c r="J70" s="22"/>
      <c r="K70" s="17"/>
      <c r="L70" s="21"/>
      <c r="M70" s="22"/>
      <c r="N70" s="23"/>
      <c r="O70" s="24"/>
      <c r="P70" s="24"/>
      <c r="Q70"/>
      <c r="R70"/>
      <c r="S70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F70"/>
      <c r="AG70"/>
      <c r="AJ70"/>
    </row>
    <row r="71" spans="1:36" ht="15" x14ac:dyDescent="0.25">
      <c r="A71"/>
      <c r="B71"/>
      <c r="C71"/>
      <c r="D71" s="20"/>
      <c r="E71" s="17"/>
      <c r="F71" s="21"/>
      <c r="G71" s="22"/>
      <c r="H71" s="17"/>
      <c r="I71" s="21"/>
      <c r="J71" s="22"/>
      <c r="K71" s="17"/>
      <c r="L71" s="21"/>
      <c r="M71" s="22"/>
      <c r="N71" s="23"/>
      <c r="O71" s="24"/>
      <c r="P71" s="24"/>
      <c r="Q71"/>
      <c r="R71"/>
      <c r="S71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F71"/>
      <c r="AG71"/>
      <c r="AJ71"/>
    </row>
    <row r="72" spans="1:36" ht="15" x14ac:dyDescent="0.25">
      <c r="A72"/>
      <c r="B72"/>
      <c r="C72"/>
      <c r="D72" s="20"/>
      <c r="E72" s="17"/>
      <c r="F72" s="21"/>
      <c r="G72" s="22"/>
      <c r="H72" s="17"/>
      <c r="I72" s="21"/>
      <c r="J72" s="22"/>
      <c r="K72" s="17"/>
      <c r="L72" s="21"/>
      <c r="M72" s="22"/>
      <c r="N72" s="23"/>
      <c r="O72" s="24"/>
      <c r="P72" s="24"/>
      <c r="Q72"/>
      <c r="R72"/>
      <c r="S72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F72"/>
      <c r="AG72"/>
      <c r="AJ72"/>
    </row>
    <row r="73" spans="1:36" ht="15" x14ac:dyDescent="0.25">
      <c r="A73"/>
      <c r="B73"/>
      <c r="C73"/>
      <c r="D73" s="20"/>
      <c r="E73" s="17"/>
      <c r="F73" s="21"/>
      <c r="G73" s="22"/>
      <c r="H73" s="17"/>
      <c r="I73" s="21"/>
      <c r="J73" s="22"/>
      <c r="K73" s="17"/>
      <c r="L73" s="21"/>
      <c r="M73" s="22"/>
      <c r="N73" s="23"/>
      <c r="O73" s="24"/>
      <c r="P73" s="24"/>
      <c r="Q73"/>
      <c r="R73"/>
      <c r="S73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F73"/>
      <c r="AG73"/>
      <c r="AJ73"/>
    </row>
    <row r="74" spans="1:36" ht="15" x14ac:dyDescent="0.25">
      <c r="A74"/>
      <c r="B74"/>
      <c r="C74"/>
      <c r="D74" s="20"/>
      <c r="E74" s="17"/>
      <c r="F74" s="21"/>
      <c r="G74" s="22"/>
      <c r="H74" s="17"/>
      <c r="I74" s="21"/>
      <c r="J74" s="22"/>
      <c r="K74" s="17"/>
      <c r="L74" s="21"/>
      <c r="M74" s="22"/>
      <c r="N74" s="23"/>
      <c r="O74" s="24"/>
      <c r="P74" s="24"/>
      <c r="Q74"/>
      <c r="R74"/>
      <c r="S74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F74"/>
      <c r="AG74"/>
      <c r="AJ74"/>
    </row>
    <row r="75" spans="1:36" ht="15" x14ac:dyDescent="0.25">
      <c r="A75"/>
      <c r="B75"/>
      <c r="C75"/>
      <c r="D75" s="20"/>
      <c r="E75" s="17"/>
      <c r="F75" s="21"/>
      <c r="G75" s="22"/>
      <c r="H75" s="17"/>
      <c r="I75" s="21"/>
      <c r="J75" s="22"/>
      <c r="K75" s="17"/>
      <c r="L75" s="21"/>
      <c r="M75" s="22"/>
      <c r="N75" s="23"/>
      <c r="O75" s="24"/>
      <c r="P75" s="24"/>
      <c r="Q75"/>
      <c r="R75"/>
      <c r="S75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F75"/>
      <c r="AG75"/>
      <c r="AJ75"/>
    </row>
    <row r="76" spans="1:36" ht="15" x14ac:dyDescent="0.25">
      <c r="A76"/>
      <c r="B76"/>
      <c r="C76"/>
      <c r="D76" s="20"/>
      <c r="E76" s="17"/>
      <c r="F76" s="21"/>
      <c r="G76" s="22"/>
      <c r="H76" s="17"/>
      <c r="I76" s="21"/>
      <c r="J76" s="22"/>
      <c r="K76" s="17"/>
      <c r="L76" s="21"/>
      <c r="M76" s="22"/>
      <c r="N76" s="23"/>
      <c r="O76" s="24"/>
      <c r="P76" s="24"/>
      <c r="Q76"/>
      <c r="R76"/>
      <c r="S76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F76"/>
      <c r="AG76"/>
      <c r="AJ76"/>
    </row>
    <row r="77" spans="1:36" ht="15" x14ac:dyDescent="0.25">
      <c r="A77"/>
      <c r="B77"/>
      <c r="C77"/>
      <c r="D77" s="20"/>
      <c r="E77" s="17"/>
      <c r="F77" s="21"/>
      <c r="G77" s="22"/>
      <c r="H77" s="17"/>
      <c r="I77" s="21"/>
      <c r="J77" s="22"/>
      <c r="K77" s="17"/>
      <c r="L77" s="21"/>
      <c r="M77" s="22"/>
      <c r="N77" s="23"/>
      <c r="O77" s="24"/>
      <c r="P77" s="24"/>
      <c r="Q77"/>
      <c r="R77"/>
      <c r="S77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F77"/>
      <c r="AG77"/>
      <c r="AJ77"/>
    </row>
    <row r="78" spans="1:36" ht="15" x14ac:dyDescent="0.25">
      <c r="A78"/>
      <c r="B78"/>
      <c r="C78"/>
      <c r="D78" s="20"/>
      <c r="E78" s="17"/>
      <c r="F78" s="21"/>
      <c r="G78" s="22"/>
      <c r="H78" s="17"/>
      <c r="I78" s="21"/>
      <c r="J78" s="22"/>
      <c r="K78" s="17"/>
      <c r="L78" s="21"/>
      <c r="M78" s="22"/>
      <c r="N78" s="23"/>
      <c r="O78" s="24"/>
      <c r="P78" s="24"/>
      <c r="Q78"/>
      <c r="R78"/>
      <c r="S78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F78"/>
      <c r="AG78"/>
      <c r="AJ78"/>
    </row>
    <row r="79" spans="1:36" ht="15" x14ac:dyDescent="0.25">
      <c r="A79"/>
      <c r="B79"/>
      <c r="C79"/>
      <c r="D79" s="20"/>
      <c r="E79" s="17"/>
      <c r="F79" s="21"/>
      <c r="G79" s="22"/>
      <c r="H79" s="17"/>
      <c r="I79" s="21"/>
      <c r="J79" s="22"/>
      <c r="K79" s="17"/>
      <c r="L79" s="21"/>
      <c r="M79" s="22"/>
      <c r="N79" s="23"/>
      <c r="O79" s="24"/>
      <c r="P79" s="24"/>
      <c r="Q79"/>
      <c r="R79"/>
      <c r="S79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F79"/>
      <c r="AG79"/>
      <c r="AJ79"/>
    </row>
    <row r="80" spans="1:36" ht="15" x14ac:dyDescent="0.25">
      <c r="A80"/>
      <c r="B80"/>
      <c r="C80"/>
      <c r="D80" s="20"/>
      <c r="E80" s="17"/>
      <c r="F80" s="21"/>
      <c r="G80" s="22"/>
      <c r="H80" s="17"/>
      <c r="I80" s="21"/>
      <c r="J80" s="22"/>
      <c r="K80" s="17"/>
      <c r="L80" s="21"/>
      <c r="M80" s="22"/>
      <c r="N80" s="23"/>
      <c r="O80" s="24"/>
      <c r="P80" s="24"/>
      <c r="Q80"/>
      <c r="R80"/>
      <c r="S80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F80"/>
      <c r="AG80"/>
      <c r="AJ80"/>
    </row>
    <row r="81" spans="1:36" ht="15" x14ac:dyDescent="0.25">
      <c r="A81"/>
      <c r="B81"/>
      <c r="C81"/>
      <c r="D81" s="20"/>
      <c r="E81" s="17"/>
      <c r="F81" s="21"/>
      <c r="G81" s="22"/>
      <c r="H81" s="17"/>
      <c r="I81" s="21"/>
      <c r="J81" s="22"/>
      <c r="K81" s="17"/>
      <c r="L81" s="21"/>
      <c r="M81" s="22"/>
      <c r="N81" s="23"/>
      <c r="O81" s="24"/>
      <c r="P81" s="24"/>
      <c r="Q81"/>
      <c r="R81"/>
      <c r="S81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F81"/>
      <c r="AG81"/>
      <c r="AJ81"/>
    </row>
    <row r="82" spans="1:36" ht="15" x14ac:dyDescent="0.25">
      <c r="A82"/>
      <c r="B82"/>
      <c r="C82"/>
      <c r="D82" s="20"/>
      <c r="E82" s="17"/>
      <c r="F82" s="21"/>
      <c r="G82" s="22"/>
      <c r="H82" s="17"/>
      <c r="I82" s="21"/>
      <c r="J82" s="22"/>
      <c r="K82" s="17"/>
      <c r="L82" s="21"/>
      <c r="M82" s="22"/>
      <c r="N82" s="23"/>
      <c r="O82" s="24"/>
      <c r="P82" s="24"/>
      <c r="Q82"/>
      <c r="R82"/>
      <c r="S82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F82"/>
      <c r="AG82"/>
      <c r="AJ82"/>
    </row>
    <row r="83" spans="1:36" ht="15" x14ac:dyDescent="0.25">
      <c r="A83"/>
      <c r="B83"/>
      <c r="C83"/>
      <c r="D83" s="20"/>
      <c r="E83" s="17"/>
      <c r="F83" s="21"/>
      <c r="G83" s="22"/>
      <c r="H83" s="17"/>
      <c r="I83" s="21"/>
      <c r="J83" s="22"/>
      <c r="K83" s="17"/>
      <c r="L83" s="21"/>
      <c r="M83" s="22"/>
      <c r="N83" s="23"/>
      <c r="O83" s="24"/>
      <c r="P83" s="24"/>
      <c r="Q83"/>
      <c r="R83"/>
      <c r="S83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F83"/>
      <c r="AG83"/>
      <c r="AJ83"/>
    </row>
    <row r="84" spans="1:36" ht="15" x14ac:dyDescent="0.25">
      <c r="A84"/>
      <c r="B84"/>
      <c r="C84"/>
      <c r="D84" s="20"/>
      <c r="E84" s="17"/>
      <c r="F84" s="21"/>
      <c r="G84" s="22"/>
      <c r="H84" s="17"/>
      <c r="I84" s="21"/>
      <c r="J84" s="22"/>
      <c r="K84" s="17"/>
      <c r="L84" s="21"/>
      <c r="M84" s="22"/>
      <c r="N84" s="23"/>
      <c r="O84" s="24"/>
      <c r="P84" s="24"/>
      <c r="Q84"/>
      <c r="R84"/>
      <c r="S84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F84"/>
      <c r="AG84"/>
      <c r="AJ84"/>
    </row>
    <row r="85" spans="1:36" ht="15" x14ac:dyDescent="0.25">
      <c r="A85"/>
      <c r="B85"/>
      <c r="C85"/>
      <c r="D85" s="20"/>
      <c r="E85" s="17"/>
      <c r="F85" s="21"/>
      <c r="G85" s="22"/>
      <c r="H85" s="17"/>
      <c r="I85" s="21"/>
      <c r="J85" s="22"/>
      <c r="K85" s="17"/>
      <c r="L85" s="21"/>
      <c r="M85" s="22"/>
      <c r="N85" s="23"/>
      <c r="O85" s="24"/>
      <c r="P85" s="24"/>
      <c r="Q85"/>
      <c r="R85"/>
      <c r="S85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F85"/>
      <c r="AG85"/>
      <c r="AJ85"/>
    </row>
    <row r="86" spans="1:36" ht="15" x14ac:dyDescent="0.25">
      <c r="A86"/>
      <c r="B86"/>
      <c r="C86"/>
      <c r="D86" s="20"/>
      <c r="E86" s="17"/>
      <c r="F86" s="21"/>
      <c r="G86" s="22"/>
      <c r="H86" s="17"/>
      <c r="I86" s="21"/>
      <c r="J86" s="22"/>
      <c r="K86" s="17"/>
      <c r="L86" s="21"/>
      <c r="M86" s="22"/>
      <c r="N86" s="23"/>
      <c r="O86" s="24"/>
      <c r="P86" s="24"/>
      <c r="Q86"/>
      <c r="R86"/>
      <c r="S86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F86"/>
      <c r="AG86"/>
      <c r="AJ86"/>
    </row>
    <row r="87" spans="1:36" ht="15" x14ac:dyDescent="0.25">
      <c r="A87"/>
      <c r="B87"/>
      <c r="C87"/>
      <c r="D87" s="20"/>
      <c r="E87" s="17"/>
      <c r="F87" s="21"/>
      <c r="G87" s="22"/>
      <c r="H87" s="17"/>
      <c r="I87" s="21"/>
      <c r="J87" s="22"/>
      <c r="K87" s="17"/>
      <c r="L87" s="21"/>
      <c r="M87" s="22"/>
      <c r="N87" s="23"/>
      <c r="O87" s="24"/>
      <c r="P87" s="24"/>
      <c r="Q87"/>
      <c r="R87"/>
      <c r="S87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F87"/>
      <c r="AG87"/>
      <c r="AJ87"/>
    </row>
    <row r="88" spans="1:36" ht="15" x14ac:dyDescent="0.25">
      <c r="A88"/>
      <c r="B88"/>
      <c r="C88"/>
      <c r="D88" s="20"/>
      <c r="E88" s="17"/>
      <c r="F88" s="21"/>
      <c r="G88" s="22"/>
      <c r="H88" s="17"/>
      <c r="I88" s="21"/>
      <c r="J88" s="22"/>
      <c r="K88" s="17"/>
      <c r="L88" s="21"/>
      <c r="M88" s="22"/>
      <c r="N88" s="23"/>
      <c r="O88" s="24"/>
      <c r="P88" s="24"/>
      <c r="Q88"/>
      <c r="R88"/>
      <c r="S88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F88"/>
      <c r="AG88"/>
      <c r="AJ88"/>
    </row>
    <row r="89" spans="1:36" ht="15" x14ac:dyDescent="0.25">
      <c r="A89"/>
      <c r="B89"/>
      <c r="C89"/>
      <c r="D89" s="20"/>
      <c r="E89" s="17"/>
      <c r="F89" s="21"/>
      <c r="G89" s="22"/>
      <c r="H89" s="17"/>
      <c r="I89" s="21"/>
      <c r="J89" s="22"/>
      <c r="K89" s="17"/>
      <c r="L89" s="21"/>
      <c r="M89" s="22"/>
      <c r="N89" s="23"/>
      <c r="O89" s="24"/>
      <c r="P89" s="24"/>
      <c r="Q89"/>
      <c r="R89"/>
      <c r="S89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F89"/>
      <c r="AG89"/>
      <c r="AJ89"/>
    </row>
    <row r="90" spans="1:36" ht="15" x14ac:dyDescent="0.25">
      <c r="A90"/>
      <c r="B90"/>
      <c r="C90"/>
      <c r="D90" s="20"/>
      <c r="E90" s="17"/>
      <c r="F90" s="21"/>
      <c r="G90" s="22"/>
      <c r="H90" s="17"/>
      <c r="I90" s="21"/>
      <c r="J90" s="22"/>
      <c r="K90" s="17"/>
      <c r="L90" s="21"/>
      <c r="M90" s="22"/>
      <c r="N90" s="23"/>
      <c r="O90" s="24"/>
      <c r="P90" s="24"/>
      <c r="Q90"/>
      <c r="R90"/>
      <c r="S90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F90"/>
      <c r="AG90"/>
      <c r="AJ90"/>
    </row>
    <row r="91" spans="1:36" ht="15" x14ac:dyDescent="0.25">
      <c r="A91"/>
      <c r="B91"/>
      <c r="C91"/>
      <c r="D91" s="20"/>
      <c r="E91" s="17"/>
      <c r="F91" s="21"/>
      <c r="G91" s="22"/>
      <c r="H91" s="17"/>
      <c r="I91" s="21"/>
      <c r="J91" s="22"/>
      <c r="K91" s="17"/>
      <c r="L91" s="21"/>
      <c r="M91" s="22"/>
      <c r="N91" s="23"/>
      <c r="O91" s="24"/>
      <c r="P91" s="24"/>
      <c r="Q91"/>
      <c r="R91"/>
      <c r="S91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F91"/>
      <c r="AG91"/>
      <c r="AJ91"/>
    </row>
    <row r="92" spans="1:36" ht="15" x14ac:dyDescent="0.25">
      <c r="A92"/>
      <c r="B92"/>
      <c r="C92"/>
      <c r="D92" s="20"/>
      <c r="E92" s="17"/>
      <c r="F92" s="21"/>
      <c r="G92" s="22"/>
      <c r="H92" s="17"/>
      <c r="I92" s="21"/>
      <c r="J92" s="22"/>
      <c r="K92" s="17"/>
      <c r="L92" s="21"/>
      <c r="M92" s="22"/>
      <c r="N92" s="23"/>
      <c r="O92" s="24"/>
      <c r="P92" s="24"/>
      <c r="Q92"/>
      <c r="R92"/>
      <c r="S92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F92"/>
      <c r="AG92"/>
      <c r="AJ92"/>
    </row>
    <row r="93" spans="1:36" ht="15" x14ac:dyDescent="0.25">
      <c r="A93"/>
      <c r="B93"/>
      <c r="C93"/>
      <c r="D93" s="20"/>
      <c r="E93" s="17"/>
      <c r="F93" s="21"/>
      <c r="G93" s="22"/>
      <c r="H93" s="17"/>
      <c r="I93" s="21"/>
      <c r="J93" s="22"/>
      <c r="K93" s="17"/>
      <c r="L93" s="21"/>
      <c r="M93" s="22"/>
      <c r="N93" s="23"/>
      <c r="O93" s="24"/>
      <c r="P93" s="24"/>
      <c r="Q93"/>
      <c r="R93"/>
      <c r="S93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F93"/>
      <c r="AG93"/>
      <c r="AJ93"/>
    </row>
    <row r="94" spans="1:36" ht="15" x14ac:dyDescent="0.25">
      <c r="A94"/>
      <c r="B94"/>
      <c r="C94"/>
      <c r="D94" s="20"/>
      <c r="E94" s="17"/>
      <c r="F94" s="21"/>
      <c r="G94" s="22"/>
      <c r="H94" s="17"/>
      <c r="I94" s="21"/>
      <c r="J94" s="22"/>
      <c r="K94" s="17"/>
      <c r="L94" s="21"/>
      <c r="M94" s="22"/>
      <c r="N94" s="23"/>
      <c r="O94" s="24"/>
      <c r="P94" s="24"/>
      <c r="Q94"/>
      <c r="R94"/>
      <c r="S94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F94"/>
      <c r="AG94"/>
      <c r="AJ94"/>
    </row>
    <row r="95" spans="1:36" ht="15" x14ac:dyDescent="0.25">
      <c r="A95"/>
      <c r="B95"/>
      <c r="C95"/>
      <c r="D95" s="20"/>
      <c r="E95" s="17"/>
      <c r="F95" s="21"/>
      <c r="G95" s="22"/>
      <c r="H95" s="17"/>
      <c r="I95" s="21"/>
      <c r="J95" s="22"/>
      <c r="K95" s="17"/>
      <c r="L95" s="21"/>
      <c r="M95" s="22"/>
      <c r="N95" s="23"/>
      <c r="O95" s="24"/>
      <c r="P95" s="24"/>
      <c r="Q95"/>
      <c r="R95"/>
      <c r="S95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F95"/>
      <c r="AG95"/>
      <c r="AJ95"/>
    </row>
    <row r="96" spans="1:36" ht="15" x14ac:dyDescent="0.25">
      <c r="A96"/>
      <c r="B96"/>
      <c r="C96"/>
      <c r="D96" s="20"/>
      <c r="E96" s="17"/>
      <c r="F96" s="21"/>
      <c r="G96" s="22"/>
      <c r="H96" s="17"/>
      <c r="I96" s="21"/>
      <c r="J96" s="22"/>
      <c r="K96" s="17"/>
      <c r="L96" s="21"/>
      <c r="M96" s="22"/>
      <c r="N96" s="23"/>
      <c r="O96" s="24"/>
      <c r="P96" s="24"/>
      <c r="Q96"/>
      <c r="R96"/>
      <c r="S96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F96"/>
      <c r="AG96"/>
      <c r="AJ96"/>
    </row>
    <row r="97" spans="1:36" ht="15" x14ac:dyDescent="0.25">
      <c r="A97"/>
      <c r="B97"/>
      <c r="C97"/>
      <c r="D97" s="20"/>
      <c r="E97" s="17"/>
      <c r="F97" s="21"/>
      <c r="G97" s="22"/>
      <c r="H97" s="17"/>
      <c r="I97" s="21"/>
      <c r="J97" s="22"/>
      <c r="K97" s="17"/>
      <c r="L97" s="21"/>
      <c r="M97" s="22"/>
      <c r="N97" s="23"/>
      <c r="O97" s="24"/>
      <c r="P97" s="24"/>
      <c r="Q97"/>
      <c r="R97"/>
      <c r="S97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F97"/>
      <c r="AG97"/>
      <c r="AJ97"/>
    </row>
    <row r="98" spans="1:36" ht="15" x14ac:dyDescent="0.25">
      <c r="A98"/>
      <c r="B98"/>
      <c r="C98"/>
      <c r="D98" s="20"/>
      <c r="E98" s="17"/>
      <c r="F98" s="21"/>
      <c r="G98" s="22"/>
      <c r="H98" s="17"/>
      <c r="I98" s="21"/>
      <c r="J98" s="22"/>
      <c r="K98" s="17"/>
      <c r="L98" s="21"/>
      <c r="M98" s="22"/>
      <c r="N98" s="23"/>
      <c r="O98" s="24"/>
      <c r="P98" s="24"/>
      <c r="Q98"/>
      <c r="R98"/>
      <c r="S98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F98"/>
      <c r="AG98"/>
      <c r="AJ98"/>
    </row>
    <row r="99" spans="1:36" ht="15" x14ac:dyDescent="0.25">
      <c r="A99"/>
      <c r="B99"/>
      <c r="C99"/>
      <c r="D99" s="20"/>
      <c r="E99" s="17"/>
      <c r="F99" s="21"/>
      <c r="G99" s="22"/>
      <c r="H99" s="17"/>
      <c r="I99" s="21"/>
      <c r="J99" s="22"/>
      <c r="K99" s="17"/>
      <c r="L99" s="21"/>
      <c r="M99" s="22"/>
      <c r="N99" s="23"/>
      <c r="O99" s="24"/>
      <c r="P99" s="24"/>
      <c r="Q99"/>
      <c r="R99"/>
      <c r="S99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F99"/>
      <c r="AG99"/>
      <c r="AJ99"/>
    </row>
    <row r="100" spans="1:36" ht="15" x14ac:dyDescent="0.25">
      <c r="A100"/>
      <c r="B100"/>
      <c r="C100"/>
      <c r="D100" s="20"/>
      <c r="E100" s="17"/>
      <c r="F100" s="21"/>
      <c r="G100" s="22"/>
      <c r="H100" s="17"/>
      <c r="I100" s="21"/>
      <c r="J100" s="22"/>
      <c r="K100" s="17"/>
      <c r="L100" s="21"/>
      <c r="M100" s="22"/>
      <c r="N100" s="23"/>
      <c r="O100" s="24"/>
      <c r="P100" s="24"/>
      <c r="Q100"/>
      <c r="R100"/>
      <c r="S100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F100"/>
      <c r="AG100"/>
      <c r="AJ100"/>
    </row>
    <row r="101" spans="1:36" ht="15" x14ac:dyDescent="0.25">
      <c r="A101"/>
      <c r="B101"/>
      <c r="C101"/>
      <c r="D101" s="20"/>
      <c r="E101" s="17"/>
      <c r="F101" s="21"/>
      <c r="G101" s="22"/>
      <c r="H101" s="17"/>
      <c r="I101" s="21"/>
      <c r="J101" s="22"/>
      <c r="K101" s="17"/>
      <c r="L101" s="21"/>
      <c r="M101" s="22"/>
      <c r="N101" s="23"/>
      <c r="O101" s="24"/>
      <c r="P101" s="24"/>
      <c r="Q101"/>
      <c r="R101"/>
      <c r="S101"/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F101"/>
      <c r="AG101"/>
      <c r="AJ101"/>
    </row>
    <row r="102" spans="1:36" ht="15" x14ac:dyDescent="0.25">
      <c r="A102"/>
      <c r="B102"/>
      <c r="C102"/>
      <c r="D102" s="20"/>
      <c r="E102" s="17"/>
      <c r="F102" s="21"/>
      <c r="G102" s="22"/>
      <c r="H102" s="17"/>
      <c r="I102" s="21"/>
      <c r="J102" s="22"/>
      <c r="K102" s="17"/>
      <c r="L102" s="21"/>
      <c r="M102" s="22"/>
      <c r="N102" s="23"/>
      <c r="O102" s="24"/>
      <c r="P102" s="24"/>
      <c r="Q102"/>
      <c r="R102"/>
      <c r="S102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F102"/>
      <c r="AG102"/>
      <c r="AJ102"/>
    </row>
    <row r="103" spans="1:36" ht="15" x14ac:dyDescent="0.25">
      <c r="A103"/>
      <c r="B103"/>
      <c r="C103"/>
      <c r="D103" s="20"/>
      <c r="E103" s="17"/>
      <c r="F103" s="21"/>
      <c r="G103" s="22"/>
      <c r="H103" s="17"/>
      <c r="I103" s="21"/>
      <c r="J103" s="22"/>
      <c r="K103" s="17"/>
      <c r="L103" s="21"/>
      <c r="M103" s="22"/>
      <c r="N103" s="23"/>
      <c r="O103" s="24"/>
      <c r="P103" s="24"/>
      <c r="Q103"/>
      <c r="R103"/>
      <c r="S103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F103"/>
      <c r="AG103"/>
      <c r="AJ103"/>
    </row>
    <row r="104" spans="1:36" ht="15" x14ac:dyDescent="0.25">
      <c r="A104"/>
      <c r="B104"/>
      <c r="C104"/>
      <c r="D104" s="20"/>
      <c r="E104" s="17"/>
      <c r="F104" s="21"/>
      <c r="G104" s="22"/>
      <c r="H104" s="17"/>
      <c r="I104" s="21"/>
      <c r="J104" s="22"/>
      <c r="K104" s="17"/>
      <c r="L104" s="21"/>
      <c r="M104" s="22"/>
      <c r="N104" s="23"/>
      <c r="O104" s="24"/>
      <c r="P104" s="24"/>
      <c r="Q104"/>
      <c r="R104"/>
      <c r="S104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F104"/>
      <c r="AG104"/>
      <c r="AJ104"/>
    </row>
    <row r="105" spans="1:36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F105"/>
      <c r="AG105"/>
      <c r="AJ105"/>
    </row>
    <row r="106" spans="1:36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F106"/>
      <c r="AG106"/>
      <c r="AJ106"/>
    </row>
    <row r="107" spans="1:36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F107"/>
      <c r="AG107"/>
      <c r="AJ107"/>
    </row>
    <row r="108" spans="1:36" s="35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/>
      <c r="AD108" s="36"/>
      <c r="AE108" s="36"/>
      <c r="AF108"/>
      <c r="AG108"/>
      <c r="AH108" s="36"/>
      <c r="AI108" s="36"/>
      <c r="AJ108"/>
    </row>
    <row r="109" spans="1:36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/>
      <c r="T109" s="35"/>
      <c r="U109" s="35"/>
      <c r="V109" s="35"/>
      <c r="W109" s="35"/>
      <c r="X109" s="35"/>
      <c r="Y109" s="35"/>
      <c r="Z109" s="35"/>
      <c r="AA109" s="35"/>
      <c r="AB109" s="35"/>
      <c r="AC109" s="35"/>
      <c r="AF109"/>
      <c r="AG109"/>
      <c r="AJ109"/>
    </row>
    <row r="110" spans="1:36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F110"/>
      <c r="AG110"/>
      <c r="AJ110"/>
    </row>
    <row r="111" spans="1:36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F111"/>
      <c r="AG111"/>
      <c r="AJ111"/>
    </row>
    <row r="112" spans="1:36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F112"/>
      <c r="AG112"/>
      <c r="AJ112"/>
    </row>
    <row r="113" spans="1:36" s="35" customFormat="1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/>
      <c r="AD113" s="36"/>
      <c r="AE113" s="36"/>
      <c r="AF113"/>
      <c r="AG113"/>
      <c r="AH113" s="36"/>
      <c r="AI113" s="36"/>
      <c r="AJ113"/>
    </row>
    <row r="114" spans="1:36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F114"/>
      <c r="AG114"/>
      <c r="AJ114"/>
    </row>
    <row r="115" spans="1:36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F115"/>
      <c r="AG115"/>
      <c r="AJ115"/>
    </row>
    <row r="116" spans="1:36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/>
      <c r="T116" s="35"/>
      <c r="U116" s="35"/>
      <c r="V116" s="35"/>
      <c r="W116" s="35"/>
      <c r="X116" s="35"/>
      <c r="Y116" s="35"/>
      <c r="Z116" s="35"/>
      <c r="AA116" s="35"/>
      <c r="AB116" s="35"/>
      <c r="AC116" s="35"/>
      <c r="AF116"/>
      <c r="AG116"/>
      <c r="AJ116"/>
    </row>
    <row r="117" spans="1:36" ht="15" x14ac:dyDescent="0.25">
      <c r="A117"/>
      <c r="B117"/>
      <c r="C117"/>
      <c r="D117" s="20"/>
      <c r="E117" s="17"/>
      <c r="F117" s="21"/>
      <c r="G117" s="22"/>
      <c r="H117" s="17"/>
      <c r="I117" s="21"/>
      <c r="J117" s="22"/>
      <c r="K117" s="17"/>
      <c r="L117" s="21"/>
      <c r="M117" s="22"/>
      <c r="N117" s="23"/>
      <c r="O117" s="24"/>
      <c r="P117" s="24"/>
      <c r="Q117"/>
      <c r="R117"/>
      <c r="S117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F117"/>
      <c r="AG117"/>
      <c r="AJ117"/>
    </row>
    <row r="118" spans="1:36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F118"/>
      <c r="AG118"/>
      <c r="AJ118"/>
    </row>
    <row r="119" spans="1:36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F119"/>
      <c r="AG119"/>
      <c r="AJ119"/>
    </row>
    <row r="120" spans="1:36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F120"/>
      <c r="AG120"/>
      <c r="AJ120"/>
    </row>
    <row r="121" spans="1:36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F121"/>
      <c r="AG121"/>
      <c r="AJ121"/>
    </row>
    <row r="122" spans="1:36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F122"/>
      <c r="AG122"/>
      <c r="AJ122"/>
    </row>
    <row r="123" spans="1:36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F123"/>
      <c r="AG123"/>
      <c r="AJ123"/>
    </row>
    <row r="124" spans="1:36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F124"/>
      <c r="AG124"/>
      <c r="AJ124"/>
    </row>
    <row r="125" spans="1:36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F125"/>
      <c r="AG125"/>
      <c r="AJ125"/>
    </row>
    <row r="126" spans="1:36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F126"/>
      <c r="AG126"/>
      <c r="AJ126"/>
    </row>
    <row r="127" spans="1:36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F127"/>
      <c r="AG127"/>
      <c r="AJ127"/>
    </row>
    <row r="128" spans="1:36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F128"/>
      <c r="AG128"/>
      <c r="AJ128"/>
    </row>
    <row r="129" spans="1:36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F129"/>
      <c r="AG129"/>
      <c r="AJ129"/>
    </row>
    <row r="130" spans="1:36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F130"/>
      <c r="AG130"/>
      <c r="AJ130"/>
    </row>
    <row r="131" spans="1:36" s="35" customFormat="1" ht="15" x14ac:dyDescent="0.25">
      <c r="A131" s="28"/>
      <c r="B131" s="28"/>
      <c r="C131" s="28"/>
      <c r="D131" s="29"/>
      <c r="E131" s="30"/>
      <c r="F131" s="31"/>
      <c r="G131" s="32"/>
      <c r="H131" s="30"/>
      <c r="I131" s="31"/>
      <c r="J131" s="32"/>
      <c r="K131" s="30"/>
      <c r="L131" s="31"/>
      <c r="M131" s="32"/>
      <c r="N131" s="33"/>
      <c r="O131" s="34"/>
      <c r="P131" s="34"/>
      <c r="Q131" s="28"/>
      <c r="R131" s="28"/>
      <c r="S131" s="28"/>
      <c r="AD131" s="36"/>
      <c r="AE131" s="36"/>
      <c r="AF131" s="28"/>
      <c r="AG131" s="28"/>
      <c r="AH131" s="36"/>
      <c r="AI131" s="36"/>
      <c r="AJ131" s="28"/>
    </row>
    <row r="132" spans="1:36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F132"/>
      <c r="AG132"/>
      <c r="AJ132"/>
    </row>
    <row r="133" spans="1:36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F133"/>
      <c r="AG133"/>
      <c r="AJ133"/>
    </row>
    <row r="134" spans="1:36" s="35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/>
      <c r="AD134" s="36"/>
      <c r="AE134" s="36"/>
      <c r="AF134"/>
      <c r="AG134"/>
      <c r="AH134" s="36"/>
      <c r="AI134" s="36"/>
      <c r="AJ134"/>
    </row>
    <row r="135" spans="1:36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F135"/>
      <c r="AG135"/>
      <c r="AJ135"/>
    </row>
    <row r="136" spans="1:36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F136"/>
      <c r="AG136"/>
      <c r="AJ136"/>
    </row>
    <row r="137" spans="1:36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F137"/>
      <c r="AG137"/>
      <c r="AJ137"/>
    </row>
    <row r="138" spans="1:36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F138"/>
      <c r="AG138"/>
      <c r="AJ138"/>
    </row>
    <row r="139" spans="1:36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 s="48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F139"/>
      <c r="AG139"/>
      <c r="AJ139"/>
    </row>
    <row r="140" spans="1:36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 s="48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F140"/>
      <c r="AG140"/>
      <c r="AJ140"/>
    </row>
    <row r="141" spans="1:36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 s="48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F141"/>
      <c r="AG141"/>
      <c r="AJ141"/>
    </row>
    <row r="142" spans="1:36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 s="48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F142"/>
      <c r="AG142"/>
      <c r="AJ142"/>
    </row>
    <row r="143" spans="1:36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 s="48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F143"/>
      <c r="AG143"/>
      <c r="AJ143"/>
    </row>
    <row r="144" spans="1:36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 s="48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F144"/>
      <c r="AG144"/>
      <c r="AJ144"/>
    </row>
    <row r="145" spans="1:38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 s="48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F145"/>
      <c r="AG145"/>
      <c r="AJ145"/>
    </row>
    <row r="146" spans="1:38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 s="48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F146"/>
      <c r="AG146"/>
      <c r="AJ146"/>
    </row>
    <row r="147" spans="1:38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 s="48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6"/>
      <c r="AE147" s="36"/>
      <c r="AF147"/>
      <c r="AG147"/>
      <c r="AI147" s="36"/>
      <c r="AJ147"/>
      <c r="AK147" s="35"/>
      <c r="AL147" s="35"/>
    </row>
    <row r="148" spans="1:38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 s="48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6"/>
      <c r="AE148" s="36"/>
      <c r="AF148"/>
      <c r="AG148"/>
      <c r="AI148" s="36"/>
      <c r="AJ148"/>
      <c r="AK148" s="35"/>
      <c r="AL148" s="35"/>
    </row>
    <row r="149" spans="1:38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 s="48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6"/>
      <c r="AE149" s="36"/>
      <c r="AF149"/>
      <c r="AG149"/>
      <c r="AI149" s="36"/>
      <c r="AJ149"/>
      <c r="AK149" s="35"/>
      <c r="AL149" s="35"/>
    </row>
    <row r="150" spans="1:38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 s="48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6"/>
      <c r="AE150" s="36"/>
      <c r="AF150"/>
      <c r="AG150"/>
      <c r="AI150" s="36"/>
      <c r="AJ150"/>
      <c r="AK150" s="35"/>
      <c r="AL150" s="35"/>
    </row>
    <row r="151" spans="1:38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 s="48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6"/>
      <c r="AE151" s="36"/>
      <c r="AF151"/>
      <c r="AG151"/>
      <c r="AI151" s="36"/>
      <c r="AJ151"/>
      <c r="AK151" s="35"/>
      <c r="AL151" s="35"/>
    </row>
    <row r="152" spans="1:38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 s="48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6"/>
      <c r="AE152" s="36"/>
      <c r="AF152"/>
      <c r="AG152"/>
      <c r="AI152" s="36"/>
      <c r="AJ152"/>
      <c r="AK152" s="35"/>
      <c r="AL152" s="35"/>
    </row>
    <row r="153" spans="1:38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 s="48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6"/>
      <c r="AE153" s="36"/>
      <c r="AF153"/>
      <c r="AG153"/>
      <c r="AI153" s="36"/>
      <c r="AJ153"/>
      <c r="AK153" s="35"/>
      <c r="AL153" s="35"/>
    </row>
    <row r="154" spans="1:38" s="35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 s="48"/>
      <c r="AD154" s="36"/>
      <c r="AE154" s="36"/>
      <c r="AF154"/>
      <c r="AG154"/>
      <c r="AH154" s="36"/>
      <c r="AI154" s="36"/>
      <c r="AJ154"/>
    </row>
    <row r="155" spans="1:38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 s="48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6"/>
      <c r="AE155" s="36"/>
      <c r="AF155"/>
      <c r="AG155"/>
      <c r="AI155" s="36"/>
      <c r="AJ155"/>
      <c r="AK155" s="35"/>
      <c r="AL155" s="35"/>
    </row>
    <row r="156" spans="1:38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 s="48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6"/>
      <c r="AE156" s="36"/>
      <c r="AF156"/>
      <c r="AG156"/>
      <c r="AI156" s="36"/>
      <c r="AJ156"/>
      <c r="AK156" s="35"/>
      <c r="AL156" s="35"/>
    </row>
    <row r="157" spans="1:38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 s="48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6"/>
      <c r="AE157" s="36"/>
      <c r="AF157"/>
      <c r="AG157"/>
      <c r="AI157" s="36"/>
      <c r="AJ157"/>
      <c r="AK157" s="35"/>
      <c r="AL157" s="35"/>
    </row>
    <row r="158" spans="1:38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 s="48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6"/>
      <c r="AE158" s="36"/>
      <c r="AF158"/>
      <c r="AG158"/>
      <c r="AI158" s="36"/>
      <c r="AJ158"/>
      <c r="AK158" s="35"/>
      <c r="AL158" s="35"/>
    </row>
    <row r="159" spans="1:38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 s="48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6"/>
      <c r="AE159" s="36"/>
      <c r="AF159"/>
      <c r="AG159"/>
      <c r="AI159" s="36"/>
      <c r="AJ159"/>
      <c r="AK159" s="35"/>
      <c r="AL159" s="35"/>
    </row>
    <row r="160" spans="1:38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 s="48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6"/>
      <c r="AE160" s="36"/>
      <c r="AF160"/>
      <c r="AG160"/>
      <c r="AI160" s="36"/>
      <c r="AJ160"/>
      <c r="AK160" s="35"/>
      <c r="AL160" s="35"/>
    </row>
    <row r="161" spans="1:38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 s="48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6"/>
      <c r="AE161" s="36"/>
      <c r="AF161"/>
      <c r="AG161"/>
      <c r="AI161" s="36"/>
      <c r="AJ161"/>
      <c r="AK161" s="35"/>
      <c r="AL161" s="35"/>
    </row>
    <row r="162" spans="1:38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 s="48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6"/>
      <c r="AE162" s="36"/>
      <c r="AF162"/>
      <c r="AG162"/>
      <c r="AI162" s="36"/>
      <c r="AJ162"/>
      <c r="AK162" s="35"/>
      <c r="AL162" s="35"/>
    </row>
    <row r="163" spans="1:38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 s="48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6"/>
      <c r="AE163" s="36"/>
      <c r="AF163"/>
      <c r="AG163"/>
      <c r="AI163" s="36"/>
      <c r="AJ163"/>
      <c r="AK163" s="35"/>
      <c r="AL163" s="35"/>
    </row>
    <row r="164" spans="1:38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 s="48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6"/>
      <c r="AE164" s="36"/>
      <c r="AF164"/>
      <c r="AG164"/>
      <c r="AI164" s="36"/>
      <c r="AJ164"/>
      <c r="AK164" s="35"/>
      <c r="AL164" s="35"/>
    </row>
    <row r="165" spans="1:38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 s="48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6"/>
      <c r="AE165" s="36"/>
      <c r="AF165"/>
      <c r="AG165"/>
      <c r="AI165" s="36"/>
      <c r="AJ165"/>
      <c r="AK165" s="35"/>
      <c r="AL165" s="35"/>
    </row>
    <row r="166" spans="1:38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 s="48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6"/>
      <c r="AE166" s="36"/>
      <c r="AF166"/>
      <c r="AG166"/>
      <c r="AI166" s="36"/>
      <c r="AJ166"/>
      <c r="AK166" s="35"/>
      <c r="AL166" s="35"/>
    </row>
    <row r="167" spans="1:38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 s="48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6"/>
      <c r="AE167" s="36"/>
      <c r="AF167"/>
      <c r="AG167"/>
      <c r="AI167" s="36"/>
      <c r="AJ167"/>
      <c r="AK167" s="35"/>
      <c r="AL167" s="35"/>
    </row>
    <row r="168" spans="1:38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6"/>
      <c r="AE168" s="36"/>
      <c r="AF168"/>
      <c r="AG168"/>
      <c r="AI168" s="36"/>
      <c r="AJ168"/>
      <c r="AK168" s="35"/>
      <c r="AL168" s="35"/>
    </row>
    <row r="169" spans="1:38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6"/>
      <c r="AE169" s="36"/>
      <c r="AF169"/>
      <c r="AG169"/>
      <c r="AI169" s="36"/>
      <c r="AJ169"/>
      <c r="AK169" s="35"/>
      <c r="AL169" s="35"/>
    </row>
    <row r="170" spans="1:38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6"/>
      <c r="AE170" s="36"/>
      <c r="AF170"/>
      <c r="AG170"/>
      <c r="AI170" s="36"/>
      <c r="AJ170"/>
      <c r="AK170" s="35"/>
      <c r="AL170" s="35"/>
    </row>
    <row r="171" spans="1:38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6"/>
      <c r="AE171" s="36"/>
      <c r="AF171"/>
      <c r="AG171"/>
      <c r="AI171" s="36"/>
      <c r="AJ171"/>
      <c r="AK171" s="35"/>
      <c r="AL171" s="35"/>
    </row>
    <row r="172" spans="1:38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6"/>
      <c r="AE172" s="36"/>
      <c r="AF172"/>
      <c r="AG172"/>
      <c r="AI172" s="36"/>
      <c r="AJ172"/>
      <c r="AK172" s="35"/>
      <c r="AL172" s="35"/>
    </row>
    <row r="173" spans="1:38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6"/>
      <c r="AE173" s="36"/>
      <c r="AF173"/>
      <c r="AG173"/>
      <c r="AI173" s="36"/>
      <c r="AJ173"/>
      <c r="AK173" s="35"/>
      <c r="AL173" s="35"/>
    </row>
    <row r="174" spans="1:38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6"/>
      <c r="AE174" s="36"/>
      <c r="AF174"/>
      <c r="AG174"/>
      <c r="AI174" s="36"/>
      <c r="AJ174"/>
      <c r="AK174" s="35"/>
      <c r="AL174" s="35"/>
    </row>
    <row r="175" spans="1:38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6"/>
      <c r="AE175" s="36"/>
      <c r="AF175"/>
      <c r="AG175"/>
      <c r="AI175" s="36"/>
      <c r="AJ175"/>
      <c r="AK175" s="35"/>
      <c r="AL175" s="35"/>
    </row>
    <row r="176" spans="1:38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6"/>
      <c r="AE176" s="36"/>
      <c r="AF176"/>
      <c r="AG176"/>
      <c r="AI176" s="36"/>
      <c r="AJ176"/>
      <c r="AK176" s="35"/>
      <c r="AL176" s="35"/>
    </row>
    <row r="177" spans="1:38" s="35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AD177" s="36"/>
      <c r="AE177" s="36"/>
      <c r="AF177"/>
      <c r="AG177"/>
      <c r="AH177" s="36"/>
      <c r="AI177" s="36"/>
      <c r="AJ177"/>
    </row>
    <row r="178" spans="1:38" s="35" customFormat="1" ht="15" x14ac:dyDescent="0.25">
      <c r="A178" s="28"/>
      <c r="B178" s="28"/>
      <c r="C178" s="28"/>
      <c r="D178" s="29"/>
      <c r="E178" s="30"/>
      <c r="F178" s="31"/>
      <c r="G178" s="32"/>
      <c r="H178" s="30"/>
      <c r="I178" s="31"/>
      <c r="J178" s="32"/>
      <c r="K178" s="30"/>
      <c r="L178" s="31"/>
      <c r="M178" s="32"/>
      <c r="N178" s="33"/>
      <c r="O178" s="34"/>
      <c r="P178" s="34"/>
      <c r="Q178" s="28"/>
      <c r="R178" s="28"/>
      <c r="S178" s="28"/>
      <c r="AD178" s="36"/>
      <c r="AE178" s="36"/>
      <c r="AF178" s="28"/>
      <c r="AG178" s="28"/>
      <c r="AH178" s="36"/>
      <c r="AI178" s="36"/>
      <c r="AJ178" s="28"/>
    </row>
    <row r="179" spans="1:38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6"/>
      <c r="AE179" s="36"/>
      <c r="AF179"/>
      <c r="AG179"/>
      <c r="AI179" s="36"/>
      <c r="AJ179"/>
      <c r="AK179" s="35"/>
      <c r="AL179" s="35"/>
    </row>
    <row r="180" spans="1:38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6"/>
      <c r="AE180" s="36"/>
      <c r="AF180"/>
      <c r="AG180"/>
      <c r="AI180" s="36"/>
      <c r="AJ180"/>
      <c r="AK180" s="35"/>
      <c r="AL180" s="35"/>
    </row>
    <row r="181" spans="1:38" s="35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6"/>
      <c r="AE181" s="36"/>
      <c r="AF181"/>
      <c r="AG181"/>
      <c r="AH181" s="36"/>
      <c r="AI181" s="36"/>
      <c r="AJ181"/>
    </row>
    <row r="182" spans="1:38" s="35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AD182" s="36"/>
      <c r="AE182" s="36"/>
      <c r="AF182"/>
      <c r="AG182"/>
      <c r="AH182" s="36"/>
      <c r="AI182" s="36"/>
      <c r="AJ182"/>
    </row>
    <row r="183" spans="1:38" ht="15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6"/>
      <c r="AE183" s="36"/>
      <c r="AF183"/>
      <c r="AG183"/>
      <c r="AI183" s="36"/>
      <c r="AJ183"/>
      <c r="AK183" s="35"/>
      <c r="AL183" s="35"/>
    </row>
    <row r="184" spans="1:38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6"/>
      <c r="AE184" s="36"/>
      <c r="AF184"/>
      <c r="AG184"/>
      <c r="AI184" s="36"/>
      <c r="AJ184"/>
      <c r="AK184" s="35"/>
      <c r="AL184" s="35"/>
    </row>
    <row r="185" spans="1:38" s="35" customFormat="1" ht="17.25" customHeight="1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6"/>
      <c r="AE185" s="36"/>
      <c r="AF185"/>
      <c r="AG185"/>
      <c r="AH185" s="36"/>
      <c r="AI185" s="36"/>
      <c r="AJ185"/>
    </row>
    <row r="186" spans="1:38" s="35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6"/>
      <c r="AE186" s="36"/>
      <c r="AF186"/>
      <c r="AG186"/>
      <c r="AH186" s="36"/>
      <c r="AI186" s="36"/>
      <c r="AJ186"/>
    </row>
    <row r="187" spans="1:38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6"/>
      <c r="AE187" s="36"/>
      <c r="AF187"/>
      <c r="AG187"/>
      <c r="AH187" s="41"/>
      <c r="AI187" s="36"/>
      <c r="AJ187"/>
      <c r="AK187" s="35"/>
      <c r="AL187" s="35"/>
    </row>
    <row r="188" spans="1:38" s="35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/>
      <c r="AD188" s="36"/>
      <c r="AE188" s="36"/>
      <c r="AF188"/>
      <c r="AG188"/>
      <c r="AH188" s="41"/>
      <c r="AI188" s="36"/>
      <c r="AJ188"/>
    </row>
    <row r="189" spans="1:38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6"/>
      <c r="AE189" s="36"/>
      <c r="AF189"/>
      <c r="AG189"/>
      <c r="AH189" s="41"/>
      <c r="AI189" s="36"/>
      <c r="AJ189"/>
      <c r="AK189" s="35"/>
      <c r="AL189" s="35"/>
    </row>
    <row r="190" spans="1:38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6"/>
      <c r="AE190" s="36"/>
      <c r="AF190"/>
      <c r="AG190"/>
      <c r="AH190" s="41"/>
      <c r="AI190" s="36"/>
      <c r="AJ190"/>
      <c r="AK190" s="35"/>
      <c r="AL190" s="35"/>
    </row>
    <row r="191" spans="1:38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6"/>
      <c r="AE191" s="36"/>
      <c r="AF191"/>
      <c r="AG191"/>
      <c r="AH191" s="41"/>
      <c r="AI191" s="36"/>
      <c r="AJ191"/>
      <c r="AK191" s="35"/>
      <c r="AL191" s="35"/>
    </row>
    <row r="192" spans="1:38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6"/>
      <c r="AE192" s="36"/>
      <c r="AF192"/>
      <c r="AG192"/>
      <c r="AH192" s="41"/>
      <c r="AI192" s="36"/>
      <c r="AJ192"/>
      <c r="AK192" s="35"/>
      <c r="AL192" s="35"/>
    </row>
    <row r="193" spans="1:38" s="35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6"/>
      <c r="AE193" s="36"/>
      <c r="AF193"/>
      <c r="AG193"/>
      <c r="AH193" s="41"/>
      <c r="AI193" s="36"/>
      <c r="AJ193"/>
    </row>
    <row r="194" spans="1:38" s="35" customFormat="1" ht="15" x14ac:dyDescent="0.25">
      <c r="A194" s="28"/>
      <c r="B194" s="28"/>
      <c r="C194" s="28"/>
      <c r="D194" s="29"/>
      <c r="E194" s="30"/>
      <c r="F194" s="31"/>
      <c r="G194" s="32"/>
      <c r="H194" s="30"/>
      <c r="I194" s="31"/>
      <c r="J194" s="32"/>
      <c r="K194" s="30"/>
      <c r="L194" s="31"/>
      <c r="M194" s="32"/>
      <c r="N194" s="33"/>
      <c r="O194" s="34"/>
      <c r="P194" s="34"/>
      <c r="Q194" s="28"/>
      <c r="R194" s="28"/>
      <c r="S194" s="28"/>
      <c r="AD194" s="36"/>
      <c r="AE194" s="36"/>
      <c r="AF194" s="28"/>
      <c r="AG194" s="28"/>
      <c r="AH194" s="41"/>
      <c r="AI194" s="36"/>
      <c r="AJ194" s="28"/>
    </row>
    <row r="195" spans="1:38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 s="48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6"/>
      <c r="AE195" s="36"/>
      <c r="AF195"/>
      <c r="AG195"/>
      <c r="AH195" s="41"/>
      <c r="AI195" s="36"/>
      <c r="AJ195"/>
      <c r="AK195" s="35"/>
      <c r="AL195" s="35"/>
    </row>
    <row r="196" spans="1:38" s="35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 s="48"/>
      <c r="AD196" s="36"/>
      <c r="AE196" s="36"/>
      <c r="AF196"/>
      <c r="AG196"/>
      <c r="AH196" s="41"/>
      <c r="AI196" s="36"/>
      <c r="AJ196"/>
    </row>
    <row r="197" spans="1:38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48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6"/>
      <c r="AE197" s="36"/>
      <c r="AF197"/>
      <c r="AG197"/>
      <c r="AH197" s="41"/>
      <c r="AI197" s="36"/>
      <c r="AJ197"/>
      <c r="AK197" s="35"/>
      <c r="AL197" s="35"/>
    </row>
    <row r="198" spans="1:38" s="35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48"/>
      <c r="AD198" s="36"/>
      <c r="AF198"/>
      <c r="AG198"/>
      <c r="AH198" s="41"/>
      <c r="AI198" s="36"/>
      <c r="AJ198"/>
    </row>
    <row r="199" spans="1:38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48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6"/>
      <c r="AE199" s="36"/>
      <c r="AF199"/>
      <c r="AG199"/>
      <c r="AH199" s="41"/>
      <c r="AI199" s="36"/>
      <c r="AJ199"/>
      <c r="AK199" s="35"/>
      <c r="AL199" s="35"/>
    </row>
    <row r="200" spans="1:38" s="35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48"/>
      <c r="AD200" s="36"/>
      <c r="AE200" s="36"/>
      <c r="AF200"/>
      <c r="AG200"/>
      <c r="AH200" s="41"/>
      <c r="AI200" s="36"/>
      <c r="AJ200"/>
    </row>
    <row r="201" spans="1:38" s="35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48"/>
      <c r="AD201" s="36"/>
      <c r="AE201" s="36"/>
      <c r="AF201"/>
      <c r="AG201"/>
      <c r="AH201" s="41"/>
      <c r="AI201" s="36"/>
      <c r="AJ201"/>
    </row>
    <row r="202" spans="1:38" s="35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48"/>
      <c r="AD202" s="36"/>
      <c r="AE202" s="36"/>
      <c r="AF202"/>
      <c r="AG202"/>
      <c r="AH202" s="41"/>
      <c r="AI202" s="36"/>
      <c r="AJ202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48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48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48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48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48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48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48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48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48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48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48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48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48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48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48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48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48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48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48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48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48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48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48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4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48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48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48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48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4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48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48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48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48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48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0"/>
      <c r="E404" s="17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0"/>
      <c r="E405" s="17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0"/>
      <c r="E406" s="17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0"/>
      <c r="E407" s="17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0"/>
      <c r="E408" s="17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0"/>
      <c r="E409" s="17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0"/>
      <c r="E410" s="17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0"/>
      <c r="E411" s="17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0"/>
      <c r="E412" s="17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0"/>
      <c r="E413" s="17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0"/>
      <c r="E414" s="17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0"/>
      <c r="E415" s="17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0"/>
      <c r="E416" s="17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0"/>
      <c r="E417" s="17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0"/>
      <c r="E418" s="17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0"/>
      <c r="E419" s="17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0"/>
      <c r="E420" s="17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0"/>
      <c r="E421" s="17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0"/>
      <c r="E422" s="17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0"/>
      <c r="E423" s="17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0"/>
      <c r="E424" s="17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0"/>
      <c r="E425" s="17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0"/>
      <c r="E426" s="17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0"/>
      <c r="E427" s="17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0"/>
      <c r="E428" s="17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0"/>
      <c r="E429" s="17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0"/>
      <c r="E430" s="17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0"/>
      <c r="E431" s="17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0"/>
      <c r="E432" s="17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0"/>
      <c r="E433" s="17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0"/>
      <c r="E434" s="17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0"/>
      <c r="E435" s="17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0"/>
      <c r="E436" s="17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0"/>
      <c r="E437" s="17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0"/>
      <c r="E438" s="17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0"/>
      <c r="E439" s="17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0"/>
      <c r="E440" s="17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0"/>
      <c r="E441" s="17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/>
      <c r="E442" s="30"/>
      <c r="F442" s="21"/>
      <c r="G442" s="22"/>
      <c r="H442" s="17"/>
      <c r="I442" s="21"/>
      <c r="J442" s="22"/>
      <c r="K442" s="17"/>
      <c r="L442" s="21"/>
      <c r="M442" s="22"/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/>
      <c r="E443" s="30"/>
      <c r="F443" s="21"/>
      <c r="G443" s="22"/>
      <c r="H443" s="17"/>
      <c r="I443" s="21"/>
      <c r="J443" s="22"/>
      <c r="K443" s="17"/>
      <c r="L443" s="21"/>
      <c r="M443" s="22"/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/>
      <c r="E444" s="30"/>
      <c r="F444" s="21"/>
      <c r="G444" s="22"/>
      <c r="H444" s="17"/>
      <c r="I444" s="21"/>
      <c r="J444" s="22"/>
      <c r="K444" s="17"/>
      <c r="L444" s="21"/>
      <c r="M444" s="22"/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/>
      <c r="E445" s="30"/>
      <c r="F445" s="21"/>
      <c r="G445" s="22"/>
      <c r="H445" s="17"/>
      <c r="I445" s="21"/>
      <c r="J445" s="22"/>
      <c r="K445" s="17"/>
      <c r="L445" s="21"/>
      <c r="M445" s="22"/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/>
      <c r="E446" s="30"/>
      <c r="F446" s="21"/>
      <c r="G446" s="22"/>
      <c r="H446" s="17"/>
      <c r="I446" s="21"/>
      <c r="J446" s="22"/>
      <c r="K446" s="17"/>
      <c r="L446" s="21"/>
      <c r="M446" s="22"/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/>
      <c r="E447" s="30"/>
      <c r="F447" s="21"/>
      <c r="G447" s="22"/>
      <c r="H447" s="17"/>
      <c r="I447" s="21"/>
      <c r="J447" s="22"/>
      <c r="K447" s="17"/>
      <c r="L447" s="21"/>
      <c r="M447" s="22"/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/>
      <c r="E448" s="30"/>
      <c r="F448" s="21"/>
      <c r="G448" s="22"/>
      <c r="H448" s="17"/>
      <c r="I448" s="21"/>
      <c r="J448" s="22"/>
      <c r="K448" s="17"/>
      <c r="L448" s="21"/>
      <c r="M448" s="22"/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/>
      <c r="E449" s="30"/>
      <c r="F449" s="21"/>
      <c r="G449" s="22"/>
      <c r="H449" s="17"/>
      <c r="I449" s="21"/>
      <c r="J449" s="22"/>
      <c r="K449" s="17"/>
      <c r="L449" s="21"/>
      <c r="M449" s="22"/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/>
      <c r="E450" s="30"/>
      <c r="F450" s="21"/>
      <c r="G450" s="22"/>
      <c r="H450" s="17"/>
      <c r="I450" s="21"/>
      <c r="J450" s="22"/>
      <c r="K450" s="17"/>
      <c r="L450" s="21"/>
      <c r="M450" s="22"/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/>
      <c r="E451" s="30"/>
      <c r="F451" s="21"/>
      <c r="G451" s="22"/>
      <c r="H451" s="17"/>
      <c r="I451" s="21"/>
      <c r="J451" s="22"/>
      <c r="K451" s="17"/>
      <c r="L451" s="21"/>
      <c r="M451" s="22"/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/>
      <c r="E452" s="30"/>
      <c r="F452" s="21"/>
      <c r="G452" s="22"/>
      <c r="H452" s="17"/>
      <c r="I452" s="21"/>
      <c r="J452" s="22"/>
      <c r="K452" s="17"/>
      <c r="L452" s="21"/>
      <c r="M452" s="22"/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/>
      <c r="E453" s="30"/>
      <c r="F453" s="21"/>
      <c r="G453" s="22"/>
      <c r="H453" s="17"/>
      <c r="I453" s="21"/>
      <c r="J453" s="22"/>
      <c r="K453" s="17"/>
      <c r="L453" s="21"/>
      <c r="M453" s="22"/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/>
      <c r="E454" s="30"/>
      <c r="F454" s="21"/>
      <c r="G454" s="22"/>
      <c r="H454" s="17"/>
      <c r="I454" s="21"/>
      <c r="J454" s="22"/>
      <c r="K454" s="17"/>
      <c r="L454" s="21"/>
      <c r="M454" s="22"/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/>
      <c r="E455" s="30"/>
      <c r="F455" s="21"/>
      <c r="G455" s="22"/>
      <c r="H455" s="17"/>
      <c r="I455" s="21"/>
      <c r="J455" s="22"/>
      <c r="K455" s="17"/>
      <c r="L455" s="21"/>
      <c r="M455" s="22"/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/>
      <c r="E456" s="30"/>
      <c r="F456" s="21"/>
      <c r="G456" s="22"/>
      <c r="H456" s="17"/>
      <c r="I456" s="21"/>
      <c r="J456" s="22"/>
      <c r="K456" s="17"/>
      <c r="L456" s="21"/>
      <c r="M456" s="22"/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28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28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28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2022-05-21T13:28:11Z</dcterms:modified>
</cp:coreProperties>
</file>