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775" i="3" l="1"/>
  <c r="F775" i="3"/>
  <c r="K775" i="3" s="1"/>
  <c r="G775" i="3"/>
  <c r="H775" i="3"/>
  <c r="I775" i="3"/>
  <c r="J775" i="3"/>
  <c r="E776" i="3"/>
  <c r="F776" i="3"/>
  <c r="K776" i="3" s="1"/>
  <c r="G776" i="3"/>
  <c r="H776" i="3"/>
  <c r="I776" i="3"/>
  <c r="J776" i="3"/>
  <c r="E777" i="3"/>
  <c r="F777" i="3"/>
  <c r="K777" i="3" s="1"/>
  <c r="G777" i="3"/>
  <c r="H777" i="3"/>
  <c r="I777" i="3"/>
  <c r="J777" i="3"/>
  <c r="E778" i="3"/>
  <c r="F778" i="3"/>
  <c r="K778" i="3" s="1"/>
  <c r="G778" i="3"/>
  <c r="H778" i="3"/>
  <c r="I778" i="3"/>
  <c r="J778" i="3"/>
  <c r="E779" i="3"/>
  <c r="F779" i="3"/>
  <c r="G779" i="3"/>
  <c r="H779" i="3"/>
  <c r="I779" i="3"/>
  <c r="L779" i="3" s="1"/>
  <c r="J779" i="3"/>
  <c r="K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E780" i="3"/>
  <c r="F780" i="3"/>
  <c r="G780" i="3"/>
  <c r="H780" i="3"/>
  <c r="I780" i="3"/>
  <c r="L780" i="3" s="1"/>
  <c r="J780" i="3"/>
  <c r="K78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E781" i="3"/>
  <c r="F781" i="3"/>
  <c r="G781" i="3"/>
  <c r="H781" i="3"/>
  <c r="I781" i="3"/>
  <c r="L781" i="3" s="1"/>
  <c r="J781" i="3"/>
  <c r="K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E782" i="3"/>
  <c r="F782" i="3"/>
  <c r="G782" i="3"/>
  <c r="H782" i="3"/>
  <c r="I782" i="3"/>
  <c r="L782" i="3" s="1"/>
  <c r="J782" i="3"/>
  <c r="K782" i="3"/>
  <c r="O782" i="3"/>
  <c r="S782" i="3"/>
  <c r="W782" i="3"/>
  <c r="AA782" i="3"/>
  <c r="AE782" i="3"/>
  <c r="AI782" i="3"/>
  <c r="AM782" i="3"/>
  <c r="AQ782" i="3"/>
  <c r="AS782" i="3"/>
  <c r="AU782" i="3"/>
  <c r="AW782" i="3"/>
  <c r="AY782" i="3"/>
  <c r="BA782" i="3"/>
  <c r="BC782" i="3"/>
  <c r="BE782" i="3"/>
  <c r="BG782" i="3"/>
  <c r="BI782" i="3"/>
  <c r="E783" i="3"/>
  <c r="F783" i="3"/>
  <c r="G783" i="3"/>
  <c r="H783" i="3"/>
  <c r="I783" i="3"/>
  <c r="L783" i="3" s="1"/>
  <c r="J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E784" i="3"/>
  <c r="F784" i="3"/>
  <c r="G784" i="3"/>
  <c r="H784" i="3"/>
  <c r="I784" i="3"/>
  <c r="L784" i="3" s="1"/>
  <c r="J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E785" i="3"/>
  <c r="F785" i="3"/>
  <c r="G785" i="3"/>
  <c r="H785" i="3"/>
  <c r="I785" i="3"/>
  <c r="L785" i="3" s="1"/>
  <c r="J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E786" i="3"/>
  <c r="F786" i="3"/>
  <c r="G786" i="3"/>
  <c r="H786" i="3"/>
  <c r="I786" i="3"/>
  <c r="L786" i="3" s="1"/>
  <c r="J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E787" i="3"/>
  <c r="F787" i="3"/>
  <c r="G787" i="3"/>
  <c r="H787" i="3"/>
  <c r="I787" i="3"/>
  <c r="L787" i="3" s="1"/>
  <c r="J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E788" i="3"/>
  <c r="F788" i="3"/>
  <c r="G788" i="3"/>
  <c r="H788" i="3"/>
  <c r="I788" i="3"/>
  <c r="L788" i="3" s="1"/>
  <c r="J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E789" i="3"/>
  <c r="F789" i="3"/>
  <c r="G789" i="3"/>
  <c r="H789" i="3"/>
  <c r="I789" i="3"/>
  <c r="L789" i="3" s="1"/>
  <c r="J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E790" i="3"/>
  <c r="F790" i="3"/>
  <c r="G790" i="3"/>
  <c r="H790" i="3"/>
  <c r="I790" i="3"/>
  <c r="L790" i="3" s="1"/>
  <c r="J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E791" i="3"/>
  <c r="F791" i="3"/>
  <c r="G791" i="3"/>
  <c r="H791" i="3"/>
  <c r="I791" i="3"/>
  <c r="L791" i="3" s="1"/>
  <c r="J791" i="3"/>
  <c r="K791" i="3"/>
  <c r="M791" i="3"/>
  <c r="BK791" i="3" s="1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AZ791" i="3"/>
  <c r="BA791" i="3"/>
  <c r="BB791" i="3"/>
  <c r="BC791" i="3"/>
  <c r="BD791" i="3"/>
  <c r="BE791" i="3"/>
  <c r="BF791" i="3"/>
  <c r="BG791" i="3"/>
  <c r="BH791" i="3"/>
  <c r="BI791" i="3"/>
  <c r="BL791" i="3"/>
  <c r="BM791" i="3"/>
  <c r="BN791" i="3"/>
  <c r="E792" i="3"/>
  <c r="F792" i="3"/>
  <c r="K792" i="3" s="1"/>
  <c r="G792" i="3"/>
  <c r="H792" i="3"/>
  <c r="I792" i="3"/>
  <c r="J792" i="3"/>
  <c r="L792" i="3"/>
  <c r="E793" i="3"/>
  <c r="F793" i="3"/>
  <c r="K793" i="3" s="1"/>
  <c r="G793" i="3"/>
  <c r="H793" i="3"/>
  <c r="I793" i="3"/>
  <c r="J793" i="3"/>
  <c r="L793" i="3"/>
  <c r="AN793" i="3"/>
  <c r="AR793" i="3"/>
  <c r="AV793" i="3"/>
  <c r="AZ793" i="3"/>
  <c r="BD793" i="3"/>
  <c r="BH793" i="3"/>
  <c r="E794" i="3"/>
  <c r="F794" i="3"/>
  <c r="K794" i="3" s="1"/>
  <c r="G794" i="3"/>
  <c r="H794" i="3"/>
  <c r="I794" i="3"/>
  <c r="J794" i="3"/>
  <c r="L794" i="3" s="1"/>
  <c r="E795" i="3"/>
  <c r="F795" i="3"/>
  <c r="K795" i="3" s="1"/>
  <c r="G795" i="3"/>
  <c r="H795" i="3"/>
  <c r="L795" i="3" s="1"/>
  <c r="I795" i="3"/>
  <c r="J795" i="3"/>
  <c r="E796" i="3"/>
  <c r="F796" i="3"/>
  <c r="K796" i="3" s="1"/>
  <c r="G796" i="3"/>
  <c r="H796" i="3"/>
  <c r="L796" i="3" s="1"/>
  <c r="I796" i="3"/>
  <c r="J796" i="3"/>
  <c r="E797" i="3"/>
  <c r="F797" i="3"/>
  <c r="K797" i="3" s="1"/>
  <c r="G797" i="3"/>
  <c r="H797" i="3"/>
  <c r="I797" i="3"/>
  <c r="J797" i="3"/>
  <c r="E798" i="3"/>
  <c r="F798" i="3"/>
  <c r="K798" i="3" s="1"/>
  <c r="G798" i="3"/>
  <c r="H798" i="3"/>
  <c r="I798" i="3"/>
  <c r="J798" i="3"/>
  <c r="E799" i="3"/>
  <c r="F799" i="3"/>
  <c r="K799" i="3" s="1"/>
  <c r="G799" i="3"/>
  <c r="H799" i="3"/>
  <c r="I799" i="3"/>
  <c r="J799" i="3"/>
  <c r="E800" i="3"/>
  <c r="F800" i="3"/>
  <c r="K800" i="3" s="1"/>
  <c r="G800" i="3"/>
  <c r="H800" i="3"/>
  <c r="I800" i="3"/>
  <c r="J800" i="3"/>
  <c r="E801" i="3"/>
  <c r="F801" i="3"/>
  <c r="K801" i="3" s="1"/>
  <c r="G801" i="3"/>
  <c r="H801" i="3"/>
  <c r="I801" i="3"/>
  <c r="J801" i="3"/>
  <c r="E802" i="3"/>
  <c r="F802" i="3"/>
  <c r="K802" i="3" s="1"/>
  <c r="G802" i="3"/>
  <c r="H802" i="3"/>
  <c r="I802" i="3"/>
  <c r="J802" i="3"/>
  <c r="E803" i="3"/>
  <c r="F803" i="3"/>
  <c r="K803" i="3" s="1"/>
  <c r="G803" i="3"/>
  <c r="H803" i="3"/>
  <c r="I803" i="3"/>
  <c r="J803" i="3"/>
  <c r="E804" i="3"/>
  <c r="F804" i="3"/>
  <c r="K804" i="3" s="1"/>
  <c r="G804" i="3"/>
  <c r="H804" i="3"/>
  <c r="I804" i="3"/>
  <c r="J804" i="3"/>
  <c r="E805" i="3"/>
  <c r="F805" i="3"/>
  <c r="K805" i="3" s="1"/>
  <c r="G805" i="3"/>
  <c r="H805" i="3"/>
  <c r="I805" i="3"/>
  <c r="J805" i="3"/>
  <c r="E806" i="3"/>
  <c r="F806" i="3"/>
  <c r="K806" i="3" s="1"/>
  <c r="G806" i="3"/>
  <c r="H806" i="3"/>
  <c r="I806" i="3"/>
  <c r="J806" i="3"/>
  <c r="E807" i="3"/>
  <c r="F807" i="3"/>
  <c r="K807" i="3" s="1"/>
  <c r="G807" i="3"/>
  <c r="H807" i="3"/>
  <c r="I807" i="3"/>
  <c r="J807" i="3"/>
  <c r="L807" i="3"/>
  <c r="N807" i="3" s="1"/>
  <c r="P807" i="3"/>
  <c r="T807" i="3"/>
  <c r="X807" i="3"/>
  <c r="AB807" i="3"/>
  <c r="AF807" i="3"/>
  <c r="AJ807" i="3"/>
  <c r="AN807" i="3"/>
  <c r="AR807" i="3"/>
  <c r="AV807" i="3"/>
  <c r="AZ807" i="3"/>
  <c r="BD807" i="3"/>
  <c r="BH807" i="3"/>
  <c r="E808" i="3"/>
  <c r="F808" i="3"/>
  <c r="K808" i="3" s="1"/>
  <c r="G808" i="3"/>
  <c r="H808" i="3"/>
  <c r="I808" i="3"/>
  <c r="J808" i="3"/>
  <c r="L808" i="3"/>
  <c r="N808" i="3" s="1"/>
  <c r="P808" i="3"/>
  <c r="T808" i="3"/>
  <c r="X808" i="3"/>
  <c r="AB808" i="3"/>
  <c r="AF808" i="3"/>
  <c r="AJ808" i="3"/>
  <c r="AN808" i="3"/>
  <c r="AR808" i="3"/>
  <c r="AV808" i="3"/>
  <c r="AZ808" i="3"/>
  <c r="BD808" i="3"/>
  <c r="BH808" i="3"/>
  <c r="E809" i="3"/>
  <c r="F809" i="3"/>
  <c r="G809" i="3"/>
  <c r="H809" i="3"/>
  <c r="I809" i="3"/>
  <c r="L809" i="3" s="1"/>
  <c r="J809" i="3"/>
  <c r="K809" i="3"/>
  <c r="N809" i="3" s="1"/>
  <c r="E810" i="3"/>
  <c r="F810" i="3"/>
  <c r="G810" i="3"/>
  <c r="H810" i="3"/>
  <c r="I810" i="3"/>
  <c r="L810" i="3" s="1"/>
  <c r="J810" i="3"/>
  <c r="K810" i="3"/>
  <c r="N810" i="3" s="1"/>
  <c r="E811" i="3"/>
  <c r="F811" i="3"/>
  <c r="G811" i="3"/>
  <c r="H811" i="3"/>
  <c r="I811" i="3"/>
  <c r="L811" i="3" s="1"/>
  <c r="J811" i="3"/>
  <c r="K811" i="3"/>
  <c r="N811" i="3" s="1"/>
  <c r="E812" i="3"/>
  <c r="F812" i="3"/>
  <c r="G812" i="3"/>
  <c r="H812" i="3"/>
  <c r="I812" i="3"/>
  <c r="L812" i="3" s="1"/>
  <c r="J812" i="3"/>
  <c r="K812" i="3"/>
  <c r="N812" i="3" s="1"/>
  <c r="E813" i="3"/>
  <c r="F813" i="3"/>
  <c r="G813" i="3"/>
  <c r="H813" i="3"/>
  <c r="I813" i="3"/>
  <c r="L813" i="3" s="1"/>
  <c r="J813" i="3"/>
  <c r="K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E814" i="3"/>
  <c r="F814" i="3"/>
  <c r="G814" i="3"/>
  <c r="H814" i="3"/>
  <c r="I814" i="3"/>
  <c r="L814" i="3" s="1"/>
  <c r="J814" i="3"/>
  <c r="K814" i="3"/>
  <c r="O814" i="3"/>
  <c r="S814" i="3"/>
  <c r="W814" i="3"/>
  <c r="AA814" i="3"/>
  <c r="AE814" i="3"/>
  <c r="AI814" i="3"/>
  <c r="AM814" i="3"/>
  <c r="AQ814" i="3"/>
  <c r="AU814" i="3"/>
  <c r="AY814" i="3"/>
  <c r="BC814" i="3"/>
  <c r="BG814" i="3"/>
  <c r="E815" i="3"/>
  <c r="F815" i="3"/>
  <c r="G815" i="3"/>
  <c r="H815" i="3"/>
  <c r="I815" i="3"/>
  <c r="L815" i="3" s="1"/>
  <c r="J815" i="3"/>
  <c r="K815" i="3"/>
  <c r="O815" i="3"/>
  <c r="S815" i="3"/>
  <c r="W815" i="3"/>
  <c r="AA815" i="3"/>
  <c r="AE815" i="3"/>
  <c r="AI815" i="3"/>
  <c r="AM815" i="3"/>
  <c r="AQ815" i="3"/>
  <c r="AU815" i="3"/>
  <c r="AY815" i="3"/>
  <c r="BC815" i="3"/>
  <c r="BG815" i="3"/>
  <c r="E816" i="3"/>
  <c r="F816" i="3"/>
  <c r="G816" i="3"/>
  <c r="H816" i="3"/>
  <c r="I816" i="3"/>
  <c r="L816" i="3" s="1"/>
  <c r="J816" i="3"/>
  <c r="K816" i="3"/>
  <c r="O816" i="3"/>
  <c r="S816" i="3"/>
  <c r="W816" i="3"/>
  <c r="AA816" i="3"/>
  <c r="AE816" i="3"/>
  <c r="AI816" i="3"/>
  <c r="AM816" i="3"/>
  <c r="AQ816" i="3"/>
  <c r="AU816" i="3"/>
  <c r="AY816" i="3"/>
  <c r="BC816" i="3"/>
  <c r="BG816" i="3"/>
  <c r="E817" i="3"/>
  <c r="F817" i="3"/>
  <c r="G817" i="3"/>
  <c r="H817" i="3"/>
  <c r="I817" i="3"/>
  <c r="L817" i="3" s="1"/>
  <c r="J817" i="3"/>
  <c r="K817" i="3"/>
  <c r="O817" i="3"/>
  <c r="S817" i="3"/>
  <c r="W817" i="3"/>
  <c r="AA817" i="3"/>
  <c r="AE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E818" i="3"/>
  <c r="F818" i="3"/>
  <c r="K818" i="3" s="1"/>
  <c r="G818" i="3"/>
  <c r="H818" i="3"/>
  <c r="I818" i="3"/>
  <c r="J818" i="3"/>
  <c r="L818" i="3"/>
  <c r="E819" i="3"/>
  <c r="F819" i="3"/>
  <c r="K819" i="3" s="1"/>
  <c r="G819" i="3"/>
  <c r="H819" i="3"/>
  <c r="I819" i="3"/>
  <c r="J819" i="3"/>
  <c r="L819" i="3"/>
  <c r="E820" i="3"/>
  <c r="F820" i="3"/>
  <c r="K820" i="3" s="1"/>
  <c r="G820" i="3"/>
  <c r="H820" i="3"/>
  <c r="I820" i="3"/>
  <c r="J820" i="3"/>
  <c r="L820" i="3"/>
  <c r="E821" i="3"/>
  <c r="F821" i="3"/>
  <c r="K821" i="3" s="1"/>
  <c r="G821" i="3"/>
  <c r="H821" i="3"/>
  <c r="I821" i="3"/>
  <c r="J821" i="3"/>
  <c r="L821" i="3"/>
  <c r="E822" i="3"/>
  <c r="F822" i="3"/>
  <c r="K822" i="3" s="1"/>
  <c r="G822" i="3"/>
  <c r="H822" i="3"/>
  <c r="I822" i="3"/>
  <c r="J822" i="3"/>
  <c r="L822" i="3"/>
  <c r="E823" i="3"/>
  <c r="F823" i="3"/>
  <c r="K823" i="3" s="1"/>
  <c r="G823" i="3"/>
  <c r="H823" i="3"/>
  <c r="I823" i="3"/>
  <c r="J823" i="3"/>
  <c r="L823" i="3"/>
  <c r="E824" i="3"/>
  <c r="F824" i="3"/>
  <c r="K824" i="3" s="1"/>
  <c r="G824" i="3"/>
  <c r="H824" i="3"/>
  <c r="I824" i="3"/>
  <c r="J824" i="3"/>
  <c r="L824" i="3"/>
  <c r="E825" i="3"/>
  <c r="F825" i="3"/>
  <c r="K825" i="3" s="1"/>
  <c r="G825" i="3"/>
  <c r="H825" i="3"/>
  <c r="I825" i="3"/>
  <c r="J825" i="3"/>
  <c r="L825" i="3"/>
  <c r="E826" i="3"/>
  <c r="F826" i="3"/>
  <c r="K826" i="3" s="1"/>
  <c r="G826" i="3"/>
  <c r="H826" i="3"/>
  <c r="I826" i="3"/>
  <c r="J826" i="3"/>
  <c r="L826" i="3"/>
  <c r="E827" i="3"/>
  <c r="F827" i="3"/>
  <c r="K827" i="3" s="1"/>
  <c r="G827" i="3"/>
  <c r="H827" i="3"/>
  <c r="I827" i="3"/>
  <c r="J827" i="3"/>
  <c r="L827" i="3"/>
  <c r="E828" i="3"/>
  <c r="F828" i="3"/>
  <c r="K828" i="3" s="1"/>
  <c r="G828" i="3"/>
  <c r="H828" i="3"/>
  <c r="I828" i="3"/>
  <c r="J828" i="3"/>
  <c r="L828" i="3"/>
  <c r="E829" i="3"/>
  <c r="F829" i="3"/>
  <c r="K829" i="3" s="1"/>
  <c r="G829" i="3"/>
  <c r="H829" i="3"/>
  <c r="I829" i="3"/>
  <c r="J829" i="3"/>
  <c r="L829" i="3"/>
  <c r="E830" i="3"/>
  <c r="F830" i="3"/>
  <c r="K830" i="3" s="1"/>
  <c r="G830" i="3"/>
  <c r="H830" i="3"/>
  <c r="I830" i="3"/>
  <c r="J830" i="3"/>
  <c r="L830" i="3"/>
  <c r="E831" i="3"/>
  <c r="F831" i="3"/>
  <c r="K831" i="3" s="1"/>
  <c r="G831" i="3"/>
  <c r="H831" i="3"/>
  <c r="I831" i="3"/>
  <c r="J831" i="3"/>
  <c r="L831" i="3"/>
  <c r="E832" i="3"/>
  <c r="F832" i="3"/>
  <c r="K832" i="3" s="1"/>
  <c r="G832" i="3"/>
  <c r="H832" i="3"/>
  <c r="I832" i="3"/>
  <c r="J832" i="3"/>
  <c r="L832" i="3"/>
  <c r="E833" i="3"/>
  <c r="F833" i="3"/>
  <c r="K833" i="3" s="1"/>
  <c r="G833" i="3"/>
  <c r="H833" i="3"/>
  <c r="I833" i="3"/>
  <c r="J833" i="3"/>
  <c r="L833" i="3"/>
  <c r="N833" i="3"/>
  <c r="R833" i="3"/>
  <c r="V833" i="3"/>
  <c r="Z833" i="3"/>
  <c r="AD833" i="3"/>
  <c r="AH833" i="3"/>
  <c r="AL833" i="3"/>
  <c r="AP833" i="3"/>
  <c r="AT833" i="3"/>
  <c r="AV833" i="3"/>
  <c r="AX833" i="3"/>
  <c r="AZ833" i="3"/>
  <c r="BB833" i="3"/>
  <c r="BD833" i="3"/>
  <c r="BF833" i="3"/>
  <c r="BH833" i="3"/>
  <c r="E834" i="3"/>
  <c r="F834" i="3"/>
  <c r="K834" i="3" s="1"/>
  <c r="G834" i="3"/>
  <c r="H834" i="3"/>
  <c r="L834" i="3" s="1"/>
  <c r="I834" i="3"/>
  <c r="J834" i="3"/>
  <c r="E835" i="3"/>
  <c r="F835" i="3"/>
  <c r="K835" i="3" s="1"/>
  <c r="G835" i="3"/>
  <c r="H835" i="3"/>
  <c r="L835" i="3" s="1"/>
  <c r="I835" i="3"/>
  <c r="J835" i="3"/>
  <c r="E836" i="3"/>
  <c r="F836" i="3"/>
  <c r="K836" i="3" s="1"/>
  <c r="G836" i="3"/>
  <c r="H836" i="3"/>
  <c r="L836" i="3" s="1"/>
  <c r="I836" i="3"/>
  <c r="J836" i="3"/>
  <c r="E837" i="3"/>
  <c r="F837" i="3"/>
  <c r="K837" i="3" s="1"/>
  <c r="G837" i="3"/>
  <c r="H837" i="3"/>
  <c r="L837" i="3" s="1"/>
  <c r="I837" i="3"/>
  <c r="J837" i="3"/>
  <c r="E838" i="3"/>
  <c r="F838" i="3"/>
  <c r="K838" i="3" s="1"/>
  <c r="G838" i="3"/>
  <c r="H838" i="3"/>
  <c r="L838" i="3" s="1"/>
  <c r="I838" i="3"/>
  <c r="J838" i="3"/>
  <c r="E839" i="3"/>
  <c r="F839" i="3"/>
  <c r="K839" i="3" s="1"/>
  <c r="G839" i="3"/>
  <c r="H839" i="3"/>
  <c r="L839" i="3" s="1"/>
  <c r="I839" i="3"/>
  <c r="J839" i="3"/>
  <c r="E840" i="3"/>
  <c r="F840" i="3"/>
  <c r="K840" i="3" s="1"/>
  <c r="G840" i="3"/>
  <c r="H840" i="3"/>
  <c r="I840" i="3"/>
  <c r="J840" i="3"/>
  <c r="L840" i="3"/>
  <c r="E841" i="3"/>
  <c r="F841" i="3"/>
  <c r="K841" i="3" s="1"/>
  <c r="G841" i="3"/>
  <c r="H841" i="3"/>
  <c r="I841" i="3"/>
  <c r="J841" i="3"/>
  <c r="L841" i="3"/>
  <c r="E842" i="3"/>
  <c r="F842" i="3"/>
  <c r="K842" i="3" s="1"/>
  <c r="G842" i="3"/>
  <c r="H842" i="3"/>
  <c r="I842" i="3"/>
  <c r="J842" i="3"/>
  <c r="L842" i="3"/>
  <c r="E843" i="3"/>
  <c r="F843" i="3"/>
  <c r="K843" i="3" s="1"/>
  <c r="G843" i="3"/>
  <c r="H843" i="3"/>
  <c r="I843" i="3"/>
  <c r="J843" i="3"/>
  <c r="L843" i="3"/>
  <c r="E844" i="3"/>
  <c r="F844" i="3"/>
  <c r="K844" i="3" s="1"/>
  <c r="G844" i="3"/>
  <c r="H844" i="3"/>
  <c r="I844" i="3"/>
  <c r="J844" i="3"/>
  <c r="L844" i="3"/>
  <c r="E845" i="3"/>
  <c r="F845" i="3"/>
  <c r="K845" i="3" s="1"/>
  <c r="G845" i="3"/>
  <c r="H845" i="3"/>
  <c r="I845" i="3"/>
  <c r="J845" i="3"/>
  <c r="L845" i="3"/>
  <c r="E846" i="3"/>
  <c r="F846" i="3"/>
  <c r="K846" i="3" s="1"/>
  <c r="G846" i="3"/>
  <c r="H846" i="3"/>
  <c r="I846" i="3"/>
  <c r="J846" i="3"/>
  <c r="L846" i="3"/>
  <c r="E847" i="3"/>
  <c r="F847" i="3"/>
  <c r="K847" i="3" s="1"/>
  <c r="G847" i="3"/>
  <c r="H847" i="3"/>
  <c r="I847" i="3"/>
  <c r="J847" i="3"/>
  <c r="L847" i="3"/>
  <c r="E848" i="3"/>
  <c r="F848" i="3"/>
  <c r="K848" i="3" s="1"/>
  <c r="G848" i="3"/>
  <c r="H848" i="3"/>
  <c r="I848" i="3"/>
  <c r="J848" i="3"/>
  <c r="L848" i="3"/>
  <c r="E849" i="3"/>
  <c r="F849" i="3"/>
  <c r="K849" i="3" s="1"/>
  <c r="G849" i="3"/>
  <c r="H849" i="3"/>
  <c r="I849" i="3"/>
  <c r="J849" i="3"/>
  <c r="L849" i="3"/>
  <c r="E850" i="3"/>
  <c r="F850" i="3"/>
  <c r="K850" i="3" s="1"/>
  <c r="G850" i="3"/>
  <c r="H850" i="3"/>
  <c r="I850" i="3"/>
  <c r="J850" i="3"/>
  <c r="L850" i="3"/>
  <c r="E851" i="3"/>
  <c r="F851" i="3"/>
  <c r="K851" i="3" s="1"/>
  <c r="G851" i="3"/>
  <c r="H851" i="3"/>
  <c r="I851" i="3"/>
  <c r="J851" i="3"/>
  <c r="L851" i="3"/>
  <c r="E852" i="3"/>
  <c r="F852" i="3"/>
  <c r="K852" i="3" s="1"/>
  <c r="G852" i="3"/>
  <c r="H852" i="3"/>
  <c r="I852" i="3"/>
  <c r="J852" i="3"/>
  <c r="L852" i="3"/>
  <c r="E853" i="3"/>
  <c r="F853" i="3"/>
  <c r="K853" i="3" s="1"/>
  <c r="G853" i="3"/>
  <c r="H853" i="3"/>
  <c r="I853" i="3"/>
  <c r="J853" i="3"/>
  <c r="L853" i="3"/>
  <c r="E854" i="3"/>
  <c r="F854" i="3"/>
  <c r="K854" i="3" s="1"/>
  <c r="G854" i="3"/>
  <c r="H854" i="3"/>
  <c r="I854" i="3"/>
  <c r="J854" i="3"/>
  <c r="L854" i="3"/>
  <c r="E855" i="3"/>
  <c r="F855" i="3"/>
  <c r="K855" i="3" s="1"/>
  <c r="G855" i="3"/>
  <c r="H855" i="3"/>
  <c r="I855" i="3"/>
  <c r="J855" i="3"/>
  <c r="L855" i="3"/>
  <c r="E856" i="3"/>
  <c r="F856" i="3"/>
  <c r="K856" i="3" s="1"/>
  <c r="G856" i="3"/>
  <c r="H856" i="3"/>
  <c r="I856" i="3"/>
  <c r="J856" i="3"/>
  <c r="L856" i="3"/>
  <c r="E857" i="3"/>
  <c r="F857" i="3"/>
  <c r="K857" i="3" s="1"/>
  <c r="G857" i="3"/>
  <c r="H857" i="3"/>
  <c r="I857" i="3"/>
  <c r="J857" i="3"/>
  <c r="L857" i="3"/>
  <c r="E858" i="3"/>
  <c r="F858" i="3"/>
  <c r="K858" i="3" s="1"/>
  <c r="G858" i="3"/>
  <c r="H858" i="3"/>
  <c r="I858" i="3"/>
  <c r="J858" i="3"/>
  <c r="L858" i="3"/>
  <c r="E859" i="3"/>
  <c r="F859" i="3"/>
  <c r="K859" i="3" s="1"/>
  <c r="G859" i="3"/>
  <c r="H859" i="3"/>
  <c r="I859" i="3"/>
  <c r="J859" i="3"/>
  <c r="L859" i="3"/>
  <c r="E860" i="3"/>
  <c r="F860" i="3"/>
  <c r="K860" i="3" s="1"/>
  <c r="G860" i="3"/>
  <c r="H860" i="3"/>
  <c r="I860" i="3"/>
  <c r="J860" i="3"/>
  <c r="L860" i="3"/>
  <c r="E861" i="3"/>
  <c r="F861" i="3"/>
  <c r="K861" i="3" s="1"/>
  <c r="G861" i="3"/>
  <c r="H861" i="3"/>
  <c r="I861" i="3"/>
  <c r="J861" i="3"/>
  <c r="L861" i="3"/>
  <c r="AH861" i="3"/>
  <c r="AP861" i="3"/>
  <c r="AX861" i="3"/>
  <c r="BF861" i="3"/>
  <c r="E862" i="3"/>
  <c r="F862" i="3"/>
  <c r="K862" i="3" s="1"/>
  <c r="G862" i="3"/>
  <c r="H862" i="3"/>
  <c r="I862" i="3"/>
  <c r="J862" i="3"/>
  <c r="E863" i="3"/>
  <c r="F863" i="3"/>
  <c r="K863" i="3" s="1"/>
  <c r="G863" i="3"/>
  <c r="H863" i="3"/>
  <c r="I863" i="3"/>
  <c r="J863" i="3"/>
  <c r="E864" i="3"/>
  <c r="F864" i="3"/>
  <c r="K864" i="3" s="1"/>
  <c r="G864" i="3"/>
  <c r="H864" i="3"/>
  <c r="I864" i="3"/>
  <c r="J864" i="3"/>
  <c r="E865" i="3"/>
  <c r="F865" i="3"/>
  <c r="K865" i="3" s="1"/>
  <c r="G865" i="3"/>
  <c r="H865" i="3"/>
  <c r="I865" i="3"/>
  <c r="J865" i="3"/>
  <c r="E866" i="3"/>
  <c r="F866" i="3"/>
  <c r="K866" i="3" s="1"/>
  <c r="G866" i="3"/>
  <c r="H866" i="3"/>
  <c r="I866" i="3"/>
  <c r="J866" i="3"/>
  <c r="E867" i="3"/>
  <c r="F867" i="3"/>
  <c r="K867" i="3" s="1"/>
  <c r="G867" i="3"/>
  <c r="H867" i="3"/>
  <c r="I867" i="3"/>
  <c r="J867" i="3"/>
  <c r="E868" i="3"/>
  <c r="F868" i="3"/>
  <c r="K868" i="3" s="1"/>
  <c r="G868" i="3"/>
  <c r="H868" i="3"/>
  <c r="I868" i="3"/>
  <c r="J868" i="3"/>
  <c r="E869" i="3"/>
  <c r="F869" i="3"/>
  <c r="K869" i="3" s="1"/>
  <c r="G869" i="3"/>
  <c r="H869" i="3"/>
  <c r="I869" i="3"/>
  <c r="J869" i="3"/>
  <c r="E870" i="3"/>
  <c r="F870" i="3"/>
  <c r="K870" i="3" s="1"/>
  <c r="G870" i="3"/>
  <c r="H870" i="3"/>
  <c r="I870" i="3"/>
  <c r="J870" i="3"/>
  <c r="E871" i="3"/>
  <c r="F871" i="3"/>
  <c r="K871" i="3" s="1"/>
  <c r="G871" i="3"/>
  <c r="H871" i="3"/>
  <c r="I871" i="3"/>
  <c r="J871" i="3"/>
  <c r="E872" i="3"/>
  <c r="F872" i="3"/>
  <c r="K872" i="3" s="1"/>
  <c r="G872" i="3"/>
  <c r="H872" i="3"/>
  <c r="I872" i="3"/>
  <c r="J872" i="3"/>
  <c r="E873" i="3"/>
  <c r="F873" i="3"/>
  <c r="K873" i="3" s="1"/>
  <c r="G873" i="3"/>
  <c r="H873" i="3"/>
  <c r="I873" i="3"/>
  <c r="J873" i="3"/>
  <c r="E874" i="3"/>
  <c r="F874" i="3"/>
  <c r="K874" i="3" s="1"/>
  <c r="G874" i="3"/>
  <c r="H874" i="3"/>
  <c r="I874" i="3"/>
  <c r="J874" i="3"/>
  <c r="E875" i="3"/>
  <c r="F875" i="3"/>
  <c r="K875" i="3" s="1"/>
  <c r="G875" i="3"/>
  <c r="H875" i="3"/>
  <c r="I875" i="3"/>
  <c r="J875" i="3"/>
  <c r="E876" i="3"/>
  <c r="F876" i="3"/>
  <c r="K876" i="3" s="1"/>
  <c r="G876" i="3"/>
  <c r="H876" i="3"/>
  <c r="I876" i="3"/>
  <c r="J876" i="3"/>
  <c r="E877" i="3"/>
  <c r="F877" i="3"/>
  <c r="K877" i="3" s="1"/>
  <c r="G877" i="3"/>
  <c r="H877" i="3"/>
  <c r="I877" i="3"/>
  <c r="J877" i="3"/>
  <c r="E878" i="3"/>
  <c r="F878" i="3"/>
  <c r="K878" i="3" s="1"/>
  <c r="G878" i="3"/>
  <c r="H878" i="3"/>
  <c r="I878" i="3"/>
  <c r="J878" i="3"/>
  <c r="E879" i="3"/>
  <c r="F879" i="3"/>
  <c r="K879" i="3" s="1"/>
  <c r="G879" i="3"/>
  <c r="H879" i="3"/>
  <c r="I879" i="3"/>
  <c r="J879" i="3"/>
  <c r="E880" i="3"/>
  <c r="F880" i="3"/>
  <c r="K880" i="3" s="1"/>
  <c r="G880" i="3"/>
  <c r="H880" i="3"/>
  <c r="I880" i="3"/>
  <c r="J880" i="3"/>
  <c r="E881" i="3"/>
  <c r="F881" i="3"/>
  <c r="K881" i="3" s="1"/>
  <c r="G881" i="3"/>
  <c r="H881" i="3"/>
  <c r="I881" i="3"/>
  <c r="J881" i="3"/>
  <c r="E882" i="3"/>
  <c r="F882" i="3"/>
  <c r="K882" i="3" s="1"/>
  <c r="G882" i="3"/>
  <c r="H882" i="3"/>
  <c r="L882" i="3" s="1"/>
  <c r="I882" i="3"/>
  <c r="J882" i="3"/>
  <c r="E883" i="3"/>
  <c r="F883" i="3"/>
  <c r="K883" i="3" s="1"/>
  <c r="G883" i="3"/>
  <c r="H883" i="3"/>
  <c r="L883" i="3" s="1"/>
  <c r="I883" i="3"/>
  <c r="J883" i="3"/>
  <c r="E884" i="3"/>
  <c r="F884" i="3"/>
  <c r="K884" i="3" s="1"/>
  <c r="G884" i="3"/>
  <c r="H884" i="3"/>
  <c r="L884" i="3" s="1"/>
  <c r="I884" i="3"/>
  <c r="J884" i="3"/>
  <c r="E885" i="3"/>
  <c r="F885" i="3"/>
  <c r="K885" i="3" s="1"/>
  <c r="G885" i="3"/>
  <c r="H885" i="3"/>
  <c r="L885" i="3" s="1"/>
  <c r="I885" i="3"/>
  <c r="J885" i="3"/>
  <c r="E886" i="3"/>
  <c r="F886" i="3"/>
  <c r="K886" i="3" s="1"/>
  <c r="G886" i="3"/>
  <c r="H886" i="3"/>
  <c r="L886" i="3" s="1"/>
  <c r="I886" i="3"/>
  <c r="J886" i="3"/>
  <c r="E887" i="3"/>
  <c r="F887" i="3"/>
  <c r="K887" i="3" s="1"/>
  <c r="G887" i="3"/>
  <c r="H887" i="3"/>
  <c r="L887" i="3" s="1"/>
  <c r="I887" i="3"/>
  <c r="J887" i="3"/>
  <c r="E888" i="3"/>
  <c r="F888" i="3"/>
  <c r="K888" i="3" s="1"/>
  <c r="G888" i="3"/>
  <c r="H888" i="3"/>
  <c r="L888" i="3" s="1"/>
  <c r="I888" i="3"/>
  <c r="J888" i="3"/>
  <c r="E889" i="3"/>
  <c r="F889" i="3"/>
  <c r="K889" i="3" s="1"/>
  <c r="G889" i="3"/>
  <c r="H889" i="3"/>
  <c r="L889" i="3" s="1"/>
  <c r="I889" i="3"/>
  <c r="J889" i="3"/>
  <c r="E890" i="3"/>
  <c r="F890" i="3"/>
  <c r="K890" i="3" s="1"/>
  <c r="G890" i="3"/>
  <c r="H890" i="3"/>
  <c r="L890" i="3" s="1"/>
  <c r="I890" i="3"/>
  <c r="J890" i="3"/>
  <c r="E891" i="3"/>
  <c r="F891" i="3"/>
  <c r="K891" i="3" s="1"/>
  <c r="G891" i="3"/>
  <c r="H891" i="3"/>
  <c r="L891" i="3" s="1"/>
  <c r="I891" i="3"/>
  <c r="J891" i="3"/>
  <c r="E892" i="3"/>
  <c r="F892" i="3"/>
  <c r="K892" i="3" s="1"/>
  <c r="G892" i="3"/>
  <c r="H892" i="3"/>
  <c r="L892" i="3" s="1"/>
  <c r="I892" i="3"/>
  <c r="J892" i="3"/>
  <c r="E893" i="3"/>
  <c r="F893" i="3"/>
  <c r="K893" i="3" s="1"/>
  <c r="G893" i="3"/>
  <c r="H893" i="3"/>
  <c r="L893" i="3" s="1"/>
  <c r="I893" i="3"/>
  <c r="J893" i="3"/>
  <c r="E894" i="3"/>
  <c r="F894" i="3"/>
  <c r="K894" i="3" s="1"/>
  <c r="G894" i="3"/>
  <c r="H894" i="3"/>
  <c r="L894" i="3" s="1"/>
  <c r="I894" i="3"/>
  <c r="J894" i="3"/>
  <c r="E895" i="3"/>
  <c r="F895" i="3"/>
  <c r="K895" i="3" s="1"/>
  <c r="G895" i="3"/>
  <c r="H895" i="3"/>
  <c r="L895" i="3" s="1"/>
  <c r="I895" i="3"/>
  <c r="J895" i="3"/>
  <c r="E896" i="3"/>
  <c r="F896" i="3"/>
  <c r="K896" i="3" s="1"/>
  <c r="G896" i="3"/>
  <c r="H896" i="3"/>
  <c r="L896" i="3" s="1"/>
  <c r="I896" i="3"/>
  <c r="J896" i="3"/>
  <c r="E897" i="3"/>
  <c r="F897" i="3"/>
  <c r="K897" i="3" s="1"/>
  <c r="G897" i="3"/>
  <c r="H897" i="3"/>
  <c r="L897" i="3" s="1"/>
  <c r="I897" i="3"/>
  <c r="J897" i="3"/>
  <c r="E898" i="3"/>
  <c r="F898" i="3"/>
  <c r="K898" i="3" s="1"/>
  <c r="G898" i="3"/>
  <c r="H898" i="3"/>
  <c r="L898" i="3" s="1"/>
  <c r="I898" i="3"/>
  <c r="J898" i="3"/>
  <c r="E899" i="3"/>
  <c r="F899" i="3"/>
  <c r="K899" i="3" s="1"/>
  <c r="G899" i="3"/>
  <c r="H899" i="3"/>
  <c r="L899" i="3" s="1"/>
  <c r="I899" i="3"/>
  <c r="J899" i="3"/>
  <c r="E900" i="3"/>
  <c r="F900" i="3"/>
  <c r="K900" i="3" s="1"/>
  <c r="G900" i="3"/>
  <c r="H900" i="3"/>
  <c r="L900" i="3" s="1"/>
  <c r="I900" i="3"/>
  <c r="J900" i="3"/>
  <c r="E901" i="3"/>
  <c r="F901" i="3"/>
  <c r="K901" i="3" s="1"/>
  <c r="G901" i="3"/>
  <c r="H901" i="3"/>
  <c r="L901" i="3" s="1"/>
  <c r="I901" i="3"/>
  <c r="J901" i="3"/>
  <c r="E902" i="3"/>
  <c r="F902" i="3"/>
  <c r="K902" i="3" s="1"/>
  <c r="G902" i="3"/>
  <c r="H902" i="3"/>
  <c r="L902" i="3" s="1"/>
  <c r="I902" i="3"/>
  <c r="J902" i="3"/>
  <c r="E903" i="3"/>
  <c r="F903" i="3"/>
  <c r="K903" i="3" s="1"/>
  <c r="G903" i="3"/>
  <c r="H903" i="3"/>
  <c r="L903" i="3" s="1"/>
  <c r="I903" i="3"/>
  <c r="J903" i="3"/>
  <c r="E904" i="3"/>
  <c r="F904" i="3"/>
  <c r="K904" i="3" s="1"/>
  <c r="G904" i="3"/>
  <c r="H904" i="3"/>
  <c r="L904" i="3" s="1"/>
  <c r="I904" i="3"/>
  <c r="J904" i="3"/>
  <c r="E905" i="3"/>
  <c r="F905" i="3"/>
  <c r="K905" i="3" s="1"/>
  <c r="G905" i="3"/>
  <c r="H905" i="3"/>
  <c r="L905" i="3" s="1"/>
  <c r="I905" i="3"/>
  <c r="J905" i="3"/>
  <c r="E906" i="3"/>
  <c r="F906" i="3"/>
  <c r="K906" i="3" s="1"/>
  <c r="G906" i="3"/>
  <c r="H906" i="3"/>
  <c r="L906" i="3" s="1"/>
  <c r="I906" i="3"/>
  <c r="J906" i="3"/>
  <c r="E907" i="3"/>
  <c r="F907" i="3"/>
  <c r="K907" i="3" s="1"/>
  <c r="G907" i="3"/>
  <c r="H907" i="3"/>
  <c r="L907" i="3" s="1"/>
  <c r="I907" i="3"/>
  <c r="J907" i="3"/>
  <c r="E908" i="3"/>
  <c r="F908" i="3"/>
  <c r="K908" i="3" s="1"/>
  <c r="G908" i="3"/>
  <c r="H908" i="3"/>
  <c r="L908" i="3" s="1"/>
  <c r="I908" i="3"/>
  <c r="J908" i="3"/>
  <c r="E909" i="3"/>
  <c r="F909" i="3"/>
  <c r="K909" i="3" s="1"/>
  <c r="G909" i="3"/>
  <c r="H909" i="3"/>
  <c r="L909" i="3" s="1"/>
  <c r="I909" i="3"/>
  <c r="J909" i="3"/>
  <c r="E910" i="3"/>
  <c r="F910" i="3"/>
  <c r="K910" i="3" s="1"/>
  <c r="G910" i="3"/>
  <c r="H910" i="3"/>
  <c r="L910" i="3" s="1"/>
  <c r="I910" i="3"/>
  <c r="J910" i="3"/>
  <c r="E911" i="3"/>
  <c r="F911" i="3"/>
  <c r="K911" i="3" s="1"/>
  <c r="G911" i="3"/>
  <c r="H911" i="3"/>
  <c r="L911" i="3" s="1"/>
  <c r="I911" i="3"/>
  <c r="J911" i="3"/>
  <c r="E912" i="3"/>
  <c r="F912" i="3"/>
  <c r="K912" i="3" s="1"/>
  <c r="G912" i="3"/>
  <c r="H912" i="3"/>
  <c r="L912" i="3" s="1"/>
  <c r="I912" i="3"/>
  <c r="J912" i="3"/>
  <c r="E913" i="3"/>
  <c r="F913" i="3"/>
  <c r="K913" i="3" s="1"/>
  <c r="G913" i="3"/>
  <c r="H913" i="3"/>
  <c r="L913" i="3" s="1"/>
  <c r="I913" i="3"/>
  <c r="J913" i="3"/>
  <c r="E914" i="3"/>
  <c r="F914" i="3"/>
  <c r="K914" i="3" s="1"/>
  <c r="G914" i="3"/>
  <c r="H914" i="3"/>
  <c r="L914" i="3" s="1"/>
  <c r="I914" i="3"/>
  <c r="J914" i="3"/>
  <c r="E915" i="3"/>
  <c r="F915" i="3"/>
  <c r="K915" i="3" s="1"/>
  <c r="G915" i="3"/>
  <c r="H915" i="3"/>
  <c r="L915" i="3" s="1"/>
  <c r="I915" i="3"/>
  <c r="J915" i="3"/>
  <c r="E916" i="3"/>
  <c r="F916" i="3"/>
  <c r="K916" i="3" s="1"/>
  <c r="G916" i="3"/>
  <c r="H916" i="3"/>
  <c r="L916" i="3" s="1"/>
  <c r="I916" i="3"/>
  <c r="J916" i="3"/>
  <c r="E917" i="3"/>
  <c r="F917" i="3"/>
  <c r="K917" i="3" s="1"/>
  <c r="G917" i="3"/>
  <c r="H917" i="3"/>
  <c r="L917" i="3" s="1"/>
  <c r="I917" i="3"/>
  <c r="J917" i="3"/>
  <c r="E918" i="3"/>
  <c r="F918" i="3"/>
  <c r="K918" i="3" s="1"/>
  <c r="G918" i="3"/>
  <c r="H918" i="3"/>
  <c r="L918" i="3" s="1"/>
  <c r="I918" i="3"/>
  <c r="J918" i="3"/>
  <c r="E919" i="3"/>
  <c r="F919" i="3"/>
  <c r="K919" i="3" s="1"/>
  <c r="G919" i="3"/>
  <c r="H919" i="3"/>
  <c r="L919" i="3" s="1"/>
  <c r="I919" i="3"/>
  <c r="J919" i="3"/>
  <c r="E920" i="3"/>
  <c r="F920" i="3"/>
  <c r="K920" i="3" s="1"/>
  <c r="G920" i="3"/>
  <c r="H920" i="3"/>
  <c r="L920" i="3" s="1"/>
  <c r="I920" i="3"/>
  <c r="J920" i="3"/>
  <c r="E921" i="3"/>
  <c r="F921" i="3"/>
  <c r="G921" i="3"/>
  <c r="H921" i="3"/>
  <c r="I921" i="3"/>
  <c r="L921" i="3" s="1"/>
  <c r="J921" i="3"/>
  <c r="K921" i="3"/>
  <c r="N921" i="3" s="1"/>
  <c r="E922" i="3"/>
  <c r="F922" i="3"/>
  <c r="G922" i="3"/>
  <c r="H922" i="3"/>
  <c r="I922" i="3"/>
  <c r="L922" i="3" s="1"/>
  <c r="J922" i="3"/>
  <c r="K922" i="3"/>
  <c r="N922" i="3" s="1"/>
  <c r="E923" i="3"/>
  <c r="F923" i="3"/>
  <c r="G923" i="3"/>
  <c r="H923" i="3"/>
  <c r="I923" i="3"/>
  <c r="L923" i="3" s="1"/>
  <c r="J923" i="3"/>
  <c r="K923" i="3"/>
  <c r="N923" i="3" s="1"/>
  <c r="E924" i="3"/>
  <c r="F924" i="3"/>
  <c r="G924" i="3"/>
  <c r="H924" i="3"/>
  <c r="I924" i="3"/>
  <c r="L924" i="3" s="1"/>
  <c r="J924" i="3"/>
  <c r="K924" i="3"/>
  <c r="N924" i="3" s="1"/>
  <c r="E925" i="3"/>
  <c r="F925" i="3"/>
  <c r="G925" i="3"/>
  <c r="H925" i="3"/>
  <c r="I925" i="3"/>
  <c r="L925" i="3" s="1"/>
  <c r="J925" i="3"/>
  <c r="K925" i="3"/>
  <c r="N925" i="3" s="1"/>
  <c r="E926" i="3"/>
  <c r="F926" i="3"/>
  <c r="G926" i="3"/>
  <c r="H926" i="3"/>
  <c r="I926" i="3"/>
  <c r="L926" i="3" s="1"/>
  <c r="J926" i="3"/>
  <c r="K926" i="3"/>
  <c r="N926" i="3" s="1"/>
  <c r="E927" i="3"/>
  <c r="F927" i="3"/>
  <c r="G927" i="3"/>
  <c r="H927" i="3"/>
  <c r="I927" i="3"/>
  <c r="L927" i="3" s="1"/>
  <c r="J927" i="3"/>
  <c r="K927" i="3"/>
  <c r="N927" i="3" s="1"/>
  <c r="E928" i="3"/>
  <c r="F928" i="3"/>
  <c r="G928" i="3"/>
  <c r="H928" i="3"/>
  <c r="I928" i="3"/>
  <c r="L928" i="3" s="1"/>
  <c r="J928" i="3"/>
  <c r="K928" i="3"/>
  <c r="N928" i="3" s="1"/>
  <c r="BJ928" i="3" s="1"/>
  <c r="E929" i="3"/>
  <c r="F929" i="3"/>
  <c r="G929" i="3"/>
  <c r="H929" i="3"/>
  <c r="I929" i="3"/>
  <c r="L929" i="3" s="1"/>
  <c r="J929" i="3"/>
  <c r="K929" i="3"/>
  <c r="N929" i="3" s="1"/>
  <c r="E930" i="3"/>
  <c r="F930" i="3"/>
  <c r="G930" i="3"/>
  <c r="H930" i="3"/>
  <c r="I930" i="3"/>
  <c r="L930" i="3" s="1"/>
  <c r="J930" i="3"/>
  <c r="K930" i="3"/>
  <c r="N930" i="3" s="1"/>
  <c r="E931" i="3"/>
  <c r="F931" i="3"/>
  <c r="G931" i="3"/>
  <c r="H931" i="3"/>
  <c r="I931" i="3"/>
  <c r="L931" i="3" s="1"/>
  <c r="J931" i="3"/>
  <c r="K931" i="3"/>
  <c r="N931" i="3" s="1"/>
  <c r="E932" i="3"/>
  <c r="F932" i="3"/>
  <c r="G932" i="3"/>
  <c r="H932" i="3"/>
  <c r="I932" i="3"/>
  <c r="L932" i="3" s="1"/>
  <c r="J932" i="3"/>
  <c r="K932" i="3"/>
  <c r="N932" i="3" s="1"/>
  <c r="E933" i="3"/>
  <c r="F933" i="3"/>
  <c r="G933" i="3"/>
  <c r="H933" i="3"/>
  <c r="I933" i="3"/>
  <c r="L933" i="3" s="1"/>
  <c r="J933" i="3"/>
  <c r="K933" i="3"/>
  <c r="N933" i="3" s="1"/>
  <c r="E934" i="3"/>
  <c r="F934" i="3"/>
  <c r="G934" i="3"/>
  <c r="H934" i="3"/>
  <c r="I934" i="3"/>
  <c r="L934" i="3" s="1"/>
  <c r="J934" i="3"/>
  <c r="K934" i="3"/>
  <c r="N934" i="3" s="1"/>
  <c r="E935" i="3"/>
  <c r="F935" i="3"/>
  <c r="G935" i="3"/>
  <c r="H935" i="3"/>
  <c r="I935" i="3"/>
  <c r="L935" i="3" s="1"/>
  <c r="J935" i="3"/>
  <c r="K935" i="3"/>
  <c r="N935" i="3" s="1"/>
  <c r="E936" i="3"/>
  <c r="F936" i="3"/>
  <c r="G936" i="3"/>
  <c r="H936" i="3"/>
  <c r="I936" i="3"/>
  <c r="L936" i="3" s="1"/>
  <c r="J936" i="3"/>
  <c r="K936" i="3"/>
  <c r="N936" i="3" s="1"/>
  <c r="E937" i="3"/>
  <c r="F937" i="3"/>
  <c r="G937" i="3"/>
  <c r="H937" i="3"/>
  <c r="I937" i="3"/>
  <c r="L937" i="3" s="1"/>
  <c r="J937" i="3"/>
  <c r="K937" i="3"/>
  <c r="N937" i="3" s="1"/>
  <c r="E938" i="3"/>
  <c r="F938" i="3"/>
  <c r="G938" i="3"/>
  <c r="H938" i="3"/>
  <c r="I938" i="3"/>
  <c r="L938" i="3" s="1"/>
  <c r="J938" i="3"/>
  <c r="K938" i="3"/>
  <c r="N938" i="3" s="1"/>
  <c r="E939" i="3"/>
  <c r="F939" i="3"/>
  <c r="G939" i="3"/>
  <c r="H939" i="3"/>
  <c r="I939" i="3"/>
  <c r="L939" i="3" s="1"/>
  <c r="J939" i="3"/>
  <c r="K939" i="3"/>
  <c r="N939" i="3" s="1"/>
  <c r="BJ939" i="3" s="1"/>
  <c r="E940" i="3"/>
  <c r="F940" i="3"/>
  <c r="G940" i="3"/>
  <c r="H940" i="3"/>
  <c r="I940" i="3"/>
  <c r="L940" i="3" s="1"/>
  <c r="J940" i="3"/>
  <c r="K940" i="3"/>
  <c r="N940" i="3" s="1"/>
  <c r="E941" i="3"/>
  <c r="F941" i="3"/>
  <c r="G941" i="3"/>
  <c r="H941" i="3"/>
  <c r="I941" i="3"/>
  <c r="L941" i="3" s="1"/>
  <c r="J941" i="3"/>
  <c r="K941" i="3"/>
  <c r="N941" i="3" s="1"/>
  <c r="BI941" i="3"/>
  <c r="E942" i="3"/>
  <c r="F942" i="3"/>
  <c r="G942" i="3"/>
  <c r="H942" i="3"/>
  <c r="I942" i="3"/>
  <c r="L942" i="3" s="1"/>
  <c r="J942" i="3"/>
  <c r="K942" i="3"/>
  <c r="M942" i="3" s="1"/>
  <c r="O942" i="3"/>
  <c r="S942" i="3"/>
  <c r="W942" i="3"/>
  <c r="AA942" i="3"/>
  <c r="AE942" i="3"/>
  <c r="AI942" i="3"/>
  <c r="AM942" i="3"/>
  <c r="AQ942" i="3"/>
  <c r="AU942" i="3"/>
  <c r="AY942" i="3"/>
  <c r="BC942" i="3"/>
  <c r="BG942" i="3"/>
  <c r="E943" i="3"/>
  <c r="F943" i="3"/>
  <c r="G943" i="3"/>
  <c r="H943" i="3"/>
  <c r="I943" i="3"/>
  <c r="L943" i="3" s="1"/>
  <c r="J943" i="3"/>
  <c r="K943" i="3"/>
  <c r="M943" i="3" s="1"/>
  <c r="O943" i="3"/>
  <c r="S943" i="3"/>
  <c r="W943" i="3"/>
  <c r="AA943" i="3"/>
  <c r="AE943" i="3"/>
  <c r="AI943" i="3"/>
  <c r="AM943" i="3"/>
  <c r="AQ943" i="3"/>
  <c r="AU943" i="3"/>
  <c r="AY943" i="3"/>
  <c r="BC943" i="3"/>
  <c r="BG943" i="3"/>
  <c r="E944" i="3"/>
  <c r="F944" i="3"/>
  <c r="G944" i="3"/>
  <c r="H944" i="3"/>
  <c r="I944" i="3"/>
  <c r="L944" i="3" s="1"/>
  <c r="O944" i="3" s="1"/>
  <c r="J944" i="3"/>
  <c r="K944" i="3"/>
  <c r="E945" i="3"/>
  <c r="F945" i="3"/>
  <c r="G945" i="3"/>
  <c r="H945" i="3"/>
  <c r="I945" i="3"/>
  <c r="L945" i="3" s="1"/>
  <c r="O945" i="3" s="1"/>
  <c r="BL945" i="3" s="1"/>
  <c r="J945" i="3"/>
  <c r="K945" i="3"/>
  <c r="M945" i="3" s="1"/>
  <c r="E946" i="3"/>
  <c r="F946" i="3"/>
  <c r="G946" i="3"/>
  <c r="H946" i="3"/>
  <c r="I946" i="3"/>
  <c r="L946" i="3" s="1"/>
  <c r="O946" i="3" s="1"/>
  <c r="J946" i="3"/>
  <c r="K946" i="3"/>
  <c r="E947" i="3"/>
  <c r="F947" i="3"/>
  <c r="G947" i="3"/>
  <c r="H947" i="3"/>
  <c r="I947" i="3"/>
  <c r="L947" i="3" s="1"/>
  <c r="O947" i="3" s="1"/>
  <c r="J947" i="3"/>
  <c r="K947" i="3"/>
  <c r="M947" i="3" s="1"/>
  <c r="E948" i="3"/>
  <c r="F948" i="3"/>
  <c r="G948" i="3"/>
  <c r="H948" i="3"/>
  <c r="I948" i="3"/>
  <c r="L948" i="3" s="1"/>
  <c r="O948" i="3" s="1"/>
  <c r="J948" i="3"/>
  <c r="K948" i="3"/>
  <c r="E949" i="3"/>
  <c r="F949" i="3"/>
  <c r="G949" i="3"/>
  <c r="H949" i="3"/>
  <c r="I949" i="3"/>
  <c r="L949" i="3" s="1"/>
  <c r="O949" i="3" s="1"/>
  <c r="J949" i="3"/>
  <c r="K949" i="3"/>
  <c r="M949" i="3" s="1"/>
  <c r="E950" i="3"/>
  <c r="F950" i="3"/>
  <c r="G950" i="3"/>
  <c r="H950" i="3"/>
  <c r="I950" i="3"/>
  <c r="L950" i="3" s="1"/>
  <c r="O950" i="3" s="1"/>
  <c r="J950" i="3"/>
  <c r="K950" i="3"/>
  <c r="E951" i="3"/>
  <c r="F951" i="3"/>
  <c r="G951" i="3"/>
  <c r="H951" i="3"/>
  <c r="I951" i="3"/>
  <c r="L951" i="3" s="1"/>
  <c r="O951" i="3" s="1"/>
  <c r="J951" i="3"/>
  <c r="K951" i="3"/>
  <c r="M951" i="3" s="1"/>
  <c r="E952" i="3"/>
  <c r="F952" i="3"/>
  <c r="G952" i="3"/>
  <c r="H952" i="3"/>
  <c r="I952" i="3"/>
  <c r="L952" i="3" s="1"/>
  <c r="O952" i="3" s="1"/>
  <c r="J952" i="3"/>
  <c r="K952" i="3"/>
  <c r="E953" i="3"/>
  <c r="F953" i="3"/>
  <c r="G953" i="3"/>
  <c r="H953" i="3"/>
  <c r="I953" i="3"/>
  <c r="L953" i="3" s="1"/>
  <c r="O953" i="3" s="1"/>
  <c r="J953" i="3"/>
  <c r="K953" i="3"/>
  <c r="M953" i="3" s="1"/>
  <c r="E954" i="3"/>
  <c r="F954" i="3"/>
  <c r="G954" i="3"/>
  <c r="H954" i="3"/>
  <c r="I954" i="3"/>
  <c r="L954" i="3" s="1"/>
  <c r="O954" i="3" s="1"/>
  <c r="J954" i="3"/>
  <c r="K954" i="3"/>
  <c r="E955" i="3"/>
  <c r="F955" i="3"/>
  <c r="G955" i="3"/>
  <c r="H955" i="3"/>
  <c r="I955" i="3"/>
  <c r="L955" i="3" s="1"/>
  <c r="O955" i="3" s="1"/>
  <c r="J955" i="3"/>
  <c r="K955" i="3"/>
  <c r="M955" i="3" s="1"/>
  <c r="E956" i="3"/>
  <c r="F956" i="3"/>
  <c r="G956" i="3"/>
  <c r="H956" i="3"/>
  <c r="I956" i="3"/>
  <c r="L956" i="3" s="1"/>
  <c r="O956" i="3" s="1"/>
  <c r="J956" i="3"/>
  <c r="K956" i="3"/>
  <c r="E957" i="3"/>
  <c r="F957" i="3"/>
  <c r="G957" i="3"/>
  <c r="H957" i="3"/>
  <c r="I957" i="3"/>
  <c r="L957" i="3" s="1"/>
  <c r="O957" i="3" s="1"/>
  <c r="J957" i="3"/>
  <c r="K957" i="3"/>
  <c r="M957" i="3" s="1"/>
  <c r="E958" i="3"/>
  <c r="F958" i="3"/>
  <c r="G958" i="3"/>
  <c r="H958" i="3"/>
  <c r="I958" i="3"/>
  <c r="L958" i="3" s="1"/>
  <c r="O958" i="3" s="1"/>
  <c r="J958" i="3"/>
  <c r="K958" i="3"/>
  <c r="E959" i="3"/>
  <c r="F959" i="3"/>
  <c r="G959" i="3"/>
  <c r="H959" i="3"/>
  <c r="I959" i="3"/>
  <c r="L959" i="3" s="1"/>
  <c r="O959" i="3" s="1"/>
  <c r="J959" i="3"/>
  <c r="K959" i="3"/>
  <c r="M959" i="3" s="1"/>
  <c r="E960" i="3"/>
  <c r="F960" i="3"/>
  <c r="G960" i="3"/>
  <c r="H960" i="3"/>
  <c r="I960" i="3"/>
  <c r="L960" i="3" s="1"/>
  <c r="O960" i="3" s="1"/>
  <c r="J960" i="3"/>
  <c r="K960" i="3"/>
  <c r="E961" i="3"/>
  <c r="F961" i="3"/>
  <c r="G961" i="3"/>
  <c r="H961" i="3"/>
  <c r="I961" i="3"/>
  <c r="L961" i="3" s="1"/>
  <c r="J961" i="3"/>
  <c r="K961" i="3"/>
  <c r="O961" i="3"/>
  <c r="S961" i="3"/>
  <c r="W961" i="3"/>
  <c r="AA961" i="3"/>
  <c r="AE961" i="3"/>
  <c r="AI961" i="3"/>
  <c r="AM961" i="3"/>
  <c r="AQ961" i="3"/>
  <c r="AU961" i="3"/>
  <c r="AY961" i="3"/>
  <c r="BC961" i="3"/>
  <c r="BG961" i="3"/>
  <c r="E962" i="3"/>
  <c r="F962" i="3"/>
  <c r="G962" i="3"/>
  <c r="H962" i="3"/>
  <c r="I962" i="3"/>
  <c r="L962" i="3" s="1"/>
  <c r="O962" i="3" s="1"/>
  <c r="J962" i="3"/>
  <c r="K962" i="3"/>
  <c r="E963" i="3"/>
  <c r="F963" i="3"/>
  <c r="G963" i="3"/>
  <c r="H963" i="3"/>
  <c r="I963" i="3"/>
  <c r="L963" i="3" s="1"/>
  <c r="O963" i="3" s="1"/>
  <c r="J963" i="3"/>
  <c r="K963" i="3"/>
  <c r="M963" i="3" s="1"/>
  <c r="E964" i="3"/>
  <c r="F964" i="3"/>
  <c r="G964" i="3"/>
  <c r="H964" i="3"/>
  <c r="I964" i="3"/>
  <c r="L964" i="3" s="1"/>
  <c r="O964" i="3" s="1"/>
  <c r="J964" i="3"/>
  <c r="K964" i="3"/>
  <c r="E965" i="3"/>
  <c r="F965" i="3"/>
  <c r="G965" i="3"/>
  <c r="H965" i="3"/>
  <c r="I965" i="3"/>
  <c r="L965" i="3" s="1"/>
  <c r="O965" i="3" s="1"/>
  <c r="J965" i="3"/>
  <c r="K965" i="3"/>
  <c r="M965" i="3" s="1"/>
  <c r="E966" i="3"/>
  <c r="F966" i="3"/>
  <c r="G966" i="3"/>
  <c r="H966" i="3"/>
  <c r="I966" i="3"/>
  <c r="L966" i="3" s="1"/>
  <c r="O966" i="3" s="1"/>
  <c r="BL966" i="3" s="1"/>
  <c r="J966" i="3"/>
  <c r="K966" i="3"/>
  <c r="E967" i="3"/>
  <c r="F967" i="3"/>
  <c r="G967" i="3"/>
  <c r="H967" i="3"/>
  <c r="I967" i="3"/>
  <c r="L967" i="3" s="1"/>
  <c r="O967" i="3" s="1"/>
  <c r="BL967" i="3" s="1"/>
  <c r="J967" i="3"/>
  <c r="K967" i="3"/>
  <c r="M967" i="3" s="1"/>
  <c r="E968" i="3"/>
  <c r="F968" i="3"/>
  <c r="G968" i="3"/>
  <c r="H968" i="3"/>
  <c r="I968" i="3"/>
  <c r="L968" i="3" s="1"/>
  <c r="O968" i="3" s="1"/>
  <c r="J968" i="3"/>
  <c r="K968" i="3"/>
  <c r="E969" i="3"/>
  <c r="F969" i="3"/>
  <c r="G969" i="3"/>
  <c r="H969" i="3"/>
  <c r="I969" i="3"/>
  <c r="L969" i="3" s="1"/>
  <c r="O969" i="3" s="1"/>
  <c r="J969" i="3"/>
  <c r="K969" i="3"/>
  <c r="M969" i="3" s="1"/>
  <c r="E970" i="3"/>
  <c r="F970" i="3"/>
  <c r="G970" i="3"/>
  <c r="H970" i="3"/>
  <c r="I970" i="3"/>
  <c r="L970" i="3" s="1"/>
  <c r="O970" i="3" s="1"/>
  <c r="J970" i="3"/>
  <c r="K970" i="3"/>
  <c r="E971" i="3"/>
  <c r="F971" i="3"/>
  <c r="G971" i="3"/>
  <c r="H971" i="3"/>
  <c r="I971" i="3"/>
  <c r="L971" i="3" s="1"/>
  <c r="O971" i="3" s="1"/>
  <c r="BL971" i="3" s="1"/>
  <c r="J971" i="3"/>
  <c r="K971" i="3"/>
  <c r="M971" i="3" s="1"/>
  <c r="E972" i="3"/>
  <c r="F972" i="3"/>
  <c r="G972" i="3"/>
  <c r="H972" i="3"/>
  <c r="I972" i="3"/>
  <c r="L972" i="3" s="1"/>
  <c r="O972" i="3" s="1"/>
  <c r="J972" i="3"/>
  <c r="K972" i="3"/>
  <c r="BN971" i="3" l="1"/>
  <c r="BK971" i="3"/>
  <c r="BN967" i="3"/>
  <c r="BK967" i="3"/>
  <c r="BN945" i="3"/>
  <c r="BK945" i="3"/>
  <c r="BG972" i="3"/>
  <c r="BC972" i="3"/>
  <c r="AY972" i="3"/>
  <c r="AU972" i="3"/>
  <c r="AQ972" i="3"/>
  <c r="AM972" i="3"/>
  <c r="AI972" i="3"/>
  <c r="AE972" i="3"/>
  <c r="AA972" i="3"/>
  <c r="W972" i="3"/>
  <c r="S972" i="3"/>
  <c r="N972" i="3"/>
  <c r="P972" i="3"/>
  <c r="R972" i="3"/>
  <c r="BL972" i="3" s="1"/>
  <c r="T972" i="3"/>
  <c r="V972" i="3"/>
  <c r="X972" i="3"/>
  <c r="Z972" i="3"/>
  <c r="AB972" i="3"/>
  <c r="AD972" i="3"/>
  <c r="AF972" i="3"/>
  <c r="AH972" i="3"/>
  <c r="AJ972" i="3"/>
  <c r="AL972" i="3"/>
  <c r="AN972" i="3"/>
  <c r="AP972" i="3"/>
  <c r="AR972" i="3"/>
  <c r="AT972" i="3"/>
  <c r="AV972" i="3"/>
  <c r="AX972" i="3"/>
  <c r="AZ972" i="3"/>
  <c r="BB972" i="3"/>
  <c r="BD972" i="3"/>
  <c r="BF972" i="3"/>
  <c r="BH972" i="3"/>
  <c r="BG970" i="3"/>
  <c r="BC970" i="3"/>
  <c r="AY970" i="3"/>
  <c r="AU970" i="3"/>
  <c r="AQ970" i="3"/>
  <c r="AM970" i="3"/>
  <c r="AI970" i="3"/>
  <c r="AE970" i="3"/>
  <c r="AA970" i="3"/>
  <c r="W970" i="3"/>
  <c r="S970" i="3"/>
  <c r="N970" i="3"/>
  <c r="P970" i="3"/>
  <c r="R970" i="3"/>
  <c r="BL970" i="3" s="1"/>
  <c r="T970" i="3"/>
  <c r="V970" i="3"/>
  <c r="X970" i="3"/>
  <c r="Z970" i="3"/>
  <c r="AB970" i="3"/>
  <c r="AD970" i="3"/>
  <c r="AF970" i="3"/>
  <c r="AH970" i="3"/>
  <c r="AJ970" i="3"/>
  <c r="AL970" i="3"/>
  <c r="AN970" i="3"/>
  <c r="AP970" i="3"/>
  <c r="AR970" i="3"/>
  <c r="AT970" i="3"/>
  <c r="AV970" i="3"/>
  <c r="AX970" i="3"/>
  <c r="AZ970" i="3"/>
  <c r="BB970" i="3"/>
  <c r="BD970" i="3"/>
  <c r="BF970" i="3"/>
  <c r="BH970" i="3"/>
  <c r="BG968" i="3"/>
  <c r="BC968" i="3"/>
  <c r="AY968" i="3"/>
  <c r="AU968" i="3"/>
  <c r="AQ968" i="3"/>
  <c r="AM968" i="3"/>
  <c r="AI968" i="3"/>
  <c r="AE968" i="3"/>
  <c r="AA968" i="3"/>
  <c r="W968" i="3"/>
  <c r="S968" i="3"/>
  <c r="N968" i="3"/>
  <c r="P968" i="3"/>
  <c r="R968" i="3"/>
  <c r="BL968" i="3" s="1"/>
  <c r="T968" i="3"/>
  <c r="V968" i="3"/>
  <c r="X968" i="3"/>
  <c r="Z968" i="3"/>
  <c r="AB968" i="3"/>
  <c r="AD968" i="3"/>
  <c r="AF968" i="3"/>
  <c r="AH968" i="3"/>
  <c r="AJ968" i="3"/>
  <c r="AL968" i="3"/>
  <c r="AN968" i="3"/>
  <c r="AP968" i="3"/>
  <c r="AR968" i="3"/>
  <c r="AT968" i="3"/>
  <c r="AV968" i="3"/>
  <c r="AX968" i="3"/>
  <c r="AZ968" i="3"/>
  <c r="BB968" i="3"/>
  <c r="BD968" i="3"/>
  <c r="BF968" i="3"/>
  <c r="BH968" i="3"/>
  <c r="BG966" i="3"/>
  <c r="BC966" i="3"/>
  <c r="AY966" i="3"/>
  <c r="AU966" i="3"/>
  <c r="AQ966" i="3"/>
  <c r="AM966" i="3"/>
  <c r="AI966" i="3"/>
  <c r="AE966" i="3"/>
  <c r="AA966" i="3"/>
  <c r="W966" i="3"/>
  <c r="S966" i="3"/>
  <c r="BM966" i="3" s="1"/>
  <c r="N966" i="3"/>
  <c r="BJ966" i="3" s="1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BG964" i="3"/>
  <c r="BC964" i="3"/>
  <c r="AY964" i="3"/>
  <c r="AU964" i="3"/>
  <c r="AQ964" i="3"/>
  <c r="AM964" i="3"/>
  <c r="AI964" i="3"/>
  <c r="AE964" i="3"/>
  <c r="AA964" i="3"/>
  <c r="W964" i="3"/>
  <c r="S964" i="3"/>
  <c r="N964" i="3"/>
  <c r="P964" i="3"/>
  <c r="R964" i="3"/>
  <c r="T964" i="3"/>
  <c r="V964" i="3"/>
  <c r="X964" i="3"/>
  <c r="Z964" i="3"/>
  <c r="AB964" i="3"/>
  <c r="AD964" i="3"/>
  <c r="AF964" i="3"/>
  <c r="AH964" i="3"/>
  <c r="AJ964" i="3"/>
  <c r="AL964" i="3"/>
  <c r="AN964" i="3"/>
  <c r="AP964" i="3"/>
  <c r="AR964" i="3"/>
  <c r="AT964" i="3"/>
  <c r="AV964" i="3"/>
  <c r="AX964" i="3"/>
  <c r="AZ964" i="3"/>
  <c r="BB964" i="3"/>
  <c r="BD964" i="3"/>
  <c r="BF964" i="3"/>
  <c r="BH964" i="3"/>
  <c r="BG962" i="3"/>
  <c r="BC962" i="3"/>
  <c r="AY962" i="3"/>
  <c r="AU962" i="3"/>
  <c r="AQ962" i="3"/>
  <c r="AM962" i="3"/>
  <c r="AI962" i="3"/>
  <c r="AE962" i="3"/>
  <c r="AA962" i="3"/>
  <c r="W962" i="3"/>
  <c r="S962" i="3"/>
  <c r="N962" i="3"/>
  <c r="P962" i="3"/>
  <c r="R962" i="3"/>
  <c r="BL962" i="3" s="1"/>
  <c r="T962" i="3"/>
  <c r="V962" i="3"/>
  <c r="X962" i="3"/>
  <c r="Z962" i="3"/>
  <c r="AB962" i="3"/>
  <c r="AD962" i="3"/>
  <c r="AF962" i="3"/>
  <c r="AH962" i="3"/>
  <c r="AJ962" i="3"/>
  <c r="AL962" i="3"/>
  <c r="AN962" i="3"/>
  <c r="AP962" i="3"/>
  <c r="AR962" i="3"/>
  <c r="AT962" i="3"/>
  <c r="AV962" i="3"/>
  <c r="AX962" i="3"/>
  <c r="AZ962" i="3"/>
  <c r="BB962" i="3"/>
  <c r="BD962" i="3"/>
  <c r="BF962" i="3"/>
  <c r="BH962" i="3"/>
  <c r="N961" i="3"/>
  <c r="P961" i="3"/>
  <c r="R961" i="3"/>
  <c r="T961" i="3"/>
  <c r="BM961" i="3" s="1"/>
  <c r="V961" i="3"/>
  <c r="X961" i="3"/>
  <c r="Z961" i="3"/>
  <c r="AB961" i="3"/>
  <c r="AD961" i="3"/>
  <c r="AF961" i="3"/>
  <c r="AH961" i="3"/>
  <c r="AJ961" i="3"/>
  <c r="AL961" i="3"/>
  <c r="AN961" i="3"/>
  <c r="AP961" i="3"/>
  <c r="AR961" i="3"/>
  <c r="AT961" i="3"/>
  <c r="AV961" i="3"/>
  <c r="AX961" i="3"/>
  <c r="AZ961" i="3"/>
  <c r="BB961" i="3"/>
  <c r="BD961" i="3"/>
  <c r="BF961" i="3"/>
  <c r="BH961" i="3"/>
  <c r="BG960" i="3"/>
  <c r="BC960" i="3"/>
  <c r="AY960" i="3"/>
  <c r="AU960" i="3"/>
  <c r="AQ960" i="3"/>
  <c r="AM960" i="3"/>
  <c r="AI960" i="3"/>
  <c r="AE960" i="3"/>
  <c r="AA960" i="3"/>
  <c r="W960" i="3"/>
  <c r="S960" i="3"/>
  <c r="N960" i="3"/>
  <c r="P960" i="3"/>
  <c r="R960" i="3"/>
  <c r="BL960" i="3" s="1"/>
  <c r="T960" i="3"/>
  <c r="V960" i="3"/>
  <c r="X960" i="3"/>
  <c r="Z960" i="3"/>
  <c r="AB960" i="3"/>
  <c r="AD960" i="3"/>
  <c r="AF960" i="3"/>
  <c r="AH960" i="3"/>
  <c r="AJ960" i="3"/>
  <c r="AL960" i="3"/>
  <c r="AN960" i="3"/>
  <c r="AP960" i="3"/>
  <c r="AR960" i="3"/>
  <c r="AT960" i="3"/>
  <c r="AV960" i="3"/>
  <c r="AX960" i="3"/>
  <c r="AZ960" i="3"/>
  <c r="BB960" i="3"/>
  <c r="BD960" i="3"/>
  <c r="BF960" i="3"/>
  <c r="BH960" i="3"/>
  <c r="BG958" i="3"/>
  <c r="BC958" i="3"/>
  <c r="AY958" i="3"/>
  <c r="AU958" i="3"/>
  <c r="AQ958" i="3"/>
  <c r="AM958" i="3"/>
  <c r="AI958" i="3"/>
  <c r="AE958" i="3"/>
  <c r="AA958" i="3"/>
  <c r="W958" i="3"/>
  <c r="S958" i="3"/>
  <c r="N958" i="3"/>
  <c r="P958" i="3"/>
  <c r="R958" i="3"/>
  <c r="BL958" i="3" s="1"/>
  <c r="T958" i="3"/>
  <c r="V958" i="3"/>
  <c r="X958" i="3"/>
  <c r="Z958" i="3"/>
  <c r="AB958" i="3"/>
  <c r="AD958" i="3"/>
  <c r="AF958" i="3"/>
  <c r="AH958" i="3"/>
  <c r="AJ958" i="3"/>
  <c r="AL958" i="3"/>
  <c r="AN958" i="3"/>
  <c r="AP958" i="3"/>
  <c r="AR958" i="3"/>
  <c r="AT958" i="3"/>
  <c r="AV958" i="3"/>
  <c r="AX958" i="3"/>
  <c r="AZ958" i="3"/>
  <c r="BB958" i="3"/>
  <c r="BD958" i="3"/>
  <c r="BF958" i="3"/>
  <c r="BH958" i="3"/>
  <c r="BG956" i="3"/>
  <c r="BC956" i="3"/>
  <c r="AY956" i="3"/>
  <c r="AU956" i="3"/>
  <c r="AQ956" i="3"/>
  <c r="AM956" i="3"/>
  <c r="AI956" i="3"/>
  <c r="AE956" i="3"/>
  <c r="AA956" i="3"/>
  <c r="W956" i="3"/>
  <c r="S956" i="3"/>
  <c r="N956" i="3"/>
  <c r="P956" i="3"/>
  <c r="R956" i="3"/>
  <c r="BL956" i="3" s="1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G954" i="3"/>
  <c r="BC954" i="3"/>
  <c r="AY954" i="3"/>
  <c r="AU954" i="3"/>
  <c r="AQ954" i="3"/>
  <c r="AM954" i="3"/>
  <c r="AI954" i="3"/>
  <c r="AE954" i="3"/>
  <c r="AA954" i="3"/>
  <c r="W954" i="3"/>
  <c r="S954" i="3"/>
  <c r="N954" i="3"/>
  <c r="P954" i="3"/>
  <c r="R954" i="3"/>
  <c r="BL954" i="3" s="1"/>
  <c r="T954" i="3"/>
  <c r="V954" i="3"/>
  <c r="X954" i="3"/>
  <c r="Z954" i="3"/>
  <c r="AB954" i="3"/>
  <c r="AD954" i="3"/>
  <c r="AF954" i="3"/>
  <c r="AH954" i="3"/>
  <c r="AJ954" i="3"/>
  <c r="AL954" i="3"/>
  <c r="AN954" i="3"/>
  <c r="AP954" i="3"/>
  <c r="AR954" i="3"/>
  <c r="AT954" i="3"/>
  <c r="AV954" i="3"/>
  <c r="AX954" i="3"/>
  <c r="AZ954" i="3"/>
  <c r="BB954" i="3"/>
  <c r="BD954" i="3"/>
  <c r="BF954" i="3"/>
  <c r="BH954" i="3"/>
  <c r="BG952" i="3"/>
  <c r="BC952" i="3"/>
  <c r="AY952" i="3"/>
  <c r="AU952" i="3"/>
  <c r="AQ952" i="3"/>
  <c r="AM952" i="3"/>
  <c r="AI952" i="3"/>
  <c r="AE952" i="3"/>
  <c r="AA952" i="3"/>
  <c r="W952" i="3"/>
  <c r="S952" i="3"/>
  <c r="N952" i="3"/>
  <c r="P952" i="3"/>
  <c r="R952" i="3"/>
  <c r="BL952" i="3" s="1"/>
  <c r="T952" i="3"/>
  <c r="V952" i="3"/>
  <c r="X952" i="3"/>
  <c r="Z952" i="3"/>
  <c r="AB952" i="3"/>
  <c r="AD952" i="3"/>
  <c r="AF952" i="3"/>
  <c r="AH952" i="3"/>
  <c r="AJ952" i="3"/>
  <c r="AL952" i="3"/>
  <c r="AN952" i="3"/>
  <c r="AP952" i="3"/>
  <c r="AR952" i="3"/>
  <c r="AT952" i="3"/>
  <c r="AV952" i="3"/>
  <c r="AX952" i="3"/>
  <c r="AZ952" i="3"/>
  <c r="BB952" i="3"/>
  <c r="BD952" i="3"/>
  <c r="BF952" i="3"/>
  <c r="BH952" i="3"/>
  <c r="BG950" i="3"/>
  <c r="BC950" i="3"/>
  <c r="AY950" i="3"/>
  <c r="AU950" i="3"/>
  <c r="AQ950" i="3"/>
  <c r="AM950" i="3"/>
  <c r="AI950" i="3"/>
  <c r="AE950" i="3"/>
  <c r="AA950" i="3"/>
  <c r="W950" i="3"/>
  <c r="S950" i="3"/>
  <c r="N950" i="3"/>
  <c r="P950" i="3"/>
  <c r="R950" i="3"/>
  <c r="BL950" i="3" s="1"/>
  <c r="T950" i="3"/>
  <c r="V950" i="3"/>
  <c r="X950" i="3"/>
  <c r="Z950" i="3"/>
  <c r="AB950" i="3"/>
  <c r="AD950" i="3"/>
  <c r="AF950" i="3"/>
  <c r="AH950" i="3"/>
  <c r="AJ950" i="3"/>
  <c r="AL950" i="3"/>
  <c r="AN950" i="3"/>
  <c r="AP950" i="3"/>
  <c r="AR950" i="3"/>
  <c r="AT950" i="3"/>
  <c r="AV950" i="3"/>
  <c r="AX950" i="3"/>
  <c r="AZ950" i="3"/>
  <c r="BB950" i="3"/>
  <c r="BD950" i="3"/>
  <c r="BF950" i="3"/>
  <c r="BH950" i="3"/>
  <c r="BG948" i="3"/>
  <c r="BC948" i="3"/>
  <c r="AY948" i="3"/>
  <c r="AU948" i="3"/>
  <c r="AQ948" i="3"/>
  <c r="AM948" i="3"/>
  <c r="AI948" i="3"/>
  <c r="AE948" i="3"/>
  <c r="AA948" i="3"/>
  <c r="W948" i="3"/>
  <c r="S948" i="3"/>
  <c r="N948" i="3"/>
  <c r="P948" i="3"/>
  <c r="R948" i="3"/>
  <c r="BL948" i="3" s="1"/>
  <c r="T948" i="3"/>
  <c r="V948" i="3"/>
  <c r="X948" i="3"/>
  <c r="Z948" i="3"/>
  <c r="AB948" i="3"/>
  <c r="AD948" i="3"/>
  <c r="AF948" i="3"/>
  <c r="AH948" i="3"/>
  <c r="AJ948" i="3"/>
  <c r="AL948" i="3"/>
  <c r="AN948" i="3"/>
  <c r="AP948" i="3"/>
  <c r="AR948" i="3"/>
  <c r="AT948" i="3"/>
  <c r="AV948" i="3"/>
  <c r="AX948" i="3"/>
  <c r="AZ948" i="3"/>
  <c r="BB948" i="3"/>
  <c r="BD948" i="3"/>
  <c r="BF948" i="3"/>
  <c r="BH948" i="3"/>
  <c r="BG946" i="3"/>
  <c r="BC946" i="3"/>
  <c r="AY946" i="3"/>
  <c r="AU946" i="3"/>
  <c r="AQ946" i="3"/>
  <c r="AM946" i="3"/>
  <c r="AI946" i="3"/>
  <c r="AE946" i="3"/>
  <c r="AA946" i="3"/>
  <c r="W946" i="3"/>
  <c r="S946" i="3"/>
  <c r="N946" i="3"/>
  <c r="P946" i="3"/>
  <c r="R946" i="3"/>
  <c r="BL946" i="3" s="1"/>
  <c r="T946" i="3"/>
  <c r="V946" i="3"/>
  <c r="X946" i="3"/>
  <c r="Z946" i="3"/>
  <c r="AB946" i="3"/>
  <c r="AD946" i="3"/>
  <c r="AF946" i="3"/>
  <c r="AH946" i="3"/>
  <c r="AJ946" i="3"/>
  <c r="AL946" i="3"/>
  <c r="AN946" i="3"/>
  <c r="AP946" i="3"/>
  <c r="AR946" i="3"/>
  <c r="AT946" i="3"/>
  <c r="AV946" i="3"/>
  <c r="AX946" i="3"/>
  <c r="AZ946" i="3"/>
  <c r="BB946" i="3"/>
  <c r="BD946" i="3"/>
  <c r="BF946" i="3"/>
  <c r="BH946" i="3"/>
  <c r="BG944" i="3"/>
  <c r="BC944" i="3"/>
  <c r="AY944" i="3"/>
  <c r="AU944" i="3"/>
  <c r="AQ944" i="3"/>
  <c r="AM944" i="3"/>
  <c r="AI944" i="3"/>
  <c r="AE944" i="3"/>
  <c r="AA944" i="3"/>
  <c r="W944" i="3"/>
  <c r="S944" i="3"/>
  <c r="N944" i="3"/>
  <c r="P944" i="3"/>
  <c r="R944" i="3"/>
  <c r="BL944" i="3" s="1"/>
  <c r="T944" i="3"/>
  <c r="V944" i="3"/>
  <c r="X944" i="3"/>
  <c r="Z944" i="3"/>
  <c r="AB944" i="3"/>
  <c r="AD944" i="3"/>
  <c r="AF944" i="3"/>
  <c r="AH944" i="3"/>
  <c r="AJ944" i="3"/>
  <c r="AL944" i="3"/>
  <c r="AN944" i="3"/>
  <c r="AP944" i="3"/>
  <c r="AR944" i="3"/>
  <c r="AT944" i="3"/>
  <c r="AV944" i="3"/>
  <c r="AX944" i="3"/>
  <c r="AZ944" i="3"/>
  <c r="BB944" i="3"/>
  <c r="BD944" i="3"/>
  <c r="BF944" i="3"/>
  <c r="BH944" i="3"/>
  <c r="BI972" i="3"/>
  <c r="BE972" i="3"/>
  <c r="BA972" i="3"/>
  <c r="AW972" i="3"/>
  <c r="AS972" i="3"/>
  <c r="AO972" i="3"/>
  <c r="AK972" i="3"/>
  <c r="AG972" i="3"/>
  <c r="AC972" i="3"/>
  <c r="Y972" i="3"/>
  <c r="U972" i="3"/>
  <c r="Q972" i="3"/>
  <c r="M972" i="3"/>
  <c r="BI971" i="3"/>
  <c r="BE971" i="3"/>
  <c r="BA971" i="3"/>
  <c r="AW971" i="3"/>
  <c r="AS971" i="3"/>
  <c r="AO971" i="3"/>
  <c r="AK971" i="3"/>
  <c r="AG971" i="3"/>
  <c r="AC971" i="3"/>
  <c r="Y971" i="3"/>
  <c r="U971" i="3"/>
  <c r="Q971" i="3"/>
  <c r="BI970" i="3"/>
  <c r="BE970" i="3"/>
  <c r="BA970" i="3"/>
  <c r="AW970" i="3"/>
  <c r="AS970" i="3"/>
  <c r="AO970" i="3"/>
  <c r="AK970" i="3"/>
  <c r="AG970" i="3"/>
  <c r="AC970" i="3"/>
  <c r="Y970" i="3"/>
  <c r="U970" i="3"/>
  <c r="Q970" i="3"/>
  <c r="M970" i="3"/>
  <c r="BI969" i="3"/>
  <c r="BE969" i="3"/>
  <c r="BA969" i="3"/>
  <c r="AW969" i="3"/>
  <c r="AS969" i="3"/>
  <c r="AO969" i="3"/>
  <c r="AK969" i="3"/>
  <c r="AG969" i="3"/>
  <c r="AC969" i="3"/>
  <c r="Y969" i="3"/>
  <c r="U969" i="3"/>
  <c r="BL969" i="3" s="1"/>
  <c r="Q969" i="3"/>
  <c r="BI968" i="3"/>
  <c r="BE968" i="3"/>
  <c r="BA968" i="3"/>
  <c r="AW968" i="3"/>
  <c r="AS968" i="3"/>
  <c r="AO968" i="3"/>
  <c r="AK968" i="3"/>
  <c r="AG968" i="3"/>
  <c r="AC968" i="3"/>
  <c r="Y968" i="3"/>
  <c r="U968" i="3"/>
  <c r="Q968" i="3"/>
  <c r="M968" i="3"/>
  <c r="BI967" i="3"/>
  <c r="BE967" i="3"/>
  <c r="BA967" i="3"/>
  <c r="AW967" i="3"/>
  <c r="AS967" i="3"/>
  <c r="AO967" i="3"/>
  <c r="AK967" i="3"/>
  <c r="AG967" i="3"/>
  <c r="AC967" i="3"/>
  <c r="Y967" i="3"/>
  <c r="U967" i="3"/>
  <c r="Q967" i="3"/>
  <c r="BI966" i="3"/>
  <c r="BE966" i="3"/>
  <c r="BA966" i="3"/>
  <c r="AW966" i="3"/>
  <c r="AS966" i="3"/>
  <c r="AO966" i="3"/>
  <c r="AK966" i="3"/>
  <c r="AG966" i="3"/>
  <c r="AC966" i="3"/>
  <c r="Y966" i="3"/>
  <c r="U966" i="3"/>
  <c r="Q966" i="3"/>
  <c r="M966" i="3"/>
  <c r="BI965" i="3"/>
  <c r="BE965" i="3"/>
  <c r="BA965" i="3"/>
  <c r="AW965" i="3"/>
  <c r="AS965" i="3"/>
  <c r="AO965" i="3"/>
  <c r="AK965" i="3"/>
  <c r="AG965" i="3"/>
  <c r="AC965" i="3"/>
  <c r="Y965" i="3"/>
  <c r="U965" i="3"/>
  <c r="Q965" i="3"/>
  <c r="BI964" i="3"/>
  <c r="BE964" i="3"/>
  <c r="BA964" i="3"/>
  <c r="AW964" i="3"/>
  <c r="AS964" i="3"/>
  <c r="AO964" i="3"/>
  <c r="AK964" i="3"/>
  <c r="AG964" i="3"/>
  <c r="AC964" i="3"/>
  <c r="Y964" i="3"/>
  <c r="U964" i="3"/>
  <c r="BL964" i="3" s="1"/>
  <c r="Q964" i="3"/>
  <c r="M964" i="3"/>
  <c r="BI963" i="3"/>
  <c r="BE963" i="3"/>
  <c r="BA963" i="3"/>
  <c r="AW963" i="3"/>
  <c r="AS963" i="3"/>
  <c r="AO963" i="3"/>
  <c r="AK963" i="3"/>
  <c r="AG963" i="3"/>
  <c r="AC963" i="3"/>
  <c r="Y963" i="3"/>
  <c r="U963" i="3"/>
  <c r="Q963" i="3"/>
  <c r="BI962" i="3"/>
  <c r="BE962" i="3"/>
  <c r="BA962" i="3"/>
  <c r="AW962" i="3"/>
  <c r="AS962" i="3"/>
  <c r="AO962" i="3"/>
  <c r="AK962" i="3"/>
  <c r="AG962" i="3"/>
  <c r="AC962" i="3"/>
  <c r="Y962" i="3"/>
  <c r="U962" i="3"/>
  <c r="Q962" i="3"/>
  <c r="M962" i="3"/>
  <c r="BI961" i="3"/>
  <c r="BE961" i="3"/>
  <c r="BA961" i="3"/>
  <c r="AW961" i="3"/>
  <c r="AS961" i="3"/>
  <c r="AO961" i="3"/>
  <c r="AK961" i="3"/>
  <c r="AG961" i="3"/>
  <c r="AC961" i="3"/>
  <c r="Y961" i="3"/>
  <c r="U961" i="3"/>
  <c r="BL961" i="3" s="1"/>
  <c r="Q961" i="3"/>
  <c r="M961" i="3"/>
  <c r="BI960" i="3"/>
  <c r="BE960" i="3"/>
  <c r="BA960" i="3"/>
  <c r="AW960" i="3"/>
  <c r="AS960" i="3"/>
  <c r="AO960" i="3"/>
  <c r="AK960" i="3"/>
  <c r="AG960" i="3"/>
  <c r="AC960" i="3"/>
  <c r="Y960" i="3"/>
  <c r="U960" i="3"/>
  <c r="Q960" i="3"/>
  <c r="M960" i="3"/>
  <c r="BI959" i="3"/>
  <c r="BE959" i="3"/>
  <c r="BA959" i="3"/>
  <c r="AW959" i="3"/>
  <c r="AS959" i="3"/>
  <c r="AO959" i="3"/>
  <c r="AK959" i="3"/>
  <c r="AG959" i="3"/>
  <c r="AC959" i="3"/>
  <c r="Y959" i="3"/>
  <c r="U959" i="3"/>
  <c r="BL959" i="3" s="1"/>
  <c r="Q959" i="3"/>
  <c r="BI958" i="3"/>
  <c r="BE958" i="3"/>
  <c r="BA958" i="3"/>
  <c r="AW958" i="3"/>
  <c r="AS958" i="3"/>
  <c r="AO958" i="3"/>
  <c r="AK958" i="3"/>
  <c r="AG958" i="3"/>
  <c r="AC958" i="3"/>
  <c r="Y958" i="3"/>
  <c r="U958" i="3"/>
  <c r="Q958" i="3"/>
  <c r="M958" i="3"/>
  <c r="BI957" i="3"/>
  <c r="BE957" i="3"/>
  <c r="BA957" i="3"/>
  <c r="AW957" i="3"/>
  <c r="AS957" i="3"/>
  <c r="AO957" i="3"/>
  <c r="AK957" i="3"/>
  <c r="AG957" i="3"/>
  <c r="AC957" i="3"/>
  <c r="Y957" i="3"/>
  <c r="U957" i="3"/>
  <c r="Q957" i="3"/>
  <c r="BI956" i="3"/>
  <c r="BE956" i="3"/>
  <c r="BA956" i="3"/>
  <c r="AW956" i="3"/>
  <c r="AS956" i="3"/>
  <c r="AO956" i="3"/>
  <c r="AK956" i="3"/>
  <c r="AG956" i="3"/>
  <c r="AC956" i="3"/>
  <c r="Y956" i="3"/>
  <c r="U956" i="3"/>
  <c r="Q956" i="3"/>
  <c r="M956" i="3"/>
  <c r="BI955" i="3"/>
  <c r="BE955" i="3"/>
  <c r="BA955" i="3"/>
  <c r="AW955" i="3"/>
  <c r="AS955" i="3"/>
  <c r="AO955" i="3"/>
  <c r="AK955" i="3"/>
  <c r="AG955" i="3"/>
  <c r="AC955" i="3"/>
  <c r="Y955" i="3"/>
  <c r="U955" i="3"/>
  <c r="BL955" i="3" s="1"/>
  <c r="Q955" i="3"/>
  <c r="BI954" i="3"/>
  <c r="BE954" i="3"/>
  <c r="BA954" i="3"/>
  <c r="AW954" i="3"/>
  <c r="AS954" i="3"/>
  <c r="AO954" i="3"/>
  <c r="AK954" i="3"/>
  <c r="AG954" i="3"/>
  <c r="AC954" i="3"/>
  <c r="Y954" i="3"/>
  <c r="U954" i="3"/>
  <c r="Q954" i="3"/>
  <c r="M954" i="3"/>
  <c r="BI953" i="3"/>
  <c r="BE953" i="3"/>
  <c r="BA953" i="3"/>
  <c r="AW953" i="3"/>
  <c r="AS953" i="3"/>
  <c r="AO953" i="3"/>
  <c r="AK953" i="3"/>
  <c r="AG953" i="3"/>
  <c r="AC953" i="3"/>
  <c r="Y953" i="3"/>
  <c r="U953" i="3"/>
  <c r="Q953" i="3"/>
  <c r="BI952" i="3"/>
  <c r="BE952" i="3"/>
  <c r="BA952" i="3"/>
  <c r="AW952" i="3"/>
  <c r="AS952" i="3"/>
  <c r="AO952" i="3"/>
  <c r="AK952" i="3"/>
  <c r="AG952" i="3"/>
  <c r="AC952" i="3"/>
  <c r="Y952" i="3"/>
  <c r="U952" i="3"/>
  <c r="Q952" i="3"/>
  <c r="M952" i="3"/>
  <c r="BI951" i="3"/>
  <c r="BE951" i="3"/>
  <c r="BA951" i="3"/>
  <c r="AW951" i="3"/>
  <c r="AS951" i="3"/>
  <c r="AO951" i="3"/>
  <c r="AK951" i="3"/>
  <c r="AG951" i="3"/>
  <c r="AC951" i="3"/>
  <c r="Y951" i="3"/>
  <c r="U951" i="3"/>
  <c r="BL951" i="3" s="1"/>
  <c r="Q951" i="3"/>
  <c r="BI950" i="3"/>
  <c r="BE950" i="3"/>
  <c r="BA950" i="3"/>
  <c r="AW950" i="3"/>
  <c r="AS950" i="3"/>
  <c r="AO950" i="3"/>
  <c r="AK950" i="3"/>
  <c r="AG950" i="3"/>
  <c r="AC950" i="3"/>
  <c r="Y950" i="3"/>
  <c r="U950" i="3"/>
  <c r="Q950" i="3"/>
  <c r="M950" i="3"/>
  <c r="BI949" i="3"/>
  <c r="BE949" i="3"/>
  <c r="BA949" i="3"/>
  <c r="AW949" i="3"/>
  <c r="AS949" i="3"/>
  <c r="AO949" i="3"/>
  <c r="AK949" i="3"/>
  <c r="AG949" i="3"/>
  <c r="AC949" i="3"/>
  <c r="Y949" i="3"/>
  <c r="U949" i="3"/>
  <c r="Q949" i="3"/>
  <c r="BI948" i="3"/>
  <c r="BE948" i="3"/>
  <c r="BA948" i="3"/>
  <c r="AW948" i="3"/>
  <c r="AS948" i="3"/>
  <c r="AO948" i="3"/>
  <c r="AK948" i="3"/>
  <c r="AG948" i="3"/>
  <c r="AC948" i="3"/>
  <c r="Y948" i="3"/>
  <c r="U948" i="3"/>
  <c r="Q948" i="3"/>
  <c r="M948" i="3"/>
  <c r="BI947" i="3"/>
  <c r="BE947" i="3"/>
  <c r="BA947" i="3"/>
  <c r="AW947" i="3"/>
  <c r="AS947" i="3"/>
  <c r="AO947" i="3"/>
  <c r="AK947" i="3"/>
  <c r="AG947" i="3"/>
  <c r="AC947" i="3"/>
  <c r="Y947" i="3"/>
  <c r="U947" i="3"/>
  <c r="BL947" i="3" s="1"/>
  <c r="Q947" i="3"/>
  <c r="BI946" i="3"/>
  <c r="BE946" i="3"/>
  <c r="BA946" i="3"/>
  <c r="AW946" i="3"/>
  <c r="AS946" i="3"/>
  <c r="AO946" i="3"/>
  <c r="AK946" i="3"/>
  <c r="AG946" i="3"/>
  <c r="AC946" i="3"/>
  <c r="Y946" i="3"/>
  <c r="U946" i="3"/>
  <c r="Q946" i="3"/>
  <c r="M946" i="3"/>
  <c r="BI945" i="3"/>
  <c r="BE945" i="3"/>
  <c r="BA945" i="3"/>
  <c r="AW945" i="3"/>
  <c r="AS945" i="3"/>
  <c r="AO945" i="3"/>
  <c r="AK945" i="3"/>
  <c r="AG945" i="3"/>
  <c r="AC945" i="3"/>
  <c r="Y945" i="3"/>
  <c r="U945" i="3"/>
  <c r="Q945" i="3"/>
  <c r="BI944" i="3"/>
  <c r="BE944" i="3"/>
  <c r="BA944" i="3"/>
  <c r="AW944" i="3"/>
  <c r="AS944" i="3"/>
  <c r="AO944" i="3"/>
  <c r="AK944" i="3"/>
  <c r="AG944" i="3"/>
  <c r="AC944" i="3"/>
  <c r="Y944" i="3"/>
  <c r="U944" i="3"/>
  <c r="Q944" i="3"/>
  <c r="M944" i="3"/>
  <c r="BI943" i="3"/>
  <c r="BE943" i="3"/>
  <c r="BA943" i="3"/>
  <c r="AW943" i="3"/>
  <c r="AS943" i="3"/>
  <c r="AO943" i="3"/>
  <c r="AK943" i="3"/>
  <c r="AG943" i="3"/>
  <c r="AC943" i="3"/>
  <c r="Y943" i="3"/>
  <c r="U943" i="3"/>
  <c r="Q943" i="3"/>
  <c r="BI942" i="3"/>
  <c r="BE942" i="3"/>
  <c r="BA942" i="3"/>
  <c r="AW942" i="3"/>
  <c r="AS942" i="3"/>
  <c r="AO942" i="3"/>
  <c r="AK942" i="3"/>
  <c r="AG942" i="3"/>
  <c r="AC942" i="3"/>
  <c r="Y942" i="3"/>
  <c r="U942" i="3"/>
  <c r="Q942" i="3"/>
  <c r="M941" i="3"/>
  <c r="O941" i="3"/>
  <c r="Q941" i="3"/>
  <c r="S941" i="3"/>
  <c r="U941" i="3"/>
  <c r="W941" i="3"/>
  <c r="Y941" i="3"/>
  <c r="AA941" i="3"/>
  <c r="AC941" i="3"/>
  <c r="AE941" i="3"/>
  <c r="AG941" i="3"/>
  <c r="AI941" i="3"/>
  <c r="AK941" i="3"/>
  <c r="AM941" i="3"/>
  <c r="AO941" i="3"/>
  <c r="AQ941" i="3"/>
  <c r="AS941" i="3"/>
  <c r="AU941" i="3"/>
  <c r="AW941" i="3"/>
  <c r="AY941" i="3"/>
  <c r="BA941" i="3"/>
  <c r="BC941" i="3"/>
  <c r="BE941" i="3"/>
  <c r="M939" i="3"/>
  <c r="O939" i="3"/>
  <c r="BL939" i="3" s="1"/>
  <c r="Q939" i="3"/>
  <c r="S939" i="3"/>
  <c r="BM939" i="3" s="1"/>
  <c r="U939" i="3"/>
  <c r="W939" i="3"/>
  <c r="Y939" i="3"/>
  <c r="AA939" i="3"/>
  <c r="AC939" i="3"/>
  <c r="AE939" i="3"/>
  <c r="AG939" i="3"/>
  <c r="AI939" i="3"/>
  <c r="AK939" i="3"/>
  <c r="AM939" i="3"/>
  <c r="AO939" i="3"/>
  <c r="AQ939" i="3"/>
  <c r="AS939" i="3"/>
  <c r="AU939" i="3"/>
  <c r="AW939" i="3"/>
  <c r="AY939" i="3"/>
  <c r="BA939" i="3"/>
  <c r="BC939" i="3"/>
  <c r="BE939" i="3"/>
  <c r="BG939" i="3"/>
  <c r="BI939" i="3"/>
  <c r="M937" i="3"/>
  <c r="O937" i="3"/>
  <c r="Q937" i="3"/>
  <c r="BJ937" i="3" s="1"/>
  <c r="S937" i="3"/>
  <c r="U937" i="3"/>
  <c r="W937" i="3"/>
  <c r="Y937" i="3"/>
  <c r="AA937" i="3"/>
  <c r="AC937" i="3"/>
  <c r="AE937" i="3"/>
  <c r="AG937" i="3"/>
  <c r="AI937" i="3"/>
  <c r="AK937" i="3"/>
  <c r="AM937" i="3"/>
  <c r="AO937" i="3"/>
  <c r="AQ937" i="3"/>
  <c r="AS937" i="3"/>
  <c r="AU937" i="3"/>
  <c r="AW937" i="3"/>
  <c r="AY937" i="3"/>
  <c r="BA937" i="3"/>
  <c r="BC937" i="3"/>
  <c r="BE937" i="3"/>
  <c r="BG937" i="3"/>
  <c r="BI937" i="3"/>
  <c r="M935" i="3"/>
  <c r="O935" i="3"/>
  <c r="Q935" i="3"/>
  <c r="BJ935" i="3" s="1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M933" i="3"/>
  <c r="O933" i="3"/>
  <c r="Q933" i="3"/>
  <c r="BJ933" i="3" s="1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1" i="3"/>
  <c r="O931" i="3"/>
  <c r="Q931" i="3"/>
  <c r="BJ931" i="3" s="1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M929" i="3"/>
  <c r="O929" i="3"/>
  <c r="Q929" i="3"/>
  <c r="BJ929" i="3" s="1"/>
  <c r="S929" i="3"/>
  <c r="U929" i="3"/>
  <c r="W929" i="3"/>
  <c r="Y929" i="3"/>
  <c r="AA929" i="3"/>
  <c r="AC929" i="3"/>
  <c r="AE929" i="3"/>
  <c r="AG929" i="3"/>
  <c r="AI929" i="3"/>
  <c r="AK929" i="3"/>
  <c r="AM929" i="3"/>
  <c r="AO929" i="3"/>
  <c r="AQ929" i="3"/>
  <c r="AS929" i="3"/>
  <c r="AU929" i="3"/>
  <c r="AW929" i="3"/>
  <c r="AY929" i="3"/>
  <c r="BA929" i="3"/>
  <c r="BC929" i="3"/>
  <c r="BE929" i="3"/>
  <c r="BG929" i="3"/>
  <c r="BI929" i="3"/>
  <c r="M927" i="3"/>
  <c r="O927" i="3"/>
  <c r="Q927" i="3"/>
  <c r="BJ927" i="3" s="1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M925" i="3"/>
  <c r="O925" i="3"/>
  <c r="Q925" i="3"/>
  <c r="BJ925" i="3" s="1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23" i="3"/>
  <c r="O923" i="3"/>
  <c r="Q923" i="3"/>
  <c r="BJ923" i="3" s="1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M921" i="3"/>
  <c r="O921" i="3"/>
  <c r="Q921" i="3"/>
  <c r="BJ921" i="3" s="1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BG971" i="3"/>
  <c r="BC971" i="3"/>
  <c r="AY971" i="3"/>
  <c r="AU971" i="3"/>
  <c r="AQ971" i="3"/>
  <c r="AM971" i="3"/>
  <c r="AI971" i="3"/>
  <c r="AE971" i="3"/>
  <c r="AA971" i="3"/>
  <c r="W971" i="3"/>
  <c r="S971" i="3"/>
  <c r="BM971" i="3" s="1"/>
  <c r="N971" i="3"/>
  <c r="BJ971" i="3" s="1"/>
  <c r="P971" i="3"/>
  <c r="R971" i="3"/>
  <c r="T971" i="3"/>
  <c r="V971" i="3"/>
  <c r="X971" i="3"/>
  <c r="Z971" i="3"/>
  <c r="AB971" i="3"/>
  <c r="AD971" i="3"/>
  <c r="AF971" i="3"/>
  <c r="AH971" i="3"/>
  <c r="AJ971" i="3"/>
  <c r="AL971" i="3"/>
  <c r="AN971" i="3"/>
  <c r="AP971" i="3"/>
  <c r="AR971" i="3"/>
  <c r="AT971" i="3"/>
  <c r="AV971" i="3"/>
  <c r="AX971" i="3"/>
  <c r="AZ971" i="3"/>
  <c r="BB971" i="3"/>
  <c r="BD971" i="3"/>
  <c r="BF971" i="3"/>
  <c r="BH971" i="3"/>
  <c r="BG969" i="3"/>
  <c r="BC969" i="3"/>
  <c r="AY969" i="3"/>
  <c r="AU969" i="3"/>
  <c r="AQ969" i="3"/>
  <c r="AM969" i="3"/>
  <c r="AI969" i="3"/>
  <c r="AE969" i="3"/>
  <c r="AA969" i="3"/>
  <c r="W969" i="3"/>
  <c r="S969" i="3"/>
  <c r="N969" i="3"/>
  <c r="P969" i="3"/>
  <c r="BK969" i="3" s="1"/>
  <c r="R969" i="3"/>
  <c r="T969" i="3"/>
  <c r="V969" i="3"/>
  <c r="X969" i="3"/>
  <c r="Z969" i="3"/>
  <c r="AB969" i="3"/>
  <c r="AD969" i="3"/>
  <c r="AF969" i="3"/>
  <c r="AH969" i="3"/>
  <c r="AJ969" i="3"/>
  <c r="AL969" i="3"/>
  <c r="AN969" i="3"/>
  <c r="AP969" i="3"/>
  <c r="AR969" i="3"/>
  <c r="AT969" i="3"/>
  <c r="AV969" i="3"/>
  <c r="AX969" i="3"/>
  <c r="AZ969" i="3"/>
  <c r="BB969" i="3"/>
  <c r="BD969" i="3"/>
  <c r="BF969" i="3"/>
  <c r="BH969" i="3"/>
  <c r="BG967" i="3"/>
  <c r="BC967" i="3"/>
  <c r="AY967" i="3"/>
  <c r="AU967" i="3"/>
  <c r="AQ967" i="3"/>
  <c r="AM967" i="3"/>
  <c r="AI967" i="3"/>
  <c r="AE967" i="3"/>
  <c r="AA967" i="3"/>
  <c r="W967" i="3"/>
  <c r="S967" i="3"/>
  <c r="BM967" i="3" s="1"/>
  <c r="N967" i="3"/>
  <c r="BJ967" i="3" s="1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BB967" i="3"/>
  <c r="BD967" i="3"/>
  <c r="BF967" i="3"/>
  <c r="BH967" i="3"/>
  <c r="BG965" i="3"/>
  <c r="BC965" i="3"/>
  <c r="AY965" i="3"/>
  <c r="AU965" i="3"/>
  <c r="AQ965" i="3"/>
  <c r="AM965" i="3"/>
  <c r="AI965" i="3"/>
  <c r="AE965" i="3"/>
  <c r="AA965" i="3"/>
  <c r="W965" i="3"/>
  <c r="S965" i="3"/>
  <c r="N965" i="3"/>
  <c r="P965" i="3"/>
  <c r="BK965" i="3" s="1"/>
  <c r="R965" i="3"/>
  <c r="BL965" i="3" s="1"/>
  <c r="T965" i="3"/>
  <c r="V965" i="3"/>
  <c r="X965" i="3"/>
  <c r="Z965" i="3"/>
  <c r="AB965" i="3"/>
  <c r="AD965" i="3"/>
  <c r="AF965" i="3"/>
  <c r="AH965" i="3"/>
  <c r="AJ965" i="3"/>
  <c r="AL965" i="3"/>
  <c r="AN965" i="3"/>
  <c r="AP965" i="3"/>
  <c r="AR965" i="3"/>
  <c r="AT965" i="3"/>
  <c r="AV965" i="3"/>
  <c r="AX965" i="3"/>
  <c r="AZ965" i="3"/>
  <c r="BB965" i="3"/>
  <c r="BD965" i="3"/>
  <c r="BF965" i="3"/>
  <c r="BH965" i="3"/>
  <c r="BG963" i="3"/>
  <c r="BC963" i="3"/>
  <c r="AY963" i="3"/>
  <c r="AU963" i="3"/>
  <c r="AQ963" i="3"/>
  <c r="AM963" i="3"/>
  <c r="AI963" i="3"/>
  <c r="AE963" i="3"/>
  <c r="AA963" i="3"/>
  <c r="W963" i="3"/>
  <c r="S963" i="3"/>
  <c r="N963" i="3"/>
  <c r="P963" i="3"/>
  <c r="BK963" i="3" s="1"/>
  <c r="R963" i="3"/>
  <c r="BL963" i="3" s="1"/>
  <c r="T963" i="3"/>
  <c r="V963" i="3"/>
  <c r="X963" i="3"/>
  <c r="Z963" i="3"/>
  <c r="AB963" i="3"/>
  <c r="AD963" i="3"/>
  <c r="AF963" i="3"/>
  <c r="AH963" i="3"/>
  <c r="AJ963" i="3"/>
  <c r="AL963" i="3"/>
  <c r="AN963" i="3"/>
  <c r="AP963" i="3"/>
  <c r="AR963" i="3"/>
  <c r="AT963" i="3"/>
  <c r="AV963" i="3"/>
  <c r="AX963" i="3"/>
  <c r="AZ963" i="3"/>
  <c r="BB963" i="3"/>
  <c r="BD963" i="3"/>
  <c r="BF963" i="3"/>
  <c r="BH963" i="3"/>
  <c r="BG959" i="3"/>
  <c r="BC959" i="3"/>
  <c r="AY959" i="3"/>
  <c r="AU959" i="3"/>
  <c r="AQ959" i="3"/>
  <c r="AM959" i="3"/>
  <c r="AI959" i="3"/>
  <c r="AE959" i="3"/>
  <c r="AA959" i="3"/>
  <c r="W959" i="3"/>
  <c r="S959" i="3"/>
  <c r="N959" i="3"/>
  <c r="P959" i="3"/>
  <c r="BK959" i="3" s="1"/>
  <c r="R959" i="3"/>
  <c r="T959" i="3"/>
  <c r="V959" i="3"/>
  <c r="X959" i="3"/>
  <c r="Z959" i="3"/>
  <c r="AB959" i="3"/>
  <c r="AD959" i="3"/>
  <c r="AF959" i="3"/>
  <c r="AH959" i="3"/>
  <c r="AJ959" i="3"/>
  <c r="AL959" i="3"/>
  <c r="AN959" i="3"/>
  <c r="AP959" i="3"/>
  <c r="AR959" i="3"/>
  <c r="AT959" i="3"/>
  <c r="AV959" i="3"/>
  <c r="AX959" i="3"/>
  <c r="AZ959" i="3"/>
  <c r="BB959" i="3"/>
  <c r="BD959" i="3"/>
  <c r="BF959" i="3"/>
  <c r="BH959" i="3"/>
  <c r="BG957" i="3"/>
  <c r="BC957" i="3"/>
  <c r="AY957" i="3"/>
  <c r="AU957" i="3"/>
  <c r="AQ957" i="3"/>
  <c r="AM957" i="3"/>
  <c r="AI957" i="3"/>
  <c r="AE957" i="3"/>
  <c r="AA957" i="3"/>
  <c r="W957" i="3"/>
  <c r="S957" i="3"/>
  <c r="N957" i="3"/>
  <c r="P957" i="3"/>
  <c r="R957" i="3"/>
  <c r="BL957" i="3" s="1"/>
  <c r="T957" i="3"/>
  <c r="V957" i="3"/>
  <c r="BK957" i="3" s="1"/>
  <c r="X957" i="3"/>
  <c r="Z957" i="3"/>
  <c r="AB957" i="3"/>
  <c r="AD957" i="3"/>
  <c r="AF957" i="3"/>
  <c r="AH957" i="3"/>
  <c r="AJ957" i="3"/>
  <c r="AL957" i="3"/>
  <c r="AN957" i="3"/>
  <c r="AP957" i="3"/>
  <c r="AR957" i="3"/>
  <c r="AT957" i="3"/>
  <c r="AV957" i="3"/>
  <c r="AX957" i="3"/>
  <c r="AZ957" i="3"/>
  <c r="BB957" i="3"/>
  <c r="BD957" i="3"/>
  <c r="BF957" i="3"/>
  <c r="BH957" i="3"/>
  <c r="BG955" i="3"/>
  <c r="BC955" i="3"/>
  <c r="AY955" i="3"/>
  <c r="AU955" i="3"/>
  <c r="AQ955" i="3"/>
  <c r="AM955" i="3"/>
  <c r="AI955" i="3"/>
  <c r="AE955" i="3"/>
  <c r="AA955" i="3"/>
  <c r="W955" i="3"/>
  <c r="S955" i="3"/>
  <c r="N955" i="3"/>
  <c r="P955" i="3"/>
  <c r="BK955" i="3" s="1"/>
  <c r="R955" i="3"/>
  <c r="T955" i="3"/>
  <c r="V955" i="3"/>
  <c r="X955" i="3"/>
  <c r="Z955" i="3"/>
  <c r="AB955" i="3"/>
  <c r="AD955" i="3"/>
  <c r="AF955" i="3"/>
  <c r="AH955" i="3"/>
  <c r="AJ955" i="3"/>
  <c r="AL955" i="3"/>
  <c r="AN955" i="3"/>
  <c r="AP955" i="3"/>
  <c r="AR955" i="3"/>
  <c r="AT955" i="3"/>
  <c r="AV955" i="3"/>
  <c r="AX955" i="3"/>
  <c r="AZ955" i="3"/>
  <c r="BB955" i="3"/>
  <c r="BD955" i="3"/>
  <c r="BF955" i="3"/>
  <c r="BH955" i="3"/>
  <c r="BG953" i="3"/>
  <c r="BC953" i="3"/>
  <c r="AY953" i="3"/>
  <c r="AU953" i="3"/>
  <c r="AQ953" i="3"/>
  <c r="AM953" i="3"/>
  <c r="AI953" i="3"/>
  <c r="AE953" i="3"/>
  <c r="AA953" i="3"/>
  <c r="W953" i="3"/>
  <c r="S953" i="3"/>
  <c r="N953" i="3"/>
  <c r="P953" i="3"/>
  <c r="R953" i="3"/>
  <c r="BL953" i="3" s="1"/>
  <c r="T953" i="3"/>
  <c r="V953" i="3"/>
  <c r="BK953" i="3" s="1"/>
  <c r="X953" i="3"/>
  <c r="Z953" i="3"/>
  <c r="AB953" i="3"/>
  <c r="AD953" i="3"/>
  <c r="AF953" i="3"/>
  <c r="AH953" i="3"/>
  <c r="AJ953" i="3"/>
  <c r="AL953" i="3"/>
  <c r="AN953" i="3"/>
  <c r="AP953" i="3"/>
  <c r="AR953" i="3"/>
  <c r="AT953" i="3"/>
  <c r="AV953" i="3"/>
  <c r="AX953" i="3"/>
  <c r="AZ953" i="3"/>
  <c r="BB953" i="3"/>
  <c r="BD953" i="3"/>
  <c r="BF953" i="3"/>
  <c r="BH953" i="3"/>
  <c r="BG951" i="3"/>
  <c r="BC951" i="3"/>
  <c r="AY951" i="3"/>
  <c r="AU951" i="3"/>
  <c r="AQ951" i="3"/>
  <c r="AM951" i="3"/>
  <c r="AI951" i="3"/>
  <c r="AE951" i="3"/>
  <c r="AA951" i="3"/>
  <c r="W951" i="3"/>
  <c r="S951" i="3"/>
  <c r="N951" i="3"/>
  <c r="P951" i="3"/>
  <c r="BK951" i="3" s="1"/>
  <c r="R951" i="3"/>
  <c r="T951" i="3"/>
  <c r="V951" i="3"/>
  <c r="X951" i="3"/>
  <c r="Z951" i="3"/>
  <c r="AB951" i="3"/>
  <c r="AD951" i="3"/>
  <c r="AF951" i="3"/>
  <c r="AH951" i="3"/>
  <c r="AJ951" i="3"/>
  <c r="AL951" i="3"/>
  <c r="AN951" i="3"/>
  <c r="AP951" i="3"/>
  <c r="AR951" i="3"/>
  <c r="AT951" i="3"/>
  <c r="AV951" i="3"/>
  <c r="AX951" i="3"/>
  <c r="AZ951" i="3"/>
  <c r="BB951" i="3"/>
  <c r="BD951" i="3"/>
  <c r="BF951" i="3"/>
  <c r="BH951" i="3"/>
  <c r="BG949" i="3"/>
  <c r="BC949" i="3"/>
  <c r="AY949" i="3"/>
  <c r="AU949" i="3"/>
  <c r="AQ949" i="3"/>
  <c r="AM949" i="3"/>
  <c r="AI949" i="3"/>
  <c r="AE949" i="3"/>
  <c r="AA949" i="3"/>
  <c r="W949" i="3"/>
  <c r="S949" i="3"/>
  <c r="N949" i="3"/>
  <c r="P949" i="3"/>
  <c r="R949" i="3"/>
  <c r="BL949" i="3" s="1"/>
  <c r="T949" i="3"/>
  <c r="V949" i="3"/>
  <c r="BK949" i="3" s="1"/>
  <c r="X949" i="3"/>
  <c r="Z949" i="3"/>
  <c r="AB949" i="3"/>
  <c r="AD949" i="3"/>
  <c r="AF949" i="3"/>
  <c r="AH949" i="3"/>
  <c r="AJ949" i="3"/>
  <c r="AL949" i="3"/>
  <c r="AN949" i="3"/>
  <c r="AP949" i="3"/>
  <c r="AR949" i="3"/>
  <c r="AT949" i="3"/>
  <c r="AV949" i="3"/>
  <c r="AX949" i="3"/>
  <c r="AZ949" i="3"/>
  <c r="BB949" i="3"/>
  <c r="BD949" i="3"/>
  <c r="BF949" i="3"/>
  <c r="BH949" i="3"/>
  <c r="BG947" i="3"/>
  <c r="BC947" i="3"/>
  <c r="AY947" i="3"/>
  <c r="AU947" i="3"/>
  <c r="AQ947" i="3"/>
  <c r="AM947" i="3"/>
  <c r="AI947" i="3"/>
  <c r="AE947" i="3"/>
  <c r="AA947" i="3"/>
  <c r="W947" i="3"/>
  <c r="S947" i="3"/>
  <c r="N947" i="3"/>
  <c r="P947" i="3"/>
  <c r="BK947" i="3" s="1"/>
  <c r="R947" i="3"/>
  <c r="T947" i="3"/>
  <c r="V947" i="3"/>
  <c r="X947" i="3"/>
  <c r="Z947" i="3"/>
  <c r="AB947" i="3"/>
  <c r="AD947" i="3"/>
  <c r="AF947" i="3"/>
  <c r="AH947" i="3"/>
  <c r="AJ947" i="3"/>
  <c r="AL947" i="3"/>
  <c r="AN947" i="3"/>
  <c r="AP947" i="3"/>
  <c r="AR947" i="3"/>
  <c r="AT947" i="3"/>
  <c r="AV947" i="3"/>
  <c r="AX947" i="3"/>
  <c r="AZ947" i="3"/>
  <c r="BB947" i="3"/>
  <c r="BD947" i="3"/>
  <c r="BF947" i="3"/>
  <c r="BH947" i="3"/>
  <c r="BG945" i="3"/>
  <c r="BC945" i="3"/>
  <c r="AY945" i="3"/>
  <c r="AU945" i="3"/>
  <c r="AQ945" i="3"/>
  <c r="AM945" i="3"/>
  <c r="AI945" i="3"/>
  <c r="AE945" i="3"/>
  <c r="AA945" i="3"/>
  <c r="W945" i="3"/>
  <c r="S945" i="3"/>
  <c r="BM945" i="3" s="1"/>
  <c r="N945" i="3"/>
  <c r="BJ945" i="3" s="1"/>
  <c r="P945" i="3"/>
  <c r="R945" i="3"/>
  <c r="T945" i="3"/>
  <c r="V945" i="3"/>
  <c r="X945" i="3"/>
  <c r="Z945" i="3"/>
  <c r="AB945" i="3"/>
  <c r="AD945" i="3"/>
  <c r="AF945" i="3"/>
  <c r="AH945" i="3"/>
  <c r="AJ945" i="3"/>
  <c r="AL945" i="3"/>
  <c r="AN945" i="3"/>
  <c r="AP945" i="3"/>
  <c r="AR945" i="3"/>
  <c r="AT945" i="3"/>
  <c r="AV945" i="3"/>
  <c r="AX945" i="3"/>
  <c r="AZ945" i="3"/>
  <c r="BB945" i="3"/>
  <c r="BD945" i="3"/>
  <c r="BF945" i="3"/>
  <c r="BH945" i="3"/>
  <c r="N943" i="3"/>
  <c r="P943" i="3"/>
  <c r="BK943" i="3" s="1"/>
  <c r="R943" i="3"/>
  <c r="T943" i="3"/>
  <c r="BM943" i="3" s="1"/>
  <c r="V943" i="3"/>
  <c r="X943" i="3"/>
  <c r="Z943" i="3"/>
  <c r="AB943" i="3"/>
  <c r="BL943" i="3" s="1"/>
  <c r="AD943" i="3"/>
  <c r="AF943" i="3"/>
  <c r="AH943" i="3"/>
  <c r="AJ943" i="3"/>
  <c r="AL943" i="3"/>
  <c r="AN943" i="3"/>
  <c r="AP943" i="3"/>
  <c r="AR943" i="3"/>
  <c r="AT943" i="3"/>
  <c r="AV943" i="3"/>
  <c r="AX943" i="3"/>
  <c r="AZ943" i="3"/>
  <c r="BB943" i="3"/>
  <c r="BD943" i="3"/>
  <c r="BF943" i="3"/>
  <c r="BH943" i="3"/>
  <c r="N942" i="3"/>
  <c r="P942" i="3"/>
  <c r="BK942" i="3" s="1"/>
  <c r="R942" i="3"/>
  <c r="BL942" i="3" s="1"/>
  <c r="T942" i="3"/>
  <c r="BM942" i="3" s="1"/>
  <c r="V942" i="3"/>
  <c r="X942" i="3"/>
  <c r="Z942" i="3"/>
  <c r="AB942" i="3"/>
  <c r="AD942" i="3"/>
  <c r="AF942" i="3"/>
  <c r="AH942" i="3"/>
  <c r="AJ942" i="3"/>
  <c r="AL942" i="3"/>
  <c r="AN942" i="3"/>
  <c r="AP942" i="3"/>
  <c r="AR942" i="3"/>
  <c r="AT942" i="3"/>
  <c r="AV942" i="3"/>
  <c r="AX942" i="3"/>
  <c r="AZ942" i="3"/>
  <c r="BB942" i="3"/>
  <c r="BD942" i="3"/>
  <c r="BF942" i="3"/>
  <c r="BH942" i="3"/>
  <c r="BG941" i="3"/>
  <c r="M940" i="3"/>
  <c r="O940" i="3"/>
  <c r="Q940" i="3"/>
  <c r="BJ940" i="3" s="1"/>
  <c r="S940" i="3"/>
  <c r="U940" i="3"/>
  <c r="W940" i="3"/>
  <c r="Y940" i="3"/>
  <c r="AA940" i="3"/>
  <c r="AC940" i="3"/>
  <c r="AE940" i="3"/>
  <c r="AG940" i="3"/>
  <c r="AI940" i="3"/>
  <c r="AK940" i="3"/>
  <c r="AM940" i="3"/>
  <c r="AO940" i="3"/>
  <c r="AQ940" i="3"/>
  <c r="AS940" i="3"/>
  <c r="AU940" i="3"/>
  <c r="AW940" i="3"/>
  <c r="AY940" i="3"/>
  <c r="BA940" i="3"/>
  <c r="BC940" i="3"/>
  <c r="BE940" i="3"/>
  <c r="BG940" i="3"/>
  <c r="BI940" i="3"/>
  <c r="M938" i="3"/>
  <c r="O938" i="3"/>
  <c r="Q938" i="3"/>
  <c r="BJ938" i="3" s="1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BC938" i="3"/>
  <c r="BE938" i="3"/>
  <c r="BG938" i="3"/>
  <c r="BI938" i="3"/>
  <c r="M936" i="3"/>
  <c r="O936" i="3"/>
  <c r="Q936" i="3"/>
  <c r="BJ936" i="3" s="1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4" i="3"/>
  <c r="O934" i="3"/>
  <c r="Q934" i="3"/>
  <c r="BJ934" i="3" s="1"/>
  <c r="S934" i="3"/>
  <c r="U934" i="3"/>
  <c r="W934" i="3"/>
  <c r="Y934" i="3"/>
  <c r="AA934" i="3"/>
  <c r="AC934" i="3"/>
  <c r="AE934" i="3"/>
  <c r="AG934" i="3"/>
  <c r="AI934" i="3"/>
  <c r="AK934" i="3"/>
  <c r="AM934" i="3"/>
  <c r="AO934" i="3"/>
  <c r="AQ934" i="3"/>
  <c r="AS934" i="3"/>
  <c r="AU934" i="3"/>
  <c r="AW934" i="3"/>
  <c r="AY934" i="3"/>
  <c r="BA934" i="3"/>
  <c r="BC934" i="3"/>
  <c r="BE934" i="3"/>
  <c r="BG934" i="3"/>
  <c r="BI934" i="3"/>
  <c r="M932" i="3"/>
  <c r="O932" i="3"/>
  <c r="Q932" i="3"/>
  <c r="BJ932" i="3" s="1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M930" i="3"/>
  <c r="O930" i="3"/>
  <c r="Q930" i="3"/>
  <c r="BJ930" i="3" s="1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M928" i="3"/>
  <c r="O928" i="3"/>
  <c r="BL928" i="3" s="1"/>
  <c r="Q928" i="3"/>
  <c r="S928" i="3"/>
  <c r="BM928" i="3" s="1"/>
  <c r="U928" i="3"/>
  <c r="W928" i="3"/>
  <c r="Y928" i="3"/>
  <c r="AA928" i="3"/>
  <c r="AC928" i="3"/>
  <c r="AE928" i="3"/>
  <c r="AG928" i="3"/>
  <c r="AI928" i="3"/>
  <c r="AK928" i="3"/>
  <c r="AM928" i="3"/>
  <c r="AO928" i="3"/>
  <c r="AQ928" i="3"/>
  <c r="AS928" i="3"/>
  <c r="AU928" i="3"/>
  <c r="AW928" i="3"/>
  <c r="AY928" i="3"/>
  <c r="BA928" i="3"/>
  <c r="BC928" i="3"/>
  <c r="BE928" i="3"/>
  <c r="BG928" i="3"/>
  <c r="BI928" i="3"/>
  <c r="M926" i="3"/>
  <c r="O926" i="3"/>
  <c r="Q926" i="3"/>
  <c r="S926" i="3"/>
  <c r="U926" i="3"/>
  <c r="W926" i="3"/>
  <c r="BJ926" i="3" s="1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M924" i="3"/>
  <c r="O924" i="3"/>
  <c r="Q924" i="3"/>
  <c r="S924" i="3"/>
  <c r="U924" i="3"/>
  <c r="W924" i="3"/>
  <c r="BJ924" i="3" s="1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M922" i="3"/>
  <c r="O922" i="3"/>
  <c r="Q922" i="3"/>
  <c r="S922" i="3"/>
  <c r="U922" i="3"/>
  <c r="W922" i="3"/>
  <c r="BJ922" i="3" s="1"/>
  <c r="Y922" i="3"/>
  <c r="AA922" i="3"/>
  <c r="AC922" i="3"/>
  <c r="AE922" i="3"/>
  <c r="AG922" i="3"/>
  <c r="AI922" i="3"/>
  <c r="AK922" i="3"/>
  <c r="AM922" i="3"/>
  <c r="AO922" i="3"/>
  <c r="AQ922" i="3"/>
  <c r="AS922" i="3"/>
  <c r="AU922" i="3"/>
  <c r="AW922" i="3"/>
  <c r="AY922" i="3"/>
  <c r="BA922" i="3"/>
  <c r="BC922" i="3"/>
  <c r="BE922" i="3"/>
  <c r="BG922" i="3"/>
  <c r="BI922" i="3"/>
  <c r="N920" i="3"/>
  <c r="R920" i="3"/>
  <c r="V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N919" i="3"/>
  <c r="R919" i="3"/>
  <c r="V919" i="3"/>
  <c r="Z919" i="3"/>
  <c r="AD919" i="3"/>
  <c r="AH919" i="3"/>
  <c r="AL919" i="3"/>
  <c r="AP919" i="3"/>
  <c r="AT919" i="3"/>
  <c r="AX919" i="3"/>
  <c r="BB919" i="3"/>
  <c r="BF919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7" i="3"/>
  <c r="R917" i="3"/>
  <c r="V917" i="3"/>
  <c r="Z917" i="3"/>
  <c r="AD917" i="3"/>
  <c r="AH917" i="3"/>
  <c r="AL917" i="3"/>
  <c r="AP917" i="3"/>
  <c r="AT917" i="3"/>
  <c r="AX917" i="3"/>
  <c r="BB917" i="3"/>
  <c r="BF917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N915" i="3"/>
  <c r="R915" i="3"/>
  <c r="V915" i="3"/>
  <c r="Z915" i="3"/>
  <c r="AD915" i="3"/>
  <c r="AH915" i="3"/>
  <c r="AL915" i="3"/>
  <c r="AP915" i="3"/>
  <c r="AT915" i="3"/>
  <c r="AX915" i="3"/>
  <c r="BB915" i="3"/>
  <c r="BF915" i="3"/>
  <c r="N914" i="3"/>
  <c r="BJ914" i="3" s="1"/>
  <c r="R914" i="3"/>
  <c r="V914" i="3"/>
  <c r="Z914" i="3"/>
  <c r="AD914" i="3"/>
  <c r="AH914" i="3"/>
  <c r="AL914" i="3"/>
  <c r="AP914" i="3"/>
  <c r="AT914" i="3"/>
  <c r="AX914" i="3"/>
  <c r="BB914" i="3"/>
  <c r="BF914" i="3"/>
  <c r="N913" i="3"/>
  <c r="BJ913" i="3" s="1"/>
  <c r="R913" i="3"/>
  <c r="V913" i="3"/>
  <c r="Z913" i="3"/>
  <c r="AD913" i="3"/>
  <c r="AH913" i="3"/>
  <c r="AL913" i="3"/>
  <c r="AP913" i="3"/>
  <c r="AT913" i="3"/>
  <c r="BB913" i="3"/>
  <c r="BF913" i="3"/>
  <c r="AX913" i="3"/>
  <c r="AP912" i="3"/>
  <c r="AX912" i="3"/>
  <c r="BF912" i="3"/>
  <c r="N912" i="3"/>
  <c r="R912" i="3"/>
  <c r="V912" i="3"/>
  <c r="Z912" i="3"/>
  <c r="AD912" i="3"/>
  <c r="AH912" i="3"/>
  <c r="AL912" i="3"/>
  <c r="AT912" i="3"/>
  <c r="BB912" i="3"/>
  <c r="AL911" i="3"/>
  <c r="AX911" i="3"/>
  <c r="BF911" i="3"/>
  <c r="N911" i="3"/>
  <c r="R911" i="3"/>
  <c r="V911" i="3"/>
  <c r="Z911" i="3"/>
  <c r="AD911" i="3"/>
  <c r="AH911" i="3"/>
  <c r="AP911" i="3"/>
  <c r="AT911" i="3"/>
  <c r="BB911" i="3"/>
  <c r="N910" i="3"/>
  <c r="R910" i="3"/>
  <c r="V910" i="3"/>
  <c r="Z910" i="3"/>
  <c r="AD910" i="3"/>
  <c r="AH910" i="3"/>
  <c r="AL910" i="3"/>
  <c r="AP910" i="3"/>
  <c r="AX910" i="3"/>
  <c r="BB910" i="3"/>
  <c r="AT910" i="3"/>
  <c r="BF910" i="3"/>
  <c r="N909" i="3"/>
  <c r="R909" i="3"/>
  <c r="V909" i="3"/>
  <c r="Z909" i="3"/>
  <c r="AD909" i="3"/>
  <c r="AH909" i="3"/>
  <c r="AL909" i="3"/>
  <c r="AT909" i="3"/>
  <c r="AX909" i="3"/>
  <c r="BF909" i="3"/>
  <c r="AP909" i="3"/>
  <c r="BB909" i="3"/>
  <c r="N908" i="3"/>
  <c r="R908" i="3"/>
  <c r="V908" i="3"/>
  <c r="AD908" i="3"/>
  <c r="AL908" i="3"/>
  <c r="AT908" i="3"/>
  <c r="BB908" i="3"/>
  <c r="Z908" i="3"/>
  <c r="AH908" i="3"/>
  <c r="AP908" i="3"/>
  <c r="AX908" i="3"/>
  <c r="BF908" i="3"/>
  <c r="N907" i="3"/>
  <c r="BJ907" i="3" s="1"/>
  <c r="R907" i="3"/>
  <c r="V907" i="3"/>
  <c r="AD907" i="3"/>
  <c r="AL907" i="3"/>
  <c r="AX907" i="3"/>
  <c r="BF907" i="3"/>
  <c r="Z907" i="3"/>
  <c r="AH907" i="3"/>
  <c r="AP907" i="3"/>
  <c r="AT907" i="3"/>
  <c r="BB907" i="3"/>
  <c r="Z906" i="3"/>
  <c r="AH906" i="3"/>
  <c r="AP906" i="3"/>
  <c r="AX906" i="3"/>
  <c r="BF906" i="3"/>
  <c r="N906" i="3"/>
  <c r="BJ906" i="3" s="1"/>
  <c r="R906" i="3"/>
  <c r="V906" i="3"/>
  <c r="AD906" i="3"/>
  <c r="AL906" i="3"/>
  <c r="AT906" i="3"/>
  <c r="BB906" i="3"/>
  <c r="AH905" i="3"/>
  <c r="AP905" i="3"/>
  <c r="AX905" i="3"/>
  <c r="BF905" i="3"/>
  <c r="N905" i="3"/>
  <c r="R905" i="3"/>
  <c r="V905" i="3"/>
  <c r="Z905" i="3"/>
  <c r="AD905" i="3"/>
  <c r="AL905" i="3"/>
  <c r="AT905" i="3"/>
  <c r="BB905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N903" i="3"/>
  <c r="R903" i="3"/>
  <c r="V903" i="3"/>
  <c r="Z903" i="3"/>
  <c r="AD903" i="3"/>
  <c r="AH903" i="3"/>
  <c r="AL903" i="3"/>
  <c r="AP903" i="3"/>
  <c r="AT903" i="3"/>
  <c r="AX903" i="3"/>
  <c r="BB903" i="3"/>
  <c r="BF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N901" i="3"/>
  <c r="BJ901" i="3" s="1"/>
  <c r="R901" i="3"/>
  <c r="V901" i="3"/>
  <c r="Z901" i="3"/>
  <c r="AD901" i="3"/>
  <c r="AH901" i="3"/>
  <c r="AL901" i="3"/>
  <c r="AP901" i="3"/>
  <c r="AT901" i="3"/>
  <c r="AX901" i="3"/>
  <c r="BB901" i="3"/>
  <c r="BF901" i="3"/>
  <c r="N900" i="3"/>
  <c r="BJ900" i="3" s="1"/>
  <c r="R900" i="3"/>
  <c r="V900" i="3"/>
  <c r="Z900" i="3"/>
  <c r="AD900" i="3"/>
  <c r="AH900" i="3"/>
  <c r="AL900" i="3"/>
  <c r="AP900" i="3"/>
  <c r="AT900" i="3"/>
  <c r="AX900" i="3"/>
  <c r="BB900" i="3"/>
  <c r="BF900" i="3"/>
  <c r="N899" i="3"/>
  <c r="R899" i="3"/>
  <c r="V899" i="3"/>
  <c r="Z899" i="3"/>
  <c r="AD899" i="3"/>
  <c r="AH899" i="3"/>
  <c r="AL899" i="3"/>
  <c r="AP899" i="3"/>
  <c r="AT899" i="3"/>
  <c r="AX899" i="3"/>
  <c r="BB899" i="3"/>
  <c r="BF899" i="3"/>
  <c r="N898" i="3"/>
  <c r="BJ898" i="3" s="1"/>
  <c r="R898" i="3"/>
  <c r="V898" i="3"/>
  <c r="Z898" i="3"/>
  <c r="AD898" i="3"/>
  <c r="AH898" i="3"/>
  <c r="AL898" i="3"/>
  <c r="AP898" i="3"/>
  <c r="AT898" i="3"/>
  <c r="AX898" i="3"/>
  <c r="BB898" i="3"/>
  <c r="BF898" i="3"/>
  <c r="N897" i="3"/>
  <c r="BJ897" i="3" s="1"/>
  <c r="R897" i="3"/>
  <c r="V897" i="3"/>
  <c r="Z897" i="3"/>
  <c r="AD897" i="3"/>
  <c r="AH897" i="3"/>
  <c r="AL897" i="3"/>
  <c r="AP897" i="3"/>
  <c r="AT897" i="3"/>
  <c r="AX897" i="3"/>
  <c r="BB897" i="3"/>
  <c r="BF897" i="3"/>
  <c r="N896" i="3"/>
  <c r="BJ896" i="3" s="1"/>
  <c r="R896" i="3"/>
  <c r="V896" i="3"/>
  <c r="Z896" i="3"/>
  <c r="AD896" i="3"/>
  <c r="AH896" i="3"/>
  <c r="AL896" i="3"/>
  <c r="AP896" i="3"/>
  <c r="AT896" i="3"/>
  <c r="AX896" i="3"/>
  <c r="BB896" i="3"/>
  <c r="BF896" i="3"/>
  <c r="N895" i="3"/>
  <c r="R895" i="3"/>
  <c r="V895" i="3"/>
  <c r="Z895" i="3"/>
  <c r="AD895" i="3"/>
  <c r="AH895" i="3"/>
  <c r="AL895" i="3"/>
  <c r="AP895" i="3"/>
  <c r="AT895" i="3"/>
  <c r="AX895" i="3"/>
  <c r="BB895" i="3"/>
  <c r="BF895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N893" i="3"/>
  <c r="R893" i="3"/>
  <c r="V893" i="3"/>
  <c r="Z893" i="3"/>
  <c r="AD893" i="3"/>
  <c r="AH893" i="3"/>
  <c r="AL893" i="3"/>
  <c r="AP893" i="3"/>
  <c r="AT893" i="3"/>
  <c r="AX893" i="3"/>
  <c r="BB893" i="3"/>
  <c r="BF893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N891" i="3"/>
  <c r="BJ891" i="3" s="1"/>
  <c r="R891" i="3"/>
  <c r="V891" i="3"/>
  <c r="Z891" i="3"/>
  <c r="AD891" i="3"/>
  <c r="AH891" i="3"/>
  <c r="AL891" i="3"/>
  <c r="AP891" i="3"/>
  <c r="AT891" i="3"/>
  <c r="AX891" i="3"/>
  <c r="BB891" i="3"/>
  <c r="BF891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N889" i="3"/>
  <c r="R889" i="3"/>
  <c r="V889" i="3"/>
  <c r="Z889" i="3"/>
  <c r="AD889" i="3"/>
  <c r="AH889" i="3"/>
  <c r="AL889" i="3"/>
  <c r="AP889" i="3"/>
  <c r="AT889" i="3"/>
  <c r="AX889" i="3"/>
  <c r="BB889" i="3"/>
  <c r="BF889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N887" i="3"/>
  <c r="R887" i="3"/>
  <c r="V887" i="3"/>
  <c r="Z887" i="3"/>
  <c r="AD887" i="3"/>
  <c r="AH887" i="3"/>
  <c r="AL887" i="3"/>
  <c r="AP887" i="3"/>
  <c r="AT887" i="3"/>
  <c r="AX887" i="3"/>
  <c r="BB887" i="3"/>
  <c r="BF887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N885" i="3"/>
  <c r="R885" i="3"/>
  <c r="V885" i="3"/>
  <c r="Z885" i="3"/>
  <c r="AD885" i="3"/>
  <c r="AH885" i="3"/>
  <c r="AL885" i="3"/>
  <c r="AP885" i="3"/>
  <c r="AT885" i="3"/>
  <c r="AX885" i="3"/>
  <c r="BB885" i="3"/>
  <c r="BF885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N883" i="3"/>
  <c r="R883" i="3"/>
  <c r="V883" i="3"/>
  <c r="Z883" i="3"/>
  <c r="AD883" i="3"/>
  <c r="AH883" i="3"/>
  <c r="AL883" i="3"/>
  <c r="AP883" i="3"/>
  <c r="AT883" i="3"/>
  <c r="AX883" i="3"/>
  <c r="BB883" i="3"/>
  <c r="BF883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M906" i="3"/>
  <c r="O906" i="3"/>
  <c r="BL906" i="3" s="1"/>
  <c r="Q906" i="3"/>
  <c r="S906" i="3"/>
  <c r="BM906" i="3" s="1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BL900" i="3" s="1"/>
  <c r="Q900" i="3"/>
  <c r="S900" i="3"/>
  <c r="BM900" i="3" s="1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897" i="3"/>
  <c r="O897" i="3"/>
  <c r="BL897" i="3" s="1"/>
  <c r="Q897" i="3"/>
  <c r="S897" i="3"/>
  <c r="BM897" i="3" s="1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M896" i="3"/>
  <c r="O896" i="3"/>
  <c r="BL896" i="3" s="1"/>
  <c r="Q896" i="3"/>
  <c r="S896" i="3"/>
  <c r="BM896" i="3" s="1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1" i="3"/>
  <c r="O891" i="3"/>
  <c r="BL891" i="3" s="1"/>
  <c r="Q891" i="3"/>
  <c r="S891" i="3"/>
  <c r="BM891" i="3" s="1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O881" i="3"/>
  <c r="S881" i="3"/>
  <c r="W881" i="3"/>
  <c r="AA881" i="3"/>
  <c r="AE881" i="3"/>
  <c r="AI881" i="3"/>
  <c r="AM881" i="3"/>
  <c r="AQ881" i="3"/>
  <c r="AU881" i="3"/>
  <c r="AY881" i="3"/>
  <c r="BC881" i="3"/>
  <c r="BG881" i="3"/>
  <c r="P881" i="3"/>
  <c r="X881" i="3"/>
  <c r="AF881" i="3"/>
  <c r="AN881" i="3"/>
  <c r="AV881" i="3"/>
  <c r="BD881" i="3"/>
  <c r="L880" i="3"/>
  <c r="L879" i="3"/>
  <c r="L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P878" i="3"/>
  <c r="X878" i="3"/>
  <c r="AF878" i="3"/>
  <c r="AN878" i="3"/>
  <c r="AV878" i="3"/>
  <c r="BD878" i="3"/>
  <c r="L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P877" i="3"/>
  <c r="X877" i="3"/>
  <c r="AF877" i="3"/>
  <c r="AN877" i="3"/>
  <c r="AV877" i="3"/>
  <c r="BD877" i="3"/>
  <c r="L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P876" i="3"/>
  <c r="X876" i="3"/>
  <c r="AF876" i="3"/>
  <c r="AN876" i="3"/>
  <c r="AV876" i="3"/>
  <c r="BD876" i="3"/>
  <c r="L875" i="3"/>
  <c r="O875" i="3"/>
  <c r="S875" i="3"/>
  <c r="W875" i="3"/>
  <c r="AA875" i="3"/>
  <c r="AE875" i="3"/>
  <c r="AI875" i="3"/>
  <c r="AM875" i="3"/>
  <c r="AQ875" i="3"/>
  <c r="AU875" i="3"/>
  <c r="AY875" i="3"/>
  <c r="BC875" i="3"/>
  <c r="BG875" i="3"/>
  <c r="P875" i="3"/>
  <c r="X875" i="3"/>
  <c r="AF875" i="3"/>
  <c r="AN875" i="3"/>
  <c r="AV875" i="3"/>
  <c r="BD875" i="3"/>
  <c r="L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P874" i="3"/>
  <c r="X874" i="3"/>
  <c r="AF874" i="3"/>
  <c r="AN874" i="3"/>
  <c r="AV874" i="3"/>
  <c r="BD874" i="3"/>
  <c r="L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P873" i="3"/>
  <c r="X873" i="3"/>
  <c r="AF873" i="3"/>
  <c r="AN873" i="3"/>
  <c r="AV873" i="3"/>
  <c r="BD873" i="3"/>
  <c r="L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P872" i="3"/>
  <c r="X872" i="3"/>
  <c r="AF872" i="3"/>
  <c r="AN872" i="3"/>
  <c r="AV872" i="3"/>
  <c r="BD872" i="3"/>
  <c r="L871" i="3"/>
  <c r="O871" i="3"/>
  <c r="S871" i="3"/>
  <c r="W871" i="3"/>
  <c r="AA871" i="3"/>
  <c r="AE871" i="3"/>
  <c r="AI871" i="3"/>
  <c r="AM871" i="3"/>
  <c r="AQ871" i="3"/>
  <c r="AU871" i="3"/>
  <c r="AY871" i="3"/>
  <c r="BC871" i="3"/>
  <c r="BG871" i="3"/>
  <c r="P871" i="3"/>
  <c r="X871" i="3"/>
  <c r="AF871" i="3"/>
  <c r="AN871" i="3"/>
  <c r="AV871" i="3"/>
  <c r="BD871" i="3"/>
  <c r="L870" i="3"/>
  <c r="O870" i="3"/>
  <c r="S870" i="3"/>
  <c r="W870" i="3"/>
  <c r="AA870" i="3"/>
  <c r="AE870" i="3"/>
  <c r="AI870" i="3"/>
  <c r="AM870" i="3"/>
  <c r="AQ870" i="3"/>
  <c r="AU870" i="3"/>
  <c r="AY870" i="3"/>
  <c r="BC870" i="3"/>
  <c r="BG870" i="3"/>
  <c r="P870" i="3"/>
  <c r="X870" i="3"/>
  <c r="AF870" i="3"/>
  <c r="AN870" i="3"/>
  <c r="AV870" i="3"/>
  <c r="BD870" i="3"/>
  <c r="L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P869" i="3"/>
  <c r="X869" i="3"/>
  <c r="AF869" i="3"/>
  <c r="AN869" i="3"/>
  <c r="AV869" i="3"/>
  <c r="BD869" i="3"/>
  <c r="L868" i="3"/>
  <c r="O868" i="3"/>
  <c r="BL868" i="3" s="1"/>
  <c r="S868" i="3"/>
  <c r="BM868" i="3" s="1"/>
  <c r="W868" i="3"/>
  <c r="AA868" i="3"/>
  <c r="AE868" i="3"/>
  <c r="AI868" i="3"/>
  <c r="AM868" i="3"/>
  <c r="AQ868" i="3"/>
  <c r="AU868" i="3"/>
  <c r="AY868" i="3"/>
  <c r="BC868" i="3"/>
  <c r="BG868" i="3"/>
  <c r="P868" i="3"/>
  <c r="X868" i="3"/>
  <c r="AF868" i="3"/>
  <c r="AN868" i="3"/>
  <c r="AV868" i="3"/>
  <c r="BD868" i="3"/>
  <c r="L867" i="3"/>
  <c r="O867" i="3"/>
  <c r="S867" i="3"/>
  <c r="W867" i="3"/>
  <c r="AA867" i="3"/>
  <c r="AE867" i="3"/>
  <c r="AI867" i="3"/>
  <c r="AM867" i="3"/>
  <c r="AQ867" i="3"/>
  <c r="AU867" i="3"/>
  <c r="AY867" i="3"/>
  <c r="BC867" i="3"/>
  <c r="BG867" i="3"/>
  <c r="P867" i="3"/>
  <c r="X867" i="3"/>
  <c r="AF867" i="3"/>
  <c r="AN867" i="3"/>
  <c r="AV867" i="3"/>
  <c r="BD867" i="3"/>
  <c r="L866" i="3"/>
  <c r="O866" i="3"/>
  <c r="S866" i="3"/>
  <c r="W866" i="3"/>
  <c r="AA866" i="3"/>
  <c r="AE866" i="3"/>
  <c r="AI866" i="3"/>
  <c r="AM866" i="3"/>
  <c r="AQ866" i="3"/>
  <c r="AU866" i="3"/>
  <c r="AY866" i="3"/>
  <c r="BC866" i="3"/>
  <c r="BG866" i="3"/>
  <c r="P866" i="3"/>
  <c r="X866" i="3"/>
  <c r="AF866" i="3"/>
  <c r="AN866" i="3"/>
  <c r="AV866" i="3"/>
  <c r="BD866" i="3"/>
  <c r="L865" i="3"/>
  <c r="O865" i="3"/>
  <c r="BL865" i="3" s="1"/>
  <c r="S865" i="3"/>
  <c r="BM865" i="3" s="1"/>
  <c r="W865" i="3"/>
  <c r="AA865" i="3"/>
  <c r="AE865" i="3"/>
  <c r="AI865" i="3"/>
  <c r="AM865" i="3"/>
  <c r="AQ865" i="3"/>
  <c r="AU865" i="3"/>
  <c r="AY865" i="3"/>
  <c r="BC865" i="3"/>
  <c r="BG865" i="3"/>
  <c r="P865" i="3"/>
  <c r="X865" i="3"/>
  <c r="AF865" i="3"/>
  <c r="AN865" i="3"/>
  <c r="AV865" i="3"/>
  <c r="BD865" i="3"/>
  <c r="L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P864" i="3"/>
  <c r="X864" i="3"/>
  <c r="AF864" i="3"/>
  <c r="AN864" i="3"/>
  <c r="AV864" i="3"/>
  <c r="BD864" i="3"/>
  <c r="L863" i="3"/>
  <c r="O863" i="3"/>
  <c r="BL863" i="3" s="1"/>
  <c r="S863" i="3"/>
  <c r="BM863" i="3" s="1"/>
  <c r="W863" i="3"/>
  <c r="AA863" i="3"/>
  <c r="AE863" i="3"/>
  <c r="AI863" i="3"/>
  <c r="AM863" i="3"/>
  <c r="AQ863" i="3"/>
  <c r="AU863" i="3"/>
  <c r="AY863" i="3"/>
  <c r="BC863" i="3"/>
  <c r="BG863" i="3"/>
  <c r="P863" i="3"/>
  <c r="X863" i="3"/>
  <c r="AF863" i="3"/>
  <c r="AN863" i="3"/>
  <c r="AV863" i="3"/>
  <c r="BD863" i="3"/>
  <c r="L862" i="3"/>
  <c r="O862" i="3"/>
  <c r="BL862" i="3" s="1"/>
  <c r="S862" i="3"/>
  <c r="BM862" i="3" s="1"/>
  <c r="W862" i="3"/>
  <c r="AA862" i="3"/>
  <c r="AE862" i="3"/>
  <c r="AI862" i="3"/>
  <c r="AM862" i="3"/>
  <c r="AQ862" i="3"/>
  <c r="AU862" i="3"/>
  <c r="AY862" i="3"/>
  <c r="BC862" i="3"/>
  <c r="BG862" i="3"/>
  <c r="P862" i="3"/>
  <c r="X862" i="3"/>
  <c r="AF862" i="3"/>
  <c r="AN862" i="3"/>
  <c r="AV862" i="3"/>
  <c r="BD862" i="3"/>
  <c r="M861" i="3"/>
  <c r="O861" i="3"/>
  <c r="BL861" i="3" s="1"/>
  <c r="Q861" i="3"/>
  <c r="S861" i="3"/>
  <c r="BM861" i="3" s="1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BJ861" i="3" s="1"/>
  <c r="P861" i="3"/>
  <c r="R861" i="3"/>
  <c r="T861" i="3"/>
  <c r="V861" i="3"/>
  <c r="X861" i="3"/>
  <c r="Z861" i="3"/>
  <c r="AB861" i="3"/>
  <c r="AD861" i="3"/>
  <c r="AF861" i="3"/>
  <c r="AJ861" i="3"/>
  <c r="AN861" i="3"/>
  <c r="AR861" i="3"/>
  <c r="AV861" i="3"/>
  <c r="AZ861" i="3"/>
  <c r="BD861" i="3"/>
  <c r="BH861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N859" i="3"/>
  <c r="P859" i="3"/>
  <c r="R859" i="3"/>
  <c r="T859" i="3"/>
  <c r="V859" i="3"/>
  <c r="X859" i="3"/>
  <c r="Z859" i="3"/>
  <c r="AB859" i="3"/>
  <c r="AD859" i="3"/>
  <c r="AF859" i="3"/>
  <c r="AH859" i="3"/>
  <c r="AJ859" i="3"/>
  <c r="AL859" i="3"/>
  <c r="AN859" i="3"/>
  <c r="AP859" i="3"/>
  <c r="AR859" i="3"/>
  <c r="AT859" i="3"/>
  <c r="AV859" i="3"/>
  <c r="AX859" i="3"/>
  <c r="AZ859" i="3"/>
  <c r="BB859" i="3"/>
  <c r="BD859" i="3"/>
  <c r="BF859" i="3"/>
  <c r="BH859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P857" i="3"/>
  <c r="R857" i="3"/>
  <c r="T857" i="3"/>
  <c r="V857" i="3"/>
  <c r="X857" i="3"/>
  <c r="Z857" i="3"/>
  <c r="AB857" i="3"/>
  <c r="AD857" i="3"/>
  <c r="AF857" i="3"/>
  <c r="AH857" i="3"/>
  <c r="AJ857" i="3"/>
  <c r="AL857" i="3"/>
  <c r="AN857" i="3"/>
  <c r="AP857" i="3"/>
  <c r="AR857" i="3"/>
  <c r="AT857" i="3"/>
  <c r="AV857" i="3"/>
  <c r="AX857" i="3"/>
  <c r="AZ857" i="3"/>
  <c r="BB857" i="3"/>
  <c r="BD857" i="3"/>
  <c r="BF857" i="3"/>
  <c r="BH857" i="3"/>
  <c r="M855" i="3"/>
  <c r="O855" i="3"/>
  <c r="BL855" i="3" s="1"/>
  <c r="Q855" i="3"/>
  <c r="S855" i="3"/>
  <c r="BM855" i="3" s="1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N855" i="3"/>
  <c r="BJ855" i="3" s="1"/>
  <c r="P855" i="3"/>
  <c r="R855" i="3"/>
  <c r="T855" i="3"/>
  <c r="V855" i="3"/>
  <c r="X855" i="3"/>
  <c r="Z855" i="3"/>
  <c r="AB855" i="3"/>
  <c r="AD855" i="3"/>
  <c r="AF855" i="3"/>
  <c r="AH855" i="3"/>
  <c r="AJ855" i="3"/>
  <c r="AL855" i="3"/>
  <c r="AN855" i="3"/>
  <c r="AP855" i="3"/>
  <c r="AR855" i="3"/>
  <c r="AT855" i="3"/>
  <c r="AV855" i="3"/>
  <c r="AX855" i="3"/>
  <c r="AZ855" i="3"/>
  <c r="BB855" i="3"/>
  <c r="BD855" i="3"/>
  <c r="BF855" i="3"/>
  <c r="BH855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P853" i="3"/>
  <c r="R853" i="3"/>
  <c r="T853" i="3"/>
  <c r="V853" i="3"/>
  <c r="X853" i="3"/>
  <c r="Z853" i="3"/>
  <c r="AB853" i="3"/>
  <c r="AD853" i="3"/>
  <c r="AF853" i="3"/>
  <c r="AH853" i="3"/>
  <c r="AJ853" i="3"/>
  <c r="AL853" i="3"/>
  <c r="AN853" i="3"/>
  <c r="AP853" i="3"/>
  <c r="AR853" i="3"/>
  <c r="AT853" i="3"/>
  <c r="AV853" i="3"/>
  <c r="AX853" i="3"/>
  <c r="AZ853" i="3"/>
  <c r="BB853" i="3"/>
  <c r="BD853" i="3"/>
  <c r="BF853" i="3"/>
  <c r="BH853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N851" i="3"/>
  <c r="P851" i="3"/>
  <c r="R851" i="3"/>
  <c r="T851" i="3"/>
  <c r="V851" i="3"/>
  <c r="X851" i="3"/>
  <c r="Z851" i="3"/>
  <c r="AB851" i="3"/>
  <c r="AD851" i="3"/>
  <c r="AF851" i="3"/>
  <c r="AH851" i="3"/>
  <c r="AJ851" i="3"/>
  <c r="AL851" i="3"/>
  <c r="AN851" i="3"/>
  <c r="AP851" i="3"/>
  <c r="AR851" i="3"/>
  <c r="AT851" i="3"/>
  <c r="AV851" i="3"/>
  <c r="AX851" i="3"/>
  <c r="AZ851" i="3"/>
  <c r="BB851" i="3"/>
  <c r="BD851" i="3"/>
  <c r="BF851" i="3"/>
  <c r="BH851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N849" i="3"/>
  <c r="P849" i="3"/>
  <c r="R849" i="3"/>
  <c r="T849" i="3"/>
  <c r="V849" i="3"/>
  <c r="X849" i="3"/>
  <c r="Z849" i="3"/>
  <c r="AB849" i="3"/>
  <c r="AD849" i="3"/>
  <c r="AF849" i="3"/>
  <c r="AH849" i="3"/>
  <c r="AJ849" i="3"/>
  <c r="AL849" i="3"/>
  <c r="AN849" i="3"/>
  <c r="AP849" i="3"/>
  <c r="AR849" i="3"/>
  <c r="AT849" i="3"/>
  <c r="AV849" i="3"/>
  <c r="AX849" i="3"/>
  <c r="AZ849" i="3"/>
  <c r="BB849" i="3"/>
  <c r="BD849" i="3"/>
  <c r="BF849" i="3"/>
  <c r="BH849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N847" i="3"/>
  <c r="P847" i="3"/>
  <c r="R847" i="3"/>
  <c r="T847" i="3"/>
  <c r="V847" i="3"/>
  <c r="X847" i="3"/>
  <c r="Z847" i="3"/>
  <c r="AB847" i="3"/>
  <c r="AD847" i="3"/>
  <c r="AF847" i="3"/>
  <c r="AH847" i="3"/>
  <c r="AJ847" i="3"/>
  <c r="AL847" i="3"/>
  <c r="AN847" i="3"/>
  <c r="AP847" i="3"/>
  <c r="AR847" i="3"/>
  <c r="AT847" i="3"/>
  <c r="AV847" i="3"/>
  <c r="AX847" i="3"/>
  <c r="AZ847" i="3"/>
  <c r="BB847" i="3"/>
  <c r="BD847" i="3"/>
  <c r="BF847" i="3"/>
  <c r="BH847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N845" i="3"/>
  <c r="P845" i="3"/>
  <c r="R845" i="3"/>
  <c r="T845" i="3"/>
  <c r="V845" i="3"/>
  <c r="X845" i="3"/>
  <c r="Z845" i="3"/>
  <c r="AB845" i="3"/>
  <c r="AD845" i="3"/>
  <c r="AF845" i="3"/>
  <c r="AH845" i="3"/>
  <c r="AJ845" i="3"/>
  <c r="AL845" i="3"/>
  <c r="AN845" i="3"/>
  <c r="AP845" i="3"/>
  <c r="AR845" i="3"/>
  <c r="AT845" i="3"/>
  <c r="AV845" i="3"/>
  <c r="AX845" i="3"/>
  <c r="AZ845" i="3"/>
  <c r="BB845" i="3"/>
  <c r="BD845" i="3"/>
  <c r="BF845" i="3"/>
  <c r="BH845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N843" i="3"/>
  <c r="P843" i="3"/>
  <c r="R843" i="3"/>
  <c r="T843" i="3"/>
  <c r="V843" i="3"/>
  <c r="X843" i="3"/>
  <c r="Z843" i="3"/>
  <c r="AB843" i="3"/>
  <c r="AD843" i="3"/>
  <c r="AF843" i="3"/>
  <c r="AH843" i="3"/>
  <c r="AJ843" i="3"/>
  <c r="AL843" i="3"/>
  <c r="AN843" i="3"/>
  <c r="AP843" i="3"/>
  <c r="AR843" i="3"/>
  <c r="AT843" i="3"/>
  <c r="AV843" i="3"/>
  <c r="AX843" i="3"/>
  <c r="AZ843" i="3"/>
  <c r="BB843" i="3"/>
  <c r="BD843" i="3"/>
  <c r="BF843" i="3"/>
  <c r="BH843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P841" i="3"/>
  <c r="R841" i="3"/>
  <c r="T841" i="3"/>
  <c r="V841" i="3"/>
  <c r="X841" i="3"/>
  <c r="Z841" i="3"/>
  <c r="AB841" i="3"/>
  <c r="AD841" i="3"/>
  <c r="AF841" i="3"/>
  <c r="AH841" i="3"/>
  <c r="AJ841" i="3"/>
  <c r="AL841" i="3"/>
  <c r="AN841" i="3"/>
  <c r="AP841" i="3"/>
  <c r="AR841" i="3"/>
  <c r="AT841" i="3"/>
  <c r="AV841" i="3"/>
  <c r="AX841" i="3"/>
  <c r="AZ841" i="3"/>
  <c r="BB841" i="3"/>
  <c r="BD841" i="3"/>
  <c r="BF841" i="3"/>
  <c r="BH841" i="3"/>
  <c r="M920" i="3"/>
  <c r="O920" i="3"/>
  <c r="Q920" i="3"/>
  <c r="S920" i="3"/>
  <c r="U920" i="3"/>
  <c r="W920" i="3"/>
  <c r="M915" i="3"/>
  <c r="O915" i="3"/>
  <c r="Q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M914" i="3"/>
  <c r="O914" i="3"/>
  <c r="BL914" i="3" s="1"/>
  <c r="Q914" i="3"/>
  <c r="S914" i="3"/>
  <c r="BM914" i="3" s="1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O913" i="3"/>
  <c r="BL913" i="3" s="1"/>
  <c r="Q913" i="3"/>
  <c r="S913" i="3"/>
  <c r="BM913" i="3" s="1"/>
  <c r="U913" i="3"/>
  <c r="W913" i="3"/>
  <c r="Y913" i="3"/>
  <c r="AA913" i="3"/>
  <c r="AC913" i="3"/>
  <c r="AE913" i="3"/>
  <c r="AG913" i="3"/>
  <c r="AI913" i="3"/>
  <c r="AK913" i="3"/>
  <c r="AM913" i="3"/>
  <c r="AO913" i="3"/>
  <c r="AQ913" i="3"/>
  <c r="AS913" i="3"/>
  <c r="AU913" i="3"/>
  <c r="AW913" i="3"/>
  <c r="AY913" i="3"/>
  <c r="BA913" i="3"/>
  <c r="BC913" i="3"/>
  <c r="BE913" i="3"/>
  <c r="BG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M907" i="3"/>
  <c r="O907" i="3"/>
  <c r="BL907" i="3" s="1"/>
  <c r="Q907" i="3"/>
  <c r="S907" i="3"/>
  <c r="BM907" i="3" s="1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M901" i="3"/>
  <c r="O901" i="3"/>
  <c r="BL901" i="3" s="1"/>
  <c r="Q901" i="3"/>
  <c r="S901" i="3"/>
  <c r="BM901" i="3" s="1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M898" i="3"/>
  <c r="O898" i="3"/>
  <c r="BL898" i="3" s="1"/>
  <c r="Q898" i="3"/>
  <c r="S898" i="3"/>
  <c r="BM898" i="3" s="1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L881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T880" i="3"/>
  <c r="AB880" i="3"/>
  <c r="AJ880" i="3"/>
  <c r="AR880" i="3"/>
  <c r="AZ880" i="3"/>
  <c r="BH880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P879" i="3"/>
  <c r="T879" i="3"/>
  <c r="X879" i="3"/>
  <c r="AB879" i="3"/>
  <c r="AF879" i="3"/>
  <c r="AJ879" i="3"/>
  <c r="AN879" i="3"/>
  <c r="AR879" i="3"/>
  <c r="AV879" i="3"/>
  <c r="AZ879" i="3"/>
  <c r="BD879" i="3"/>
  <c r="BH879" i="3"/>
  <c r="BH941" i="3"/>
  <c r="BF941" i="3"/>
  <c r="BD941" i="3"/>
  <c r="BB941" i="3"/>
  <c r="AZ941" i="3"/>
  <c r="AX941" i="3"/>
  <c r="AV941" i="3"/>
  <c r="AT941" i="3"/>
  <c r="AR941" i="3"/>
  <c r="AP941" i="3"/>
  <c r="AN941" i="3"/>
  <c r="AL941" i="3"/>
  <c r="AJ941" i="3"/>
  <c r="AH941" i="3"/>
  <c r="AF941" i="3"/>
  <c r="AD941" i="3"/>
  <c r="AB941" i="3"/>
  <c r="Z941" i="3"/>
  <c r="X941" i="3"/>
  <c r="V941" i="3"/>
  <c r="T941" i="3"/>
  <c r="BJ941" i="3" s="1"/>
  <c r="R941" i="3"/>
  <c r="P941" i="3"/>
  <c r="BH940" i="3"/>
  <c r="BF940" i="3"/>
  <c r="BD940" i="3"/>
  <c r="BB940" i="3"/>
  <c r="AZ940" i="3"/>
  <c r="AX940" i="3"/>
  <c r="AV940" i="3"/>
  <c r="AT940" i="3"/>
  <c r="AR940" i="3"/>
  <c r="AP940" i="3"/>
  <c r="AN940" i="3"/>
  <c r="AL940" i="3"/>
  <c r="AJ940" i="3"/>
  <c r="AH940" i="3"/>
  <c r="AF940" i="3"/>
  <c r="AD940" i="3"/>
  <c r="AB940" i="3"/>
  <c r="Z940" i="3"/>
  <c r="X940" i="3"/>
  <c r="V940" i="3"/>
  <c r="T940" i="3"/>
  <c r="R940" i="3"/>
  <c r="P940" i="3"/>
  <c r="BH939" i="3"/>
  <c r="BF939" i="3"/>
  <c r="BD939" i="3"/>
  <c r="BB939" i="3"/>
  <c r="AZ939" i="3"/>
  <c r="AX939" i="3"/>
  <c r="AV939" i="3"/>
  <c r="AT939" i="3"/>
  <c r="AR939" i="3"/>
  <c r="AP939" i="3"/>
  <c r="AN939" i="3"/>
  <c r="AL939" i="3"/>
  <c r="AJ939" i="3"/>
  <c r="AH939" i="3"/>
  <c r="AF939" i="3"/>
  <c r="AD939" i="3"/>
  <c r="AB939" i="3"/>
  <c r="Z939" i="3"/>
  <c r="X939" i="3"/>
  <c r="V939" i="3"/>
  <c r="T939" i="3"/>
  <c r="R939" i="3"/>
  <c r="P939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BH937" i="3"/>
  <c r="BF937" i="3"/>
  <c r="BD937" i="3"/>
  <c r="BB937" i="3"/>
  <c r="AZ937" i="3"/>
  <c r="AX937" i="3"/>
  <c r="AV937" i="3"/>
  <c r="AT937" i="3"/>
  <c r="AR937" i="3"/>
  <c r="AP937" i="3"/>
  <c r="AN937" i="3"/>
  <c r="AL937" i="3"/>
  <c r="AJ937" i="3"/>
  <c r="AH937" i="3"/>
  <c r="AF937" i="3"/>
  <c r="AD937" i="3"/>
  <c r="AB937" i="3"/>
  <c r="Z937" i="3"/>
  <c r="X937" i="3"/>
  <c r="V937" i="3"/>
  <c r="T937" i="3"/>
  <c r="R937" i="3"/>
  <c r="P937" i="3"/>
  <c r="BH936" i="3"/>
  <c r="BF936" i="3"/>
  <c r="BD936" i="3"/>
  <c r="BB936" i="3"/>
  <c r="AZ936" i="3"/>
  <c r="AX936" i="3"/>
  <c r="AV936" i="3"/>
  <c r="AT936" i="3"/>
  <c r="AR936" i="3"/>
  <c r="AP936" i="3"/>
  <c r="AN936" i="3"/>
  <c r="AL936" i="3"/>
  <c r="AJ936" i="3"/>
  <c r="AH936" i="3"/>
  <c r="AF936" i="3"/>
  <c r="AD936" i="3"/>
  <c r="AB936" i="3"/>
  <c r="Z936" i="3"/>
  <c r="X936" i="3"/>
  <c r="V936" i="3"/>
  <c r="T936" i="3"/>
  <c r="R936" i="3"/>
  <c r="P936" i="3"/>
  <c r="BH935" i="3"/>
  <c r="BF935" i="3"/>
  <c r="BD935" i="3"/>
  <c r="BB935" i="3"/>
  <c r="AZ935" i="3"/>
  <c r="AX935" i="3"/>
  <c r="AV935" i="3"/>
  <c r="AT935" i="3"/>
  <c r="AR935" i="3"/>
  <c r="AP935" i="3"/>
  <c r="AN935" i="3"/>
  <c r="AL935" i="3"/>
  <c r="AJ935" i="3"/>
  <c r="AH935" i="3"/>
  <c r="AF935" i="3"/>
  <c r="AD935" i="3"/>
  <c r="AB935" i="3"/>
  <c r="Z935" i="3"/>
  <c r="X935" i="3"/>
  <c r="V935" i="3"/>
  <c r="T935" i="3"/>
  <c r="R935" i="3"/>
  <c r="P935" i="3"/>
  <c r="BH934" i="3"/>
  <c r="BF934" i="3"/>
  <c r="BD934" i="3"/>
  <c r="BB934" i="3"/>
  <c r="AZ934" i="3"/>
  <c r="AX934" i="3"/>
  <c r="AV934" i="3"/>
  <c r="AT934" i="3"/>
  <c r="AR934" i="3"/>
  <c r="AP934" i="3"/>
  <c r="AN934" i="3"/>
  <c r="AL934" i="3"/>
  <c r="AJ934" i="3"/>
  <c r="AH934" i="3"/>
  <c r="AF934" i="3"/>
  <c r="AD934" i="3"/>
  <c r="AB934" i="3"/>
  <c r="Z934" i="3"/>
  <c r="X934" i="3"/>
  <c r="V934" i="3"/>
  <c r="T934" i="3"/>
  <c r="R934" i="3"/>
  <c r="P934" i="3"/>
  <c r="BH933" i="3"/>
  <c r="BF933" i="3"/>
  <c r="BD933" i="3"/>
  <c r="BB933" i="3"/>
  <c r="AZ933" i="3"/>
  <c r="AX933" i="3"/>
  <c r="AV933" i="3"/>
  <c r="AT933" i="3"/>
  <c r="AR933" i="3"/>
  <c r="AP933" i="3"/>
  <c r="AN933" i="3"/>
  <c r="AL933" i="3"/>
  <c r="AJ933" i="3"/>
  <c r="AH933" i="3"/>
  <c r="AF933" i="3"/>
  <c r="AD933" i="3"/>
  <c r="AB933" i="3"/>
  <c r="Z933" i="3"/>
  <c r="X933" i="3"/>
  <c r="V933" i="3"/>
  <c r="T933" i="3"/>
  <c r="R933" i="3"/>
  <c r="P933" i="3"/>
  <c r="BH932" i="3"/>
  <c r="BF932" i="3"/>
  <c r="BD932" i="3"/>
  <c r="BB932" i="3"/>
  <c r="AZ932" i="3"/>
  <c r="AX932" i="3"/>
  <c r="AV932" i="3"/>
  <c r="AT932" i="3"/>
  <c r="AR932" i="3"/>
  <c r="AP932" i="3"/>
  <c r="AN932" i="3"/>
  <c r="AL932" i="3"/>
  <c r="AJ932" i="3"/>
  <c r="AH932" i="3"/>
  <c r="AF932" i="3"/>
  <c r="AD932" i="3"/>
  <c r="AB932" i="3"/>
  <c r="Z932" i="3"/>
  <c r="X932" i="3"/>
  <c r="V932" i="3"/>
  <c r="T932" i="3"/>
  <c r="R932" i="3"/>
  <c r="P932" i="3"/>
  <c r="BH931" i="3"/>
  <c r="BF931" i="3"/>
  <c r="BD931" i="3"/>
  <c r="BB931" i="3"/>
  <c r="AZ931" i="3"/>
  <c r="AX931" i="3"/>
  <c r="AV931" i="3"/>
  <c r="AT931" i="3"/>
  <c r="AR931" i="3"/>
  <c r="AP931" i="3"/>
  <c r="AN931" i="3"/>
  <c r="AL931" i="3"/>
  <c r="AJ931" i="3"/>
  <c r="AH931" i="3"/>
  <c r="AF931" i="3"/>
  <c r="AD931" i="3"/>
  <c r="AB931" i="3"/>
  <c r="Z931" i="3"/>
  <c r="X931" i="3"/>
  <c r="V931" i="3"/>
  <c r="T931" i="3"/>
  <c r="R931" i="3"/>
  <c r="P931" i="3"/>
  <c r="BH930" i="3"/>
  <c r="BF930" i="3"/>
  <c r="BD930" i="3"/>
  <c r="BB930" i="3"/>
  <c r="AZ930" i="3"/>
  <c r="AX930" i="3"/>
  <c r="AV930" i="3"/>
  <c r="AT930" i="3"/>
  <c r="AR930" i="3"/>
  <c r="AP930" i="3"/>
  <c r="AN930" i="3"/>
  <c r="AL930" i="3"/>
  <c r="AJ930" i="3"/>
  <c r="AH930" i="3"/>
  <c r="AF930" i="3"/>
  <c r="AD930" i="3"/>
  <c r="AB930" i="3"/>
  <c r="Z930" i="3"/>
  <c r="X930" i="3"/>
  <c r="V930" i="3"/>
  <c r="T930" i="3"/>
  <c r="R930" i="3"/>
  <c r="P930" i="3"/>
  <c r="BH929" i="3"/>
  <c r="BF929" i="3"/>
  <c r="BD929" i="3"/>
  <c r="BB929" i="3"/>
  <c r="AZ929" i="3"/>
  <c r="AX929" i="3"/>
  <c r="AV929" i="3"/>
  <c r="AT929" i="3"/>
  <c r="AR929" i="3"/>
  <c r="AP929" i="3"/>
  <c r="AN929" i="3"/>
  <c r="AL929" i="3"/>
  <c r="AJ929" i="3"/>
  <c r="AH929" i="3"/>
  <c r="AF929" i="3"/>
  <c r="AD929" i="3"/>
  <c r="AB929" i="3"/>
  <c r="Z929" i="3"/>
  <c r="X929" i="3"/>
  <c r="V929" i="3"/>
  <c r="T929" i="3"/>
  <c r="R929" i="3"/>
  <c r="P929" i="3"/>
  <c r="BH928" i="3"/>
  <c r="BF928" i="3"/>
  <c r="BD928" i="3"/>
  <c r="BB928" i="3"/>
  <c r="AZ928" i="3"/>
  <c r="AX928" i="3"/>
  <c r="AV928" i="3"/>
  <c r="AT928" i="3"/>
  <c r="AR928" i="3"/>
  <c r="AP928" i="3"/>
  <c r="AN928" i="3"/>
  <c r="AL928" i="3"/>
  <c r="AJ928" i="3"/>
  <c r="AH928" i="3"/>
  <c r="AF928" i="3"/>
  <c r="AD928" i="3"/>
  <c r="AB928" i="3"/>
  <c r="Z928" i="3"/>
  <c r="X928" i="3"/>
  <c r="V928" i="3"/>
  <c r="T928" i="3"/>
  <c r="R928" i="3"/>
  <c r="P928" i="3"/>
  <c r="BH927" i="3"/>
  <c r="BF927" i="3"/>
  <c r="BD927" i="3"/>
  <c r="BB927" i="3"/>
  <c r="AZ927" i="3"/>
  <c r="AX927" i="3"/>
  <c r="AV927" i="3"/>
  <c r="AT927" i="3"/>
  <c r="AR927" i="3"/>
  <c r="AP927" i="3"/>
  <c r="AN927" i="3"/>
  <c r="AL927" i="3"/>
  <c r="AJ927" i="3"/>
  <c r="AH927" i="3"/>
  <c r="AF927" i="3"/>
  <c r="AD927" i="3"/>
  <c r="AB927" i="3"/>
  <c r="Z927" i="3"/>
  <c r="X927" i="3"/>
  <c r="V927" i="3"/>
  <c r="T927" i="3"/>
  <c r="R927" i="3"/>
  <c r="P927" i="3"/>
  <c r="BH926" i="3"/>
  <c r="BF926" i="3"/>
  <c r="BD926" i="3"/>
  <c r="BB926" i="3"/>
  <c r="AZ926" i="3"/>
  <c r="AX926" i="3"/>
  <c r="AV926" i="3"/>
  <c r="AT926" i="3"/>
  <c r="AR926" i="3"/>
  <c r="AP926" i="3"/>
  <c r="AN926" i="3"/>
  <c r="AL926" i="3"/>
  <c r="AJ926" i="3"/>
  <c r="AH926" i="3"/>
  <c r="AF926" i="3"/>
  <c r="AD926" i="3"/>
  <c r="AB926" i="3"/>
  <c r="Z926" i="3"/>
  <c r="X926" i="3"/>
  <c r="V926" i="3"/>
  <c r="T926" i="3"/>
  <c r="R926" i="3"/>
  <c r="P926" i="3"/>
  <c r="BH925" i="3"/>
  <c r="BF925" i="3"/>
  <c r="BD925" i="3"/>
  <c r="BB925" i="3"/>
  <c r="AZ925" i="3"/>
  <c r="AX925" i="3"/>
  <c r="AV925" i="3"/>
  <c r="AT925" i="3"/>
  <c r="AR925" i="3"/>
  <c r="AP925" i="3"/>
  <c r="AN925" i="3"/>
  <c r="AL925" i="3"/>
  <c r="AJ925" i="3"/>
  <c r="AH925" i="3"/>
  <c r="AF925" i="3"/>
  <c r="AD925" i="3"/>
  <c r="AB925" i="3"/>
  <c r="Z925" i="3"/>
  <c r="X925" i="3"/>
  <c r="V925" i="3"/>
  <c r="T925" i="3"/>
  <c r="R925" i="3"/>
  <c r="P925" i="3"/>
  <c r="BH924" i="3"/>
  <c r="BF924" i="3"/>
  <c r="BD924" i="3"/>
  <c r="BB924" i="3"/>
  <c r="AZ924" i="3"/>
  <c r="AX924" i="3"/>
  <c r="AV924" i="3"/>
  <c r="AT924" i="3"/>
  <c r="AR924" i="3"/>
  <c r="AP924" i="3"/>
  <c r="AN924" i="3"/>
  <c r="AL924" i="3"/>
  <c r="AJ924" i="3"/>
  <c r="AH924" i="3"/>
  <c r="AF924" i="3"/>
  <c r="AD924" i="3"/>
  <c r="AB924" i="3"/>
  <c r="Z924" i="3"/>
  <c r="X924" i="3"/>
  <c r="V924" i="3"/>
  <c r="T924" i="3"/>
  <c r="R924" i="3"/>
  <c r="P924" i="3"/>
  <c r="BH923" i="3"/>
  <c r="BF923" i="3"/>
  <c r="BD923" i="3"/>
  <c r="BB923" i="3"/>
  <c r="AZ923" i="3"/>
  <c r="AX923" i="3"/>
  <c r="AV923" i="3"/>
  <c r="AT923" i="3"/>
  <c r="AR923" i="3"/>
  <c r="AP923" i="3"/>
  <c r="AN923" i="3"/>
  <c r="AL923" i="3"/>
  <c r="AJ923" i="3"/>
  <c r="AH923" i="3"/>
  <c r="AF923" i="3"/>
  <c r="AD923" i="3"/>
  <c r="AB923" i="3"/>
  <c r="Z923" i="3"/>
  <c r="X923" i="3"/>
  <c r="V923" i="3"/>
  <c r="T923" i="3"/>
  <c r="R923" i="3"/>
  <c r="P923" i="3"/>
  <c r="BH922" i="3"/>
  <c r="BF922" i="3"/>
  <c r="BD922" i="3"/>
  <c r="BB922" i="3"/>
  <c r="AZ922" i="3"/>
  <c r="AX922" i="3"/>
  <c r="AV922" i="3"/>
  <c r="AT922" i="3"/>
  <c r="AR922" i="3"/>
  <c r="AP922" i="3"/>
  <c r="AN922" i="3"/>
  <c r="AL922" i="3"/>
  <c r="AJ922" i="3"/>
  <c r="AH922" i="3"/>
  <c r="AF922" i="3"/>
  <c r="AD922" i="3"/>
  <c r="AB922" i="3"/>
  <c r="Z922" i="3"/>
  <c r="X922" i="3"/>
  <c r="V922" i="3"/>
  <c r="T922" i="3"/>
  <c r="R922" i="3"/>
  <c r="P922" i="3"/>
  <c r="BH921" i="3"/>
  <c r="BF921" i="3"/>
  <c r="BD921" i="3"/>
  <c r="BB921" i="3"/>
  <c r="AZ921" i="3"/>
  <c r="AX921" i="3"/>
  <c r="AV921" i="3"/>
  <c r="AT921" i="3"/>
  <c r="AR921" i="3"/>
  <c r="AP921" i="3"/>
  <c r="AN921" i="3"/>
  <c r="AL921" i="3"/>
  <c r="AJ921" i="3"/>
  <c r="AH921" i="3"/>
  <c r="AF921" i="3"/>
  <c r="AD921" i="3"/>
  <c r="AB921" i="3"/>
  <c r="Z921" i="3"/>
  <c r="X921" i="3"/>
  <c r="V921" i="3"/>
  <c r="T921" i="3"/>
  <c r="R921" i="3"/>
  <c r="P921" i="3"/>
  <c r="BH920" i="3"/>
  <c r="BF920" i="3"/>
  <c r="BD920" i="3"/>
  <c r="BB920" i="3"/>
  <c r="AZ920" i="3"/>
  <c r="AX920" i="3"/>
  <c r="AV920" i="3"/>
  <c r="AT920" i="3"/>
  <c r="AR920" i="3"/>
  <c r="AP920" i="3"/>
  <c r="AN920" i="3"/>
  <c r="AL920" i="3"/>
  <c r="AJ920" i="3"/>
  <c r="AH920" i="3"/>
  <c r="AF920" i="3"/>
  <c r="AD920" i="3"/>
  <c r="AB920" i="3"/>
  <c r="Z920" i="3"/>
  <c r="X920" i="3"/>
  <c r="T920" i="3"/>
  <c r="P920" i="3"/>
  <c r="BH919" i="3"/>
  <c r="BD919" i="3"/>
  <c r="AZ919" i="3"/>
  <c r="AV919" i="3"/>
  <c r="AR919" i="3"/>
  <c r="AN919" i="3"/>
  <c r="AJ919" i="3"/>
  <c r="AF919" i="3"/>
  <c r="AB919" i="3"/>
  <c r="X919" i="3"/>
  <c r="T919" i="3"/>
  <c r="P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BH917" i="3"/>
  <c r="BD917" i="3"/>
  <c r="AZ917" i="3"/>
  <c r="AV917" i="3"/>
  <c r="AR917" i="3"/>
  <c r="AN917" i="3"/>
  <c r="AJ917" i="3"/>
  <c r="AF917" i="3"/>
  <c r="AB917" i="3"/>
  <c r="X917" i="3"/>
  <c r="T917" i="3"/>
  <c r="P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BH915" i="3"/>
  <c r="BD915" i="3"/>
  <c r="AZ915" i="3"/>
  <c r="AV915" i="3"/>
  <c r="AR915" i="3"/>
  <c r="AN915" i="3"/>
  <c r="AJ915" i="3"/>
  <c r="AF915" i="3"/>
  <c r="AB915" i="3"/>
  <c r="X915" i="3"/>
  <c r="T915" i="3"/>
  <c r="P915" i="3"/>
  <c r="BH914" i="3"/>
  <c r="BD914" i="3"/>
  <c r="AZ914" i="3"/>
  <c r="AV914" i="3"/>
  <c r="AR914" i="3"/>
  <c r="AN914" i="3"/>
  <c r="AJ914" i="3"/>
  <c r="AF914" i="3"/>
  <c r="AB914" i="3"/>
  <c r="X914" i="3"/>
  <c r="T914" i="3"/>
  <c r="P914" i="3"/>
  <c r="BH913" i="3"/>
  <c r="BD913" i="3"/>
  <c r="AZ913" i="3"/>
  <c r="AV913" i="3"/>
  <c r="AR913" i="3"/>
  <c r="AN913" i="3"/>
  <c r="AJ913" i="3"/>
  <c r="AF913" i="3"/>
  <c r="AB913" i="3"/>
  <c r="X913" i="3"/>
  <c r="T913" i="3"/>
  <c r="P913" i="3"/>
  <c r="BH912" i="3"/>
  <c r="BD912" i="3"/>
  <c r="AZ912" i="3"/>
  <c r="AV912" i="3"/>
  <c r="AR912" i="3"/>
  <c r="AN912" i="3"/>
  <c r="AJ912" i="3"/>
  <c r="AF912" i="3"/>
  <c r="AB912" i="3"/>
  <c r="X912" i="3"/>
  <c r="T912" i="3"/>
  <c r="P912" i="3"/>
  <c r="BH911" i="3"/>
  <c r="BD911" i="3"/>
  <c r="AZ911" i="3"/>
  <c r="AV911" i="3"/>
  <c r="AR911" i="3"/>
  <c r="AN911" i="3"/>
  <c r="AJ911" i="3"/>
  <c r="AF911" i="3"/>
  <c r="AB911" i="3"/>
  <c r="X911" i="3"/>
  <c r="T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BH909" i="3"/>
  <c r="BD909" i="3"/>
  <c r="AZ909" i="3"/>
  <c r="AV909" i="3"/>
  <c r="AR909" i="3"/>
  <c r="AN909" i="3"/>
  <c r="AJ909" i="3"/>
  <c r="AF909" i="3"/>
  <c r="AB909" i="3"/>
  <c r="X909" i="3"/>
  <c r="T909" i="3"/>
  <c r="P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BD907" i="3"/>
  <c r="AZ907" i="3"/>
  <c r="AV907" i="3"/>
  <c r="AR907" i="3"/>
  <c r="AN907" i="3"/>
  <c r="AJ907" i="3"/>
  <c r="AF907" i="3"/>
  <c r="AB907" i="3"/>
  <c r="X907" i="3"/>
  <c r="T907" i="3"/>
  <c r="P907" i="3"/>
  <c r="BH906" i="3"/>
  <c r="BD906" i="3"/>
  <c r="AZ906" i="3"/>
  <c r="AV906" i="3"/>
  <c r="AR906" i="3"/>
  <c r="AN906" i="3"/>
  <c r="AJ906" i="3"/>
  <c r="AF906" i="3"/>
  <c r="AB906" i="3"/>
  <c r="X906" i="3"/>
  <c r="T906" i="3"/>
  <c r="P906" i="3"/>
  <c r="BH905" i="3"/>
  <c r="BD905" i="3"/>
  <c r="AZ905" i="3"/>
  <c r="AV905" i="3"/>
  <c r="AR905" i="3"/>
  <c r="AN905" i="3"/>
  <c r="AJ905" i="3"/>
  <c r="AF905" i="3"/>
  <c r="AB905" i="3"/>
  <c r="X905" i="3"/>
  <c r="T905" i="3"/>
  <c r="P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BD899" i="3"/>
  <c r="AZ899" i="3"/>
  <c r="AV899" i="3"/>
  <c r="AR899" i="3"/>
  <c r="AN899" i="3"/>
  <c r="AJ899" i="3"/>
  <c r="AF899" i="3"/>
  <c r="AB899" i="3"/>
  <c r="X899" i="3"/>
  <c r="T899" i="3"/>
  <c r="P899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H897" i="3"/>
  <c r="BD897" i="3"/>
  <c r="AZ897" i="3"/>
  <c r="AV897" i="3"/>
  <c r="AR897" i="3"/>
  <c r="AN897" i="3"/>
  <c r="AJ897" i="3"/>
  <c r="AF897" i="3"/>
  <c r="AB897" i="3"/>
  <c r="X897" i="3"/>
  <c r="T897" i="3"/>
  <c r="P897" i="3"/>
  <c r="BH896" i="3"/>
  <c r="BD896" i="3"/>
  <c r="AZ896" i="3"/>
  <c r="AV896" i="3"/>
  <c r="AR896" i="3"/>
  <c r="AN896" i="3"/>
  <c r="AJ896" i="3"/>
  <c r="AF896" i="3"/>
  <c r="AB896" i="3"/>
  <c r="X896" i="3"/>
  <c r="T896" i="3"/>
  <c r="P896" i="3"/>
  <c r="BH895" i="3"/>
  <c r="BD895" i="3"/>
  <c r="AZ895" i="3"/>
  <c r="AV895" i="3"/>
  <c r="AR895" i="3"/>
  <c r="AN895" i="3"/>
  <c r="AJ895" i="3"/>
  <c r="AF895" i="3"/>
  <c r="AB895" i="3"/>
  <c r="X895" i="3"/>
  <c r="T895" i="3"/>
  <c r="P895" i="3"/>
  <c r="BH894" i="3"/>
  <c r="BD894" i="3"/>
  <c r="AZ894" i="3"/>
  <c r="AV894" i="3"/>
  <c r="AR894" i="3"/>
  <c r="AN894" i="3"/>
  <c r="AJ894" i="3"/>
  <c r="AF894" i="3"/>
  <c r="AB894" i="3"/>
  <c r="X894" i="3"/>
  <c r="T894" i="3"/>
  <c r="P894" i="3"/>
  <c r="BH893" i="3"/>
  <c r="BD893" i="3"/>
  <c r="AZ893" i="3"/>
  <c r="AV893" i="3"/>
  <c r="AR893" i="3"/>
  <c r="AN893" i="3"/>
  <c r="AJ893" i="3"/>
  <c r="AF893" i="3"/>
  <c r="AB893" i="3"/>
  <c r="X893" i="3"/>
  <c r="T893" i="3"/>
  <c r="P893" i="3"/>
  <c r="BH892" i="3"/>
  <c r="BD892" i="3"/>
  <c r="AZ892" i="3"/>
  <c r="AV892" i="3"/>
  <c r="AR892" i="3"/>
  <c r="AN892" i="3"/>
  <c r="AJ892" i="3"/>
  <c r="AF892" i="3"/>
  <c r="AB892" i="3"/>
  <c r="X892" i="3"/>
  <c r="T892" i="3"/>
  <c r="P892" i="3"/>
  <c r="BH891" i="3"/>
  <c r="BD891" i="3"/>
  <c r="AZ891" i="3"/>
  <c r="AV891" i="3"/>
  <c r="AR891" i="3"/>
  <c r="AN891" i="3"/>
  <c r="AJ891" i="3"/>
  <c r="AF891" i="3"/>
  <c r="AB891" i="3"/>
  <c r="X891" i="3"/>
  <c r="T891" i="3"/>
  <c r="P891" i="3"/>
  <c r="BH890" i="3"/>
  <c r="BD890" i="3"/>
  <c r="AZ890" i="3"/>
  <c r="AV890" i="3"/>
  <c r="AR890" i="3"/>
  <c r="AN890" i="3"/>
  <c r="AJ890" i="3"/>
  <c r="AF890" i="3"/>
  <c r="AB890" i="3"/>
  <c r="X890" i="3"/>
  <c r="T890" i="3"/>
  <c r="P890" i="3"/>
  <c r="BH889" i="3"/>
  <c r="BD889" i="3"/>
  <c r="AZ889" i="3"/>
  <c r="AV889" i="3"/>
  <c r="AR889" i="3"/>
  <c r="AN889" i="3"/>
  <c r="AJ889" i="3"/>
  <c r="AF889" i="3"/>
  <c r="AB889" i="3"/>
  <c r="X889" i="3"/>
  <c r="T889" i="3"/>
  <c r="P889" i="3"/>
  <c r="BH888" i="3"/>
  <c r="BD888" i="3"/>
  <c r="AZ888" i="3"/>
  <c r="AV888" i="3"/>
  <c r="AR888" i="3"/>
  <c r="AN888" i="3"/>
  <c r="AJ888" i="3"/>
  <c r="AF888" i="3"/>
  <c r="AB888" i="3"/>
  <c r="X888" i="3"/>
  <c r="T888" i="3"/>
  <c r="P888" i="3"/>
  <c r="BH887" i="3"/>
  <c r="BD887" i="3"/>
  <c r="AZ887" i="3"/>
  <c r="AV887" i="3"/>
  <c r="AR887" i="3"/>
  <c r="AN887" i="3"/>
  <c r="AJ887" i="3"/>
  <c r="AF887" i="3"/>
  <c r="AB887" i="3"/>
  <c r="X887" i="3"/>
  <c r="T887" i="3"/>
  <c r="P887" i="3"/>
  <c r="BH886" i="3"/>
  <c r="BD886" i="3"/>
  <c r="AZ886" i="3"/>
  <c r="AV886" i="3"/>
  <c r="AR886" i="3"/>
  <c r="AN886" i="3"/>
  <c r="AJ886" i="3"/>
  <c r="AF886" i="3"/>
  <c r="AB886" i="3"/>
  <c r="X886" i="3"/>
  <c r="T886" i="3"/>
  <c r="P886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4" i="3"/>
  <c r="BD884" i="3"/>
  <c r="AZ884" i="3"/>
  <c r="AV884" i="3"/>
  <c r="AR884" i="3"/>
  <c r="AN884" i="3"/>
  <c r="AJ884" i="3"/>
  <c r="AF884" i="3"/>
  <c r="AB884" i="3"/>
  <c r="X884" i="3"/>
  <c r="T884" i="3"/>
  <c r="P884" i="3"/>
  <c r="BH883" i="3"/>
  <c r="BD883" i="3"/>
  <c r="AZ883" i="3"/>
  <c r="AV883" i="3"/>
  <c r="AR883" i="3"/>
  <c r="AN883" i="3"/>
  <c r="AJ883" i="3"/>
  <c r="AF883" i="3"/>
  <c r="AB883" i="3"/>
  <c r="X883" i="3"/>
  <c r="T883" i="3"/>
  <c r="P883" i="3"/>
  <c r="BH882" i="3"/>
  <c r="BD882" i="3"/>
  <c r="AZ882" i="3"/>
  <c r="AV882" i="3"/>
  <c r="AR882" i="3"/>
  <c r="AN882" i="3"/>
  <c r="AJ882" i="3"/>
  <c r="AF882" i="3"/>
  <c r="AB882" i="3"/>
  <c r="X882" i="3"/>
  <c r="T882" i="3"/>
  <c r="P882" i="3"/>
  <c r="BB881" i="3"/>
  <c r="AT881" i="3"/>
  <c r="AL881" i="3"/>
  <c r="AD881" i="3"/>
  <c r="V881" i="3"/>
  <c r="N881" i="3"/>
  <c r="BB880" i="3"/>
  <c r="AL880" i="3"/>
  <c r="V880" i="3"/>
  <c r="BB879" i="3"/>
  <c r="AT879" i="3"/>
  <c r="AL879" i="3"/>
  <c r="AD879" i="3"/>
  <c r="V879" i="3"/>
  <c r="N879" i="3"/>
  <c r="BB878" i="3"/>
  <c r="AL878" i="3"/>
  <c r="V878" i="3"/>
  <c r="BB877" i="3"/>
  <c r="AL877" i="3"/>
  <c r="V877" i="3"/>
  <c r="BB876" i="3"/>
  <c r="AL876" i="3"/>
  <c r="V876" i="3"/>
  <c r="BB875" i="3"/>
  <c r="AL875" i="3"/>
  <c r="V875" i="3"/>
  <c r="BB874" i="3"/>
  <c r="AL874" i="3"/>
  <c r="V874" i="3"/>
  <c r="BB873" i="3"/>
  <c r="AL873" i="3"/>
  <c r="V873" i="3"/>
  <c r="BB872" i="3"/>
  <c r="AL872" i="3"/>
  <c r="V872" i="3"/>
  <c r="BB871" i="3"/>
  <c r="AL871" i="3"/>
  <c r="V871" i="3"/>
  <c r="BB870" i="3"/>
  <c r="AL870" i="3"/>
  <c r="V870" i="3"/>
  <c r="BB869" i="3"/>
  <c r="AL869" i="3"/>
  <c r="V869" i="3"/>
  <c r="BB868" i="3"/>
  <c r="AL868" i="3"/>
  <c r="V868" i="3"/>
  <c r="BB867" i="3"/>
  <c r="AL867" i="3"/>
  <c r="V867" i="3"/>
  <c r="BB866" i="3"/>
  <c r="AL866" i="3"/>
  <c r="V866" i="3"/>
  <c r="BB865" i="3"/>
  <c r="AL865" i="3"/>
  <c r="V865" i="3"/>
  <c r="BB864" i="3"/>
  <c r="AL864" i="3"/>
  <c r="V864" i="3"/>
  <c r="BB863" i="3"/>
  <c r="AL863" i="3"/>
  <c r="V863" i="3"/>
  <c r="BB862" i="3"/>
  <c r="AL862" i="3"/>
  <c r="V862" i="3"/>
  <c r="BB861" i="3"/>
  <c r="AT861" i="3"/>
  <c r="AL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M852" i="3"/>
  <c r="O852" i="3"/>
  <c r="BL852" i="3" s="1"/>
  <c r="Q852" i="3"/>
  <c r="S852" i="3"/>
  <c r="BM852" i="3" s="1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N852" i="3"/>
  <c r="BJ852" i="3" s="1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N839" i="3"/>
  <c r="R839" i="3"/>
  <c r="T839" i="3"/>
  <c r="V839" i="3"/>
  <c r="X839" i="3"/>
  <c r="Z839" i="3"/>
  <c r="AB839" i="3"/>
  <c r="AD839" i="3"/>
  <c r="AF839" i="3"/>
  <c r="AH839" i="3"/>
  <c r="AJ839" i="3"/>
  <c r="AL839" i="3"/>
  <c r="AN839" i="3"/>
  <c r="AP839" i="3"/>
  <c r="AR839" i="3"/>
  <c r="AT839" i="3"/>
  <c r="AV839" i="3"/>
  <c r="AX839" i="3"/>
  <c r="AZ839" i="3"/>
  <c r="BB839" i="3"/>
  <c r="BD839" i="3"/>
  <c r="BF839" i="3"/>
  <c r="BH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M839" i="3"/>
  <c r="O839" i="3"/>
  <c r="Q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1" i="3"/>
  <c r="P831" i="3"/>
  <c r="R831" i="3"/>
  <c r="T831" i="3"/>
  <c r="V831" i="3"/>
  <c r="X831" i="3"/>
  <c r="Z831" i="3"/>
  <c r="AB831" i="3"/>
  <c r="AD831" i="3"/>
  <c r="AF831" i="3"/>
  <c r="AH831" i="3"/>
  <c r="AJ831" i="3"/>
  <c r="AL831" i="3"/>
  <c r="AN831" i="3"/>
  <c r="AP831" i="3"/>
  <c r="AR831" i="3"/>
  <c r="AT831" i="3"/>
  <c r="AV831" i="3"/>
  <c r="AX831" i="3"/>
  <c r="AZ831" i="3"/>
  <c r="BB831" i="3"/>
  <c r="BD831" i="3"/>
  <c r="BF831" i="3"/>
  <c r="BH831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M827" i="3"/>
  <c r="O827" i="3"/>
  <c r="Q827" i="3"/>
  <c r="S827" i="3"/>
  <c r="U827" i="3"/>
  <c r="W827" i="3"/>
  <c r="Y827" i="3"/>
  <c r="AA827" i="3"/>
  <c r="AC827" i="3"/>
  <c r="AE827" i="3"/>
  <c r="AG827" i="3"/>
  <c r="AI827" i="3"/>
  <c r="AK827" i="3"/>
  <c r="AM827" i="3"/>
  <c r="AO827" i="3"/>
  <c r="AQ827" i="3"/>
  <c r="AS827" i="3"/>
  <c r="AU827" i="3"/>
  <c r="AW827" i="3"/>
  <c r="AY827" i="3"/>
  <c r="BA827" i="3"/>
  <c r="BC827" i="3"/>
  <c r="BE827" i="3"/>
  <c r="BG827" i="3"/>
  <c r="BI827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5" i="3"/>
  <c r="O825" i="3"/>
  <c r="Q825" i="3"/>
  <c r="S825" i="3"/>
  <c r="U825" i="3"/>
  <c r="W825" i="3"/>
  <c r="Y825" i="3"/>
  <c r="AA825" i="3"/>
  <c r="AC825" i="3"/>
  <c r="AE825" i="3"/>
  <c r="AG825" i="3"/>
  <c r="AI825" i="3"/>
  <c r="AK825" i="3"/>
  <c r="AM825" i="3"/>
  <c r="AO825" i="3"/>
  <c r="AQ825" i="3"/>
  <c r="AS825" i="3"/>
  <c r="AU825" i="3"/>
  <c r="AW825" i="3"/>
  <c r="AY825" i="3"/>
  <c r="BA825" i="3"/>
  <c r="BC825" i="3"/>
  <c r="BE825" i="3"/>
  <c r="BG825" i="3"/>
  <c r="BI825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M823" i="3"/>
  <c r="O823" i="3"/>
  <c r="Q823" i="3"/>
  <c r="S823" i="3"/>
  <c r="U823" i="3"/>
  <c r="W823" i="3"/>
  <c r="Y823" i="3"/>
  <c r="AA823" i="3"/>
  <c r="AC823" i="3"/>
  <c r="AE823" i="3"/>
  <c r="AG823" i="3"/>
  <c r="AI823" i="3"/>
  <c r="AK823" i="3"/>
  <c r="AM823" i="3"/>
  <c r="AO823" i="3"/>
  <c r="AQ823" i="3"/>
  <c r="AS823" i="3"/>
  <c r="AU823" i="3"/>
  <c r="AW823" i="3"/>
  <c r="AY823" i="3"/>
  <c r="BA823" i="3"/>
  <c r="BC823" i="3"/>
  <c r="BE823" i="3"/>
  <c r="BG823" i="3"/>
  <c r="BI823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1" i="3"/>
  <c r="O821" i="3"/>
  <c r="Q821" i="3"/>
  <c r="S821" i="3"/>
  <c r="U821" i="3"/>
  <c r="W821" i="3"/>
  <c r="Y821" i="3"/>
  <c r="AA821" i="3"/>
  <c r="AC821" i="3"/>
  <c r="AE821" i="3"/>
  <c r="AG821" i="3"/>
  <c r="AI821" i="3"/>
  <c r="AK821" i="3"/>
  <c r="AM821" i="3"/>
  <c r="AO821" i="3"/>
  <c r="AQ821" i="3"/>
  <c r="AS821" i="3"/>
  <c r="AU821" i="3"/>
  <c r="AW821" i="3"/>
  <c r="AY821" i="3"/>
  <c r="BA821" i="3"/>
  <c r="BC821" i="3"/>
  <c r="BE821" i="3"/>
  <c r="BG821" i="3"/>
  <c r="BI821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M819" i="3"/>
  <c r="O819" i="3"/>
  <c r="Q819" i="3"/>
  <c r="S819" i="3"/>
  <c r="U819" i="3"/>
  <c r="W819" i="3"/>
  <c r="Y819" i="3"/>
  <c r="AA819" i="3"/>
  <c r="AC819" i="3"/>
  <c r="AE819" i="3"/>
  <c r="AG819" i="3"/>
  <c r="AI819" i="3"/>
  <c r="AK819" i="3"/>
  <c r="AM819" i="3"/>
  <c r="AO819" i="3"/>
  <c r="AQ819" i="3"/>
  <c r="AS819" i="3"/>
  <c r="AU819" i="3"/>
  <c r="AW819" i="3"/>
  <c r="AY819" i="3"/>
  <c r="BA819" i="3"/>
  <c r="BC819" i="3"/>
  <c r="BE819" i="3"/>
  <c r="BG819" i="3"/>
  <c r="BI819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BI839" i="3"/>
  <c r="BG839" i="3"/>
  <c r="BE839" i="3"/>
  <c r="BC839" i="3"/>
  <c r="BA839" i="3"/>
  <c r="AY839" i="3"/>
  <c r="AW839" i="3"/>
  <c r="AU839" i="3"/>
  <c r="AS839" i="3"/>
  <c r="AQ839" i="3"/>
  <c r="AO839" i="3"/>
  <c r="AM839" i="3"/>
  <c r="AK839" i="3"/>
  <c r="AI839" i="3"/>
  <c r="AG839" i="3"/>
  <c r="AE839" i="3"/>
  <c r="AC839" i="3"/>
  <c r="AA839" i="3"/>
  <c r="Y839" i="3"/>
  <c r="W839" i="3"/>
  <c r="U839" i="3"/>
  <c r="S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AR833" i="3"/>
  <c r="AN833" i="3"/>
  <c r="AJ833" i="3"/>
  <c r="AF833" i="3"/>
  <c r="AB833" i="3"/>
  <c r="X833" i="3"/>
  <c r="T833" i="3"/>
  <c r="P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0" i="3"/>
  <c r="O830" i="3"/>
  <c r="Q830" i="3"/>
  <c r="S830" i="3"/>
  <c r="U830" i="3"/>
  <c r="W830" i="3"/>
  <c r="Y830" i="3"/>
  <c r="AA830" i="3"/>
  <c r="AC830" i="3"/>
  <c r="AE830" i="3"/>
  <c r="AG830" i="3"/>
  <c r="AI830" i="3"/>
  <c r="AK830" i="3"/>
  <c r="AM830" i="3"/>
  <c r="AO830" i="3"/>
  <c r="AQ830" i="3"/>
  <c r="AS830" i="3"/>
  <c r="AU830" i="3"/>
  <c r="AW830" i="3"/>
  <c r="AY830" i="3"/>
  <c r="BA830" i="3"/>
  <c r="BC830" i="3"/>
  <c r="BE830" i="3"/>
  <c r="BG830" i="3"/>
  <c r="BI830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28" i="3"/>
  <c r="O828" i="3"/>
  <c r="Q828" i="3"/>
  <c r="S828" i="3"/>
  <c r="U828" i="3"/>
  <c r="W828" i="3"/>
  <c r="Y828" i="3"/>
  <c r="AA828" i="3"/>
  <c r="AC828" i="3"/>
  <c r="AE828" i="3"/>
  <c r="AG828" i="3"/>
  <c r="AI828" i="3"/>
  <c r="AK828" i="3"/>
  <c r="AM828" i="3"/>
  <c r="AO828" i="3"/>
  <c r="AQ828" i="3"/>
  <c r="AS828" i="3"/>
  <c r="AU828" i="3"/>
  <c r="AW828" i="3"/>
  <c r="AY828" i="3"/>
  <c r="BA828" i="3"/>
  <c r="BC828" i="3"/>
  <c r="BE828" i="3"/>
  <c r="BG828" i="3"/>
  <c r="BI828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P824" i="3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N818" i="3"/>
  <c r="P818" i="3"/>
  <c r="R818" i="3"/>
  <c r="T818" i="3"/>
  <c r="V818" i="3"/>
  <c r="X818" i="3"/>
  <c r="Z818" i="3"/>
  <c r="AB818" i="3"/>
  <c r="AD818" i="3"/>
  <c r="AF818" i="3"/>
  <c r="AH818" i="3"/>
  <c r="AJ818" i="3"/>
  <c r="AL818" i="3"/>
  <c r="AN818" i="3"/>
  <c r="AP818" i="3"/>
  <c r="AR818" i="3"/>
  <c r="AT818" i="3"/>
  <c r="AV818" i="3"/>
  <c r="AX818" i="3"/>
  <c r="AZ818" i="3"/>
  <c r="BB818" i="3"/>
  <c r="BD818" i="3"/>
  <c r="BF818" i="3"/>
  <c r="BH818" i="3"/>
  <c r="N817" i="3"/>
  <c r="P817" i="3"/>
  <c r="R817" i="3"/>
  <c r="T817" i="3"/>
  <c r="BM817" i="3" s="1"/>
  <c r="V817" i="3"/>
  <c r="X817" i="3"/>
  <c r="Z817" i="3"/>
  <c r="AB817" i="3"/>
  <c r="AD817" i="3"/>
  <c r="AF817" i="3"/>
  <c r="N816" i="3"/>
  <c r="P816" i="3"/>
  <c r="R816" i="3"/>
  <c r="BL816" i="3" s="1"/>
  <c r="T816" i="3"/>
  <c r="BM816" i="3" s="1"/>
  <c r="V816" i="3"/>
  <c r="X816" i="3"/>
  <c r="Z816" i="3"/>
  <c r="AB816" i="3"/>
  <c r="AD816" i="3"/>
  <c r="AF816" i="3"/>
  <c r="AH816" i="3"/>
  <c r="AJ816" i="3"/>
  <c r="AL816" i="3"/>
  <c r="AN816" i="3"/>
  <c r="AP816" i="3"/>
  <c r="AR816" i="3"/>
  <c r="AT816" i="3"/>
  <c r="AV816" i="3"/>
  <c r="AX816" i="3"/>
  <c r="AZ816" i="3"/>
  <c r="BB816" i="3"/>
  <c r="BD816" i="3"/>
  <c r="BF816" i="3"/>
  <c r="BH816" i="3"/>
  <c r="N815" i="3"/>
  <c r="P815" i="3"/>
  <c r="R815" i="3"/>
  <c r="T815" i="3"/>
  <c r="BM815" i="3" s="1"/>
  <c r="V815" i="3"/>
  <c r="X815" i="3"/>
  <c r="Z815" i="3"/>
  <c r="AB815" i="3"/>
  <c r="BL815" i="3" s="1"/>
  <c r="AD815" i="3"/>
  <c r="AF815" i="3"/>
  <c r="AH815" i="3"/>
  <c r="AJ815" i="3"/>
  <c r="AL815" i="3"/>
  <c r="AN815" i="3"/>
  <c r="AP815" i="3"/>
  <c r="AR815" i="3"/>
  <c r="AT815" i="3"/>
  <c r="AV815" i="3"/>
  <c r="AX815" i="3"/>
  <c r="AZ815" i="3"/>
  <c r="BB815" i="3"/>
  <c r="BD815" i="3"/>
  <c r="BF815" i="3"/>
  <c r="BH815" i="3"/>
  <c r="N814" i="3"/>
  <c r="P814" i="3"/>
  <c r="R814" i="3"/>
  <c r="BL814" i="3" s="1"/>
  <c r="T814" i="3"/>
  <c r="V814" i="3"/>
  <c r="X814" i="3"/>
  <c r="Z814" i="3"/>
  <c r="AB814" i="3"/>
  <c r="AD814" i="3"/>
  <c r="AF814" i="3"/>
  <c r="AH814" i="3"/>
  <c r="AJ814" i="3"/>
  <c r="AL814" i="3"/>
  <c r="AN814" i="3"/>
  <c r="AP814" i="3"/>
  <c r="AR814" i="3"/>
  <c r="AT814" i="3"/>
  <c r="AV814" i="3"/>
  <c r="AX814" i="3"/>
  <c r="AZ814" i="3"/>
  <c r="BB814" i="3"/>
  <c r="BD814" i="3"/>
  <c r="BF814" i="3"/>
  <c r="BH814" i="3"/>
  <c r="N813" i="3"/>
  <c r="P813" i="3"/>
  <c r="R813" i="3"/>
  <c r="T813" i="3"/>
  <c r="BM813" i="3" s="1"/>
  <c r="V813" i="3"/>
  <c r="X813" i="3"/>
  <c r="Z813" i="3"/>
  <c r="AB813" i="3"/>
  <c r="BL813" i="3" s="1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M811" i="3"/>
  <c r="O811" i="3"/>
  <c r="Q811" i="3"/>
  <c r="BJ811" i="3" s="1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M809" i="3"/>
  <c r="O809" i="3"/>
  <c r="Q809" i="3"/>
  <c r="BJ809" i="3" s="1"/>
  <c r="S809" i="3"/>
  <c r="U809" i="3"/>
  <c r="W809" i="3"/>
  <c r="Y809" i="3"/>
  <c r="AA809" i="3"/>
  <c r="AC809" i="3"/>
  <c r="AE809" i="3"/>
  <c r="AG809" i="3"/>
  <c r="AI809" i="3"/>
  <c r="AK809" i="3"/>
  <c r="AM809" i="3"/>
  <c r="AO809" i="3"/>
  <c r="AQ809" i="3"/>
  <c r="AS809" i="3"/>
  <c r="AU809" i="3"/>
  <c r="AW809" i="3"/>
  <c r="AY809" i="3"/>
  <c r="BA809" i="3"/>
  <c r="BC809" i="3"/>
  <c r="BE809" i="3"/>
  <c r="BG809" i="3"/>
  <c r="BI809" i="3"/>
  <c r="BI817" i="3"/>
  <c r="BG817" i="3"/>
  <c r="BE817" i="3"/>
  <c r="BC817" i="3"/>
  <c r="BA817" i="3"/>
  <c r="AY817" i="3"/>
  <c r="AW817" i="3"/>
  <c r="AU817" i="3"/>
  <c r="AS817" i="3"/>
  <c r="AQ817" i="3"/>
  <c r="AO817" i="3"/>
  <c r="AM817" i="3"/>
  <c r="AK817" i="3"/>
  <c r="AI817" i="3"/>
  <c r="AG817" i="3"/>
  <c r="AC817" i="3"/>
  <c r="Y817" i="3"/>
  <c r="U817" i="3"/>
  <c r="Q817" i="3"/>
  <c r="M817" i="3"/>
  <c r="BI816" i="3"/>
  <c r="BE816" i="3"/>
  <c r="BA816" i="3"/>
  <c r="AW816" i="3"/>
  <c r="AS816" i="3"/>
  <c r="AO816" i="3"/>
  <c r="AK816" i="3"/>
  <c r="AG816" i="3"/>
  <c r="AC816" i="3"/>
  <c r="Y816" i="3"/>
  <c r="U816" i="3"/>
  <c r="Q816" i="3"/>
  <c r="M816" i="3"/>
  <c r="BI815" i="3"/>
  <c r="BE815" i="3"/>
  <c r="BA815" i="3"/>
  <c r="AW815" i="3"/>
  <c r="AS815" i="3"/>
  <c r="AO815" i="3"/>
  <c r="AK815" i="3"/>
  <c r="AG815" i="3"/>
  <c r="AC815" i="3"/>
  <c r="Y815" i="3"/>
  <c r="U815" i="3"/>
  <c r="Q815" i="3"/>
  <c r="M815" i="3"/>
  <c r="BI814" i="3"/>
  <c r="BE814" i="3"/>
  <c r="BA814" i="3"/>
  <c r="AW814" i="3"/>
  <c r="AS814" i="3"/>
  <c r="AO814" i="3"/>
  <c r="AK814" i="3"/>
  <c r="AG814" i="3"/>
  <c r="AC814" i="3"/>
  <c r="Y814" i="3"/>
  <c r="U814" i="3"/>
  <c r="BM814" i="3" s="1"/>
  <c r="Q814" i="3"/>
  <c r="M814" i="3"/>
  <c r="BI813" i="3"/>
  <c r="BE813" i="3"/>
  <c r="BA813" i="3"/>
  <c r="AW813" i="3"/>
  <c r="AS813" i="3"/>
  <c r="AO813" i="3"/>
  <c r="AK813" i="3"/>
  <c r="AG813" i="3"/>
  <c r="AC813" i="3"/>
  <c r="Y813" i="3"/>
  <c r="U813" i="3"/>
  <c r="Q813" i="3"/>
  <c r="M813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N805" i="3"/>
  <c r="N803" i="3"/>
  <c r="N801" i="3"/>
  <c r="N799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BJ812" i="3" s="1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BJ810" i="3" s="1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BJ808" i="3" s="1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BJ807" i="3" s="1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AX806" i="3"/>
  <c r="AP806" i="3"/>
  <c r="AH806" i="3"/>
  <c r="Z806" i="3"/>
  <c r="R806" i="3"/>
  <c r="AT805" i="3"/>
  <c r="AD805" i="3"/>
  <c r="BB804" i="3"/>
  <c r="AL804" i="3"/>
  <c r="V804" i="3"/>
  <c r="AT803" i="3"/>
  <c r="AD803" i="3"/>
  <c r="BB802" i="3"/>
  <c r="AL802" i="3"/>
  <c r="V802" i="3"/>
  <c r="AT801" i="3"/>
  <c r="AD801" i="3"/>
  <c r="BB800" i="3"/>
  <c r="AL800" i="3"/>
  <c r="V800" i="3"/>
  <c r="AT799" i="3"/>
  <c r="AD799" i="3"/>
  <c r="BB798" i="3"/>
  <c r="AL798" i="3"/>
  <c r="V798" i="3"/>
  <c r="L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L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P805" i="3"/>
  <c r="T805" i="3"/>
  <c r="X805" i="3"/>
  <c r="AB805" i="3"/>
  <c r="AF805" i="3"/>
  <c r="AJ805" i="3"/>
  <c r="AN805" i="3"/>
  <c r="AR805" i="3"/>
  <c r="AV805" i="3"/>
  <c r="AZ805" i="3"/>
  <c r="BD805" i="3"/>
  <c r="BH805" i="3"/>
  <c r="L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P804" i="3"/>
  <c r="T804" i="3"/>
  <c r="X804" i="3"/>
  <c r="AB804" i="3"/>
  <c r="AF804" i="3"/>
  <c r="AJ804" i="3"/>
  <c r="AN804" i="3"/>
  <c r="AR804" i="3"/>
  <c r="AV804" i="3"/>
  <c r="AZ804" i="3"/>
  <c r="BD804" i="3"/>
  <c r="BH804" i="3"/>
  <c r="L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P803" i="3"/>
  <c r="T803" i="3"/>
  <c r="X803" i="3"/>
  <c r="AB803" i="3"/>
  <c r="AF803" i="3"/>
  <c r="AJ803" i="3"/>
  <c r="AN803" i="3"/>
  <c r="AR803" i="3"/>
  <c r="AV803" i="3"/>
  <c r="AZ803" i="3"/>
  <c r="BD803" i="3"/>
  <c r="BH803" i="3"/>
  <c r="L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P802" i="3"/>
  <c r="T802" i="3"/>
  <c r="X802" i="3"/>
  <c r="AB802" i="3"/>
  <c r="AF802" i="3"/>
  <c r="AJ802" i="3"/>
  <c r="AN802" i="3"/>
  <c r="AR802" i="3"/>
  <c r="AV802" i="3"/>
  <c r="AZ802" i="3"/>
  <c r="BD802" i="3"/>
  <c r="BH802" i="3"/>
  <c r="L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P801" i="3"/>
  <c r="T801" i="3"/>
  <c r="X801" i="3"/>
  <c r="AB801" i="3"/>
  <c r="AF801" i="3"/>
  <c r="AJ801" i="3"/>
  <c r="AN801" i="3"/>
  <c r="AR801" i="3"/>
  <c r="AV801" i="3"/>
  <c r="AZ801" i="3"/>
  <c r="BD801" i="3"/>
  <c r="BH801" i="3"/>
  <c r="L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P800" i="3"/>
  <c r="T800" i="3"/>
  <c r="X800" i="3"/>
  <c r="AB800" i="3"/>
  <c r="AF800" i="3"/>
  <c r="AJ800" i="3"/>
  <c r="AN800" i="3"/>
  <c r="AR800" i="3"/>
  <c r="AV800" i="3"/>
  <c r="AZ800" i="3"/>
  <c r="BD800" i="3"/>
  <c r="BH800" i="3"/>
  <c r="L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L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P798" i="3"/>
  <c r="T798" i="3"/>
  <c r="X798" i="3"/>
  <c r="AB798" i="3"/>
  <c r="AF798" i="3"/>
  <c r="AJ798" i="3"/>
  <c r="AN798" i="3"/>
  <c r="AR798" i="3"/>
  <c r="AV798" i="3"/>
  <c r="AZ798" i="3"/>
  <c r="BD798" i="3"/>
  <c r="BH798" i="3"/>
  <c r="L797" i="3"/>
  <c r="P797" i="3"/>
  <c r="N796" i="3"/>
  <c r="R796" i="3"/>
  <c r="V796" i="3"/>
  <c r="Z796" i="3"/>
  <c r="AD796" i="3"/>
  <c r="AH796" i="3"/>
  <c r="AL796" i="3"/>
  <c r="AP796" i="3"/>
  <c r="AT796" i="3"/>
  <c r="AX796" i="3"/>
  <c r="BB796" i="3"/>
  <c r="BF796" i="3"/>
  <c r="P796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P795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P794" i="3"/>
  <c r="T794" i="3"/>
  <c r="X794" i="3"/>
  <c r="AB794" i="3"/>
  <c r="AF794" i="3"/>
  <c r="AJ794" i="3"/>
  <c r="AN794" i="3"/>
  <c r="AR794" i="3"/>
  <c r="AV794" i="3"/>
  <c r="AZ794" i="3"/>
  <c r="BD794" i="3"/>
  <c r="BH794" i="3"/>
  <c r="BH797" i="3"/>
  <c r="BD797" i="3"/>
  <c r="AZ797" i="3"/>
  <c r="AV797" i="3"/>
  <c r="AR797" i="3"/>
  <c r="AN797" i="3"/>
  <c r="AJ797" i="3"/>
  <c r="AF797" i="3"/>
  <c r="AB797" i="3"/>
  <c r="X797" i="3"/>
  <c r="T797" i="3"/>
  <c r="BH796" i="3"/>
  <c r="BD796" i="3"/>
  <c r="AZ796" i="3"/>
  <c r="AV796" i="3"/>
  <c r="AR796" i="3"/>
  <c r="AN796" i="3"/>
  <c r="AJ796" i="3"/>
  <c r="AF796" i="3"/>
  <c r="AB796" i="3"/>
  <c r="X796" i="3"/>
  <c r="T796" i="3"/>
  <c r="BH795" i="3"/>
  <c r="BD795" i="3"/>
  <c r="AZ795" i="3"/>
  <c r="AV795" i="3"/>
  <c r="AR795" i="3"/>
  <c r="AN795" i="3"/>
  <c r="AJ795" i="3"/>
  <c r="AF795" i="3"/>
  <c r="AB795" i="3"/>
  <c r="X795" i="3"/>
  <c r="T795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P793" i="3"/>
  <c r="R793" i="3"/>
  <c r="T793" i="3"/>
  <c r="V793" i="3"/>
  <c r="X793" i="3"/>
  <c r="Z793" i="3"/>
  <c r="AB793" i="3"/>
  <c r="AD793" i="3"/>
  <c r="AF793" i="3"/>
  <c r="AH793" i="3"/>
  <c r="AJ793" i="3"/>
  <c r="AL793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M792" i="3"/>
  <c r="O792" i="3"/>
  <c r="BL792" i="3" s="1"/>
  <c r="Q792" i="3"/>
  <c r="S792" i="3"/>
  <c r="BM792" i="3" s="1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N792" i="3"/>
  <c r="BJ792" i="3" s="1"/>
  <c r="P792" i="3"/>
  <c r="R792" i="3"/>
  <c r="T792" i="3"/>
  <c r="V792" i="3"/>
  <c r="X792" i="3"/>
  <c r="Z792" i="3"/>
  <c r="AB792" i="3"/>
  <c r="AD792" i="3"/>
  <c r="AF792" i="3"/>
  <c r="AH792" i="3"/>
  <c r="AJ792" i="3"/>
  <c r="AL792" i="3"/>
  <c r="AN792" i="3"/>
  <c r="AP792" i="3"/>
  <c r="AR792" i="3"/>
  <c r="AT792" i="3"/>
  <c r="AV792" i="3"/>
  <c r="AX792" i="3"/>
  <c r="AZ792" i="3"/>
  <c r="BB792" i="3"/>
  <c r="BD792" i="3"/>
  <c r="BF792" i="3"/>
  <c r="BH792" i="3"/>
  <c r="L777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X777" i="3"/>
  <c r="AF777" i="3"/>
  <c r="AN777" i="3"/>
  <c r="AV777" i="3"/>
  <c r="BD777" i="3"/>
  <c r="N777" i="3"/>
  <c r="AD777" i="3"/>
  <c r="AT777" i="3"/>
  <c r="L775" i="3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P775" i="3"/>
  <c r="X775" i="3"/>
  <c r="AF775" i="3"/>
  <c r="AN775" i="3"/>
  <c r="AV775" i="3"/>
  <c r="BD775" i="3"/>
  <c r="N775" i="3"/>
  <c r="AD775" i="3"/>
  <c r="AT775" i="3"/>
  <c r="N791" i="3"/>
  <c r="BJ791" i="3" s="1"/>
  <c r="P791" i="3"/>
  <c r="R791" i="3"/>
  <c r="T791" i="3"/>
  <c r="V791" i="3"/>
  <c r="X791" i="3"/>
  <c r="Z791" i="3"/>
  <c r="AB791" i="3"/>
  <c r="AD791" i="3"/>
  <c r="AF791" i="3"/>
  <c r="AH791" i="3"/>
  <c r="AJ791" i="3"/>
  <c r="AL791" i="3"/>
  <c r="AN791" i="3"/>
  <c r="AP791" i="3"/>
  <c r="AR791" i="3"/>
  <c r="AT791" i="3"/>
  <c r="AV791" i="3"/>
  <c r="AX791" i="3"/>
  <c r="N790" i="3"/>
  <c r="P790" i="3"/>
  <c r="BK790" i="3" s="1"/>
  <c r="R790" i="3"/>
  <c r="T790" i="3"/>
  <c r="V790" i="3"/>
  <c r="X790" i="3"/>
  <c r="Z790" i="3"/>
  <c r="AB790" i="3"/>
  <c r="BL790" i="3" s="1"/>
  <c r="AD790" i="3"/>
  <c r="AF790" i="3"/>
  <c r="AH790" i="3"/>
  <c r="AJ790" i="3"/>
  <c r="AL790" i="3"/>
  <c r="AN790" i="3"/>
  <c r="AP790" i="3"/>
  <c r="AR790" i="3"/>
  <c r="AT790" i="3"/>
  <c r="AV790" i="3"/>
  <c r="AX790" i="3"/>
  <c r="AZ790" i="3"/>
  <c r="BB790" i="3"/>
  <c r="BD790" i="3"/>
  <c r="BF790" i="3"/>
  <c r="BH790" i="3"/>
  <c r="N789" i="3"/>
  <c r="P789" i="3"/>
  <c r="BK789" i="3" s="1"/>
  <c r="R789" i="3"/>
  <c r="T789" i="3"/>
  <c r="V789" i="3"/>
  <c r="X789" i="3"/>
  <c r="Z789" i="3"/>
  <c r="AB789" i="3"/>
  <c r="BL789" i="3" s="1"/>
  <c r="AD789" i="3"/>
  <c r="AF789" i="3"/>
  <c r="AH789" i="3"/>
  <c r="AJ789" i="3"/>
  <c r="AL789" i="3"/>
  <c r="AN789" i="3"/>
  <c r="AP789" i="3"/>
  <c r="AR789" i="3"/>
  <c r="AT789" i="3"/>
  <c r="AV789" i="3"/>
  <c r="AX789" i="3"/>
  <c r="AZ789" i="3"/>
  <c r="BB789" i="3"/>
  <c r="BD789" i="3"/>
  <c r="BF789" i="3"/>
  <c r="BH789" i="3"/>
  <c r="N788" i="3"/>
  <c r="P788" i="3"/>
  <c r="BK788" i="3" s="1"/>
  <c r="R788" i="3"/>
  <c r="T788" i="3"/>
  <c r="V788" i="3"/>
  <c r="X788" i="3"/>
  <c r="Z788" i="3"/>
  <c r="AB788" i="3"/>
  <c r="BL788" i="3" s="1"/>
  <c r="AD788" i="3"/>
  <c r="AF788" i="3"/>
  <c r="AH788" i="3"/>
  <c r="AJ788" i="3"/>
  <c r="AL788" i="3"/>
  <c r="AN788" i="3"/>
  <c r="AP788" i="3"/>
  <c r="AR788" i="3"/>
  <c r="AT788" i="3"/>
  <c r="AV788" i="3"/>
  <c r="AX788" i="3"/>
  <c r="AZ788" i="3"/>
  <c r="BB788" i="3"/>
  <c r="BD788" i="3"/>
  <c r="BF788" i="3"/>
  <c r="BH788" i="3"/>
  <c r="N787" i="3"/>
  <c r="P787" i="3"/>
  <c r="BK787" i="3" s="1"/>
  <c r="R787" i="3"/>
  <c r="T787" i="3"/>
  <c r="V787" i="3"/>
  <c r="X787" i="3"/>
  <c r="Z787" i="3"/>
  <c r="AB787" i="3"/>
  <c r="BL787" i="3" s="1"/>
  <c r="AD787" i="3"/>
  <c r="AF787" i="3"/>
  <c r="AH787" i="3"/>
  <c r="AJ787" i="3"/>
  <c r="AL787" i="3"/>
  <c r="AN787" i="3"/>
  <c r="AP787" i="3"/>
  <c r="AR787" i="3"/>
  <c r="AT787" i="3"/>
  <c r="AV787" i="3"/>
  <c r="AX787" i="3"/>
  <c r="AZ787" i="3"/>
  <c r="BB787" i="3"/>
  <c r="BD787" i="3"/>
  <c r="BF787" i="3"/>
  <c r="BH787" i="3"/>
  <c r="N786" i="3"/>
  <c r="P786" i="3"/>
  <c r="BK786" i="3" s="1"/>
  <c r="R786" i="3"/>
  <c r="T786" i="3"/>
  <c r="V786" i="3"/>
  <c r="X786" i="3"/>
  <c r="Z786" i="3"/>
  <c r="AB786" i="3"/>
  <c r="BL786" i="3" s="1"/>
  <c r="AD786" i="3"/>
  <c r="AF786" i="3"/>
  <c r="AH786" i="3"/>
  <c r="AJ786" i="3"/>
  <c r="AL786" i="3"/>
  <c r="AN786" i="3"/>
  <c r="AP786" i="3"/>
  <c r="AR786" i="3"/>
  <c r="AT786" i="3"/>
  <c r="AV786" i="3"/>
  <c r="AX786" i="3"/>
  <c r="AZ786" i="3"/>
  <c r="BB786" i="3"/>
  <c r="BD786" i="3"/>
  <c r="BF786" i="3"/>
  <c r="BH786" i="3"/>
  <c r="N785" i="3"/>
  <c r="P785" i="3"/>
  <c r="BK785" i="3" s="1"/>
  <c r="R785" i="3"/>
  <c r="T785" i="3"/>
  <c r="V785" i="3"/>
  <c r="X785" i="3"/>
  <c r="Z785" i="3"/>
  <c r="AB785" i="3"/>
  <c r="BL785" i="3" s="1"/>
  <c r="AD785" i="3"/>
  <c r="AF785" i="3"/>
  <c r="AH785" i="3"/>
  <c r="AJ785" i="3"/>
  <c r="AL785" i="3"/>
  <c r="AN785" i="3"/>
  <c r="AP785" i="3"/>
  <c r="AR785" i="3"/>
  <c r="AT785" i="3"/>
  <c r="AV785" i="3"/>
  <c r="AX785" i="3"/>
  <c r="AZ785" i="3"/>
  <c r="BB785" i="3"/>
  <c r="BD785" i="3"/>
  <c r="BF785" i="3"/>
  <c r="BH785" i="3"/>
  <c r="N784" i="3"/>
  <c r="P784" i="3"/>
  <c r="BK784" i="3" s="1"/>
  <c r="R784" i="3"/>
  <c r="T784" i="3"/>
  <c r="V784" i="3"/>
  <c r="X784" i="3"/>
  <c r="Z784" i="3"/>
  <c r="AB784" i="3"/>
  <c r="BL784" i="3" s="1"/>
  <c r="AD784" i="3"/>
  <c r="AF784" i="3"/>
  <c r="AH784" i="3"/>
  <c r="AJ784" i="3"/>
  <c r="AL784" i="3"/>
  <c r="AN784" i="3"/>
  <c r="AP784" i="3"/>
  <c r="AR784" i="3"/>
  <c r="AT784" i="3"/>
  <c r="AV784" i="3"/>
  <c r="AX784" i="3"/>
  <c r="AZ784" i="3"/>
  <c r="BB784" i="3"/>
  <c r="BD784" i="3"/>
  <c r="BF784" i="3"/>
  <c r="BH784" i="3"/>
  <c r="N783" i="3"/>
  <c r="P783" i="3"/>
  <c r="BK783" i="3" s="1"/>
  <c r="R783" i="3"/>
  <c r="T783" i="3"/>
  <c r="V783" i="3"/>
  <c r="X783" i="3"/>
  <c r="Z783" i="3"/>
  <c r="AB783" i="3"/>
  <c r="BL783" i="3" s="1"/>
  <c r="AD783" i="3"/>
  <c r="AF783" i="3"/>
  <c r="AH783" i="3"/>
  <c r="AJ783" i="3"/>
  <c r="AL783" i="3"/>
  <c r="AN783" i="3"/>
  <c r="AP783" i="3"/>
  <c r="AR783" i="3"/>
  <c r="AT783" i="3"/>
  <c r="AV783" i="3"/>
  <c r="AX783" i="3"/>
  <c r="AZ783" i="3"/>
  <c r="BB783" i="3"/>
  <c r="BD783" i="3"/>
  <c r="BF783" i="3"/>
  <c r="BH783" i="3"/>
  <c r="N782" i="3"/>
  <c r="P782" i="3"/>
  <c r="R782" i="3"/>
  <c r="T782" i="3"/>
  <c r="V782" i="3"/>
  <c r="X782" i="3"/>
  <c r="Z782" i="3"/>
  <c r="AB782" i="3"/>
  <c r="AD782" i="3"/>
  <c r="AF782" i="3"/>
  <c r="AH782" i="3"/>
  <c r="AJ782" i="3"/>
  <c r="AL782" i="3"/>
  <c r="AN782" i="3"/>
  <c r="AP782" i="3"/>
  <c r="M782" i="3"/>
  <c r="Q782" i="3"/>
  <c r="U782" i="3"/>
  <c r="BL782" i="3" s="1"/>
  <c r="Y782" i="3"/>
  <c r="AC782" i="3"/>
  <c r="AG782" i="3"/>
  <c r="AK782" i="3"/>
  <c r="AO782" i="3"/>
  <c r="AR782" i="3"/>
  <c r="AT782" i="3"/>
  <c r="AV782" i="3"/>
  <c r="AX782" i="3"/>
  <c r="AZ782" i="3"/>
  <c r="BB782" i="3"/>
  <c r="BD782" i="3"/>
  <c r="BF782" i="3"/>
  <c r="BH782" i="3"/>
  <c r="N781" i="3"/>
  <c r="P781" i="3"/>
  <c r="R781" i="3"/>
  <c r="BL781" i="3" s="1"/>
  <c r="T781" i="3"/>
  <c r="BM781" i="3" s="1"/>
  <c r="V781" i="3"/>
  <c r="X781" i="3"/>
  <c r="Z781" i="3"/>
  <c r="AB781" i="3"/>
  <c r="AD781" i="3"/>
  <c r="AF781" i="3"/>
  <c r="AH781" i="3"/>
  <c r="AJ781" i="3"/>
  <c r="AL781" i="3"/>
  <c r="AN781" i="3"/>
  <c r="AP781" i="3"/>
  <c r="AR781" i="3"/>
  <c r="AT781" i="3"/>
  <c r="AV781" i="3"/>
  <c r="AX781" i="3"/>
  <c r="AZ781" i="3"/>
  <c r="BB781" i="3"/>
  <c r="BD781" i="3"/>
  <c r="BF781" i="3"/>
  <c r="BH781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0" i="3"/>
  <c r="P780" i="3"/>
  <c r="R780" i="3"/>
  <c r="BL780" i="3" s="1"/>
  <c r="T780" i="3"/>
  <c r="BM780" i="3" s="1"/>
  <c r="V780" i="3"/>
  <c r="X780" i="3"/>
  <c r="Z780" i="3"/>
  <c r="AB780" i="3"/>
  <c r="AD780" i="3"/>
  <c r="AF780" i="3"/>
  <c r="AH780" i="3"/>
  <c r="AJ780" i="3"/>
  <c r="AL780" i="3"/>
  <c r="AN780" i="3"/>
  <c r="AP780" i="3"/>
  <c r="AR780" i="3"/>
  <c r="AT780" i="3"/>
  <c r="AV780" i="3"/>
  <c r="AX780" i="3"/>
  <c r="AZ780" i="3"/>
  <c r="BB780" i="3"/>
  <c r="BD780" i="3"/>
  <c r="BF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79" i="3"/>
  <c r="P779" i="3"/>
  <c r="R779" i="3"/>
  <c r="BL779" i="3" s="1"/>
  <c r="T779" i="3"/>
  <c r="BM779" i="3" s="1"/>
  <c r="V779" i="3"/>
  <c r="X779" i="3"/>
  <c r="Z779" i="3"/>
  <c r="AB779" i="3"/>
  <c r="AD779" i="3"/>
  <c r="AF779" i="3"/>
  <c r="AH779" i="3"/>
  <c r="AJ779" i="3"/>
  <c r="AL779" i="3"/>
  <c r="AN779" i="3"/>
  <c r="AP779" i="3"/>
  <c r="AR779" i="3"/>
  <c r="AT779" i="3"/>
  <c r="AV779" i="3"/>
  <c r="AX779" i="3"/>
  <c r="AZ779" i="3"/>
  <c r="BB779" i="3"/>
  <c r="BD779" i="3"/>
  <c r="BF779" i="3"/>
  <c r="BH779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L778" i="3"/>
  <c r="N778" i="3"/>
  <c r="P778" i="3"/>
  <c r="R778" i="3"/>
  <c r="T778" i="3"/>
  <c r="V778" i="3"/>
  <c r="X778" i="3"/>
  <c r="Z778" i="3"/>
  <c r="AB778" i="3"/>
  <c r="AD778" i="3"/>
  <c r="AF778" i="3"/>
  <c r="AH778" i="3"/>
  <c r="AJ778" i="3"/>
  <c r="AL778" i="3"/>
  <c r="AN778" i="3"/>
  <c r="AP778" i="3"/>
  <c r="AR778" i="3"/>
  <c r="AT778" i="3"/>
  <c r="AV778" i="3"/>
  <c r="AX778" i="3"/>
  <c r="AZ778" i="3"/>
  <c r="BB778" i="3"/>
  <c r="BD778" i="3"/>
  <c r="BF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AH777" i="3"/>
  <c r="L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X776" i="3"/>
  <c r="AF776" i="3"/>
  <c r="AN776" i="3"/>
  <c r="AV776" i="3"/>
  <c r="BD776" i="3"/>
  <c r="N776" i="3"/>
  <c r="AD776" i="3"/>
  <c r="AT776" i="3"/>
  <c r="AX775" i="3"/>
  <c r="R775" i="3"/>
  <c r="M737" i="3"/>
  <c r="N737" i="3"/>
  <c r="O737" i="3"/>
  <c r="P737" i="3"/>
  <c r="BN737" i="3" s="1"/>
  <c r="Q737" i="3"/>
  <c r="R737" i="3"/>
  <c r="S737" i="3"/>
  <c r="T737" i="3"/>
  <c r="BM737" i="3" s="1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L737" i="3" s="1"/>
  <c r="BE737" i="3"/>
  <c r="BF737" i="3"/>
  <c r="BG737" i="3"/>
  <c r="BH737" i="3"/>
  <c r="BI737" i="3"/>
  <c r="M738" i="3"/>
  <c r="N738" i="3"/>
  <c r="O738" i="3"/>
  <c r="P738" i="3"/>
  <c r="Q738" i="3"/>
  <c r="R738" i="3"/>
  <c r="BL738" i="3" s="1"/>
  <c r="S738" i="3"/>
  <c r="T738" i="3"/>
  <c r="U738" i="3"/>
  <c r="V738" i="3"/>
  <c r="BK738" i="3" s="1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J738" i="3"/>
  <c r="BN738" i="3"/>
  <c r="M739" i="3"/>
  <c r="N739" i="3"/>
  <c r="O739" i="3"/>
  <c r="P739" i="3"/>
  <c r="BN739" i="3" s="1"/>
  <c r="Q739" i="3"/>
  <c r="R739" i="3"/>
  <c r="S739" i="3"/>
  <c r="T739" i="3"/>
  <c r="BM739" i="3" s="1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L739" i="3"/>
  <c r="M740" i="3"/>
  <c r="N740" i="3"/>
  <c r="O740" i="3"/>
  <c r="P740" i="3"/>
  <c r="Q740" i="3"/>
  <c r="R740" i="3"/>
  <c r="BL740" i="3" s="1"/>
  <c r="S740" i="3"/>
  <c r="T740" i="3"/>
  <c r="U740" i="3"/>
  <c r="V740" i="3"/>
  <c r="BK740" i="3" s="1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J740" i="3"/>
  <c r="BN740" i="3"/>
  <c r="M741" i="3"/>
  <c r="N741" i="3"/>
  <c r="O741" i="3"/>
  <c r="P741" i="3"/>
  <c r="BN741" i="3" s="1"/>
  <c r="Q741" i="3"/>
  <c r="R741" i="3"/>
  <c r="S741" i="3"/>
  <c r="T741" i="3"/>
  <c r="BM741" i="3" s="1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L741" i="3"/>
  <c r="M742" i="3"/>
  <c r="N742" i="3"/>
  <c r="O742" i="3"/>
  <c r="P742" i="3"/>
  <c r="Q742" i="3"/>
  <c r="R742" i="3"/>
  <c r="BL742" i="3" s="1"/>
  <c r="S742" i="3"/>
  <c r="T742" i="3"/>
  <c r="U742" i="3"/>
  <c r="V742" i="3"/>
  <c r="BK742" i="3" s="1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J742" i="3"/>
  <c r="BN742" i="3"/>
  <c r="M743" i="3"/>
  <c r="N743" i="3"/>
  <c r="O743" i="3"/>
  <c r="P743" i="3"/>
  <c r="BN743" i="3" s="1"/>
  <c r="Q743" i="3"/>
  <c r="R743" i="3"/>
  <c r="S743" i="3"/>
  <c r="T743" i="3"/>
  <c r="BM743" i="3" s="1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L743" i="3"/>
  <c r="M744" i="3"/>
  <c r="N744" i="3"/>
  <c r="O744" i="3"/>
  <c r="P744" i="3"/>
  <c r="Q744" i="3"/>
  <c r="R744" i="3"/>
  <c r="BL744" i="3" s="1"/>
  <c r="S744" i="3"/>
  <c r="T744" i="3"/>
  <c r="U744" i="3"/>
  <c r="V744" i="3"/>
  <c r="BK744" i="3" s="1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J744" i="3"/>
  <c r="M745" i="3"/>
  <c r="N745" i="3"/>
  <c r="O745" i="3"/>
  <c r="P745" i="3"/>
  <c r="BN745" i="3" s="1"/>
  <c r="Q745" i="3"/>
  <c r="R745" i="3"/>
  <c r="S745" i="3"/>
  <c r="T745" i="3"/>
  <c r="BM745" i="3" s="1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L745" i="3"/>
  <c r="M746" i="3"/>
  <c r="N746" i="3"/>
  <c r="O746" i="3"/>
  <c r="P746" i="3"/>
  <c r="Q746" i="3"/>
  <c r="R746" i="3"/>
  <c r="BL746" i="3" s="1"/>
  <c r="S746" i="3"/>
  <c r="T746" i="3"/>
  <c r="U746" i="3"/>
  <c r="V746" i="3"/>
  <c r="BK746" i="3" s="1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J746" i="3"/>
  <c r="BN746" i="3"/>
  <c r="M747" i="3"/>
  <c r="N747" i="3"/>
  <c r="O747" i="3"/>
  <c r="P747" i="3"/>
  <c r="BN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L747" i="3"/>
  <c r="M748" i="3"/>
  <c r="N748" i="3"/>
  <c r="O748" i="3"/>
  <c r="P748" i="3"/>
  <c r="Q748" i="3"/>
  <c r="R748" i="3"/>
  <c r="BL748" i="3" s="1"/>
  <c r="S748" i="3"/>
  <c r="T748" i="3"/>
  <c r="U748" i="3"/>
  <c r="V748" i="3"/>
  <c r="BK748" i="3" s="1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N748" i="3"/>
  <c r="M749" i="3"/>
  <c r="N749" i="3"/>
  <c r="O749" i="3"/>
  <c r="P749" i="3"/>
  <c r="BN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L749" i="3"/>
  <c r="M750" i="3"/>
  <c r="N750" i="3"/>
  <c r="O750" i="3"/>
  <c r="P750" i="3"/>
  <c r="Q750" i="3"/>
  <c r="R750" i="3"/>
  <c r="BL750" i="3" s="1"/>
  <c r="S750" i="3"/>
  <c r="BM750" i="3" s="1"/>
  <c r="T750" i="3"/>
  <c r="U750" i="3"/>
  <c r="V750" i="3"/>
  <c r="BK750" i="3" s="1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N750" i="3"/>
  <c r="M751" i="3"/>
  <c r="N751" i="3"/>
  <c r="O751" i="3"/>
  <c r="P751" i="3"/>
  <c r="BN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L751" i="3"/>
  <c r="M752" i="3"/>
  <c r="N752" i="3"/>
  <c r="O752" i="3"/>
  <c r="P752" i="3"/>
  <c r="Q752" i="3"/>
  <c r="R752" i="3"/>
  <c r="BL752" i="3" s="1"/>
  <c r="S752" i="3"/>
  <c r="T752" i="3"/>
  <c r="U752" i="3"/>
  <c r="V752" i="3"/>
  <c r="BK752" i="3" s="1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N752" i="3"/>
  <c r="M753" i="3"/>
  <c r="N753" i="3"/>
  <c r="O753" i="3"/>
  <c r="P753" i="3"/>
  <c r="BN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L753" i="3"/>
  <c r="M754" i="3"/>
  <c r="N754" i="3"/>
  <c r="O754" i="3"/>
  <c r="P754" i="3"/>
  <c r="Q754" i="3"/>
  <c r="R754" i="3"/>
  <c r="BL754" i="3" s="1"/>
  <c r="S754" i="3"/>
  <c r="BM754" i="3" s="1"/>
  <c r="T754" i="3"/>
  <c r="U754" i="3"/>
  <c r="V754" i="3"/>
  <c r="BK754" i="3" s="1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N754" i="3"/>
  <c r="M755" i="3"/>
  <c r="BN755" i="3" s="1"/>
  <c r="N755" i="3"/>
  <c r="O755" i="3"/>
  <c r="P755" i="3"/>
  <c r="Q755" i="3"/>
  <c r="BJ755" i="3" s="1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L755" i="3"/>
  <c r="M756" i="3"/>
  <c r="N756" i="3"/>
  <c r="O756" i="3"/>
  <c r="BL756" i="3" s="1"/>
  <c r="P756" i="3"/>
  <c r="Q756" i="3"/>
  <c r="R756" i="3"/>
  <c r="S756" i="3"/>
  <c r="BM756" i="3" s="1"/>
  <c r="T756" i="3"/>
  <c r="U756" i="3"/>
  <c r="V756" i="3"/>
  <c r="BK756" i="3" s="1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N756" i="3"/>
  <c r="M757" i="3"/>
  <c r="BN757" i="3" s="1"/>
  <c r="N757" i="3"/>
  <c r="O757" i="3"/>
  <c r="P757" i="3"/>
  <c r="Q757" i="3"/>
  <c r="BJ757" i="3" s="1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L757" i="3"/>
  <c r="M758" i="3"/>
  <c r="N758" i="3"/>
  <c r="O758" i="3"/>
  <c r="BL758" i="3" s="1"/>
  <c r="P758" i="3"/>
  <c r="Q758" i="3"/>
  <c r="R758" i="3"/>
  <c r="S758" i="3"/>
  <c r="BM758" i="3" s="1"/>
  <c r="T758" i="3"/>
  <c r="U758" i="3"/>
  <c r="V758" i="3"/>
  <c r="BK758" i="3" s="1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N758" i="3"/>
  <c r="M759" i="3"/>
  <c r="BN759" i="3" s="1"/>
  <c r="N759" i="3"/>
  <c r="O759" i="3"/>
  <c r="P759" i="3"/>
  <c r="Q759" i="3"/>
  <c r="BJ759" i="3" s="1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L759" i="3"/>
  <c r="M760" i="3"/>
  <c r="N760" i="3"/>
  <c r="O760" i="3"/>
  <c r="BL760" i="3" s="1"/>
  <c r="P760" i="3"/>
  <c r="Q760" i="3"/>
  <c r="R760" i="3"/>
  <c r="S760" i="3"/>
  <c r="BM760" i="3" s="1"/>
  <c r="T760" i="3"/>
  <c r="U760" i="3"/>
  <c r="V760" i="3"/>
  <c r="BK760" i="3" s="1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N760" i="3"/>
  <c r="M761" i="3"/>
  <c r="BN761" i="3" s="1"/>
  <c r="N761" i="3"/>
  <c r="O761" i="3"/>
  <c r="P761" i="3"/>
  <c r="Q761" i="3"/>
  <c r="BJ761" i="3" s="1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L761" i="3"/>
  <c r="M762" i="3"/>
  <c r="N762" i="3"/>
  <c r="O762" i="3"/>
  <c r="BL762" i="3" s="1"/>
  <c r="P762" i="3"/>
  <c r="Q762" i="3"/>
  <c r="R762" i="3"/>
  <c r="S762" i="3"/>
  <c r="BM762" i="3" s="1"/>
  <c r="T762" i="3"/>
  <c r="U762" i="3"/>
  <c r="V762" i="3"/>
  <c r="BK762" i="3" s="1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N762" i="3"/>
  <c r="M763" i="3"/>
  <c r="BN763" i="3" s="1"/>
  <c r="N763" i="3"/>
  <c r="O763" i="3"/>
  <c r="P763" i="3"/>
  <c r="Q763" i="3"/>
  <c r="BJ763" i="3" s="1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L763" i="3"/>
  <c r="M764" i="3"/>
  <c r="N764" i="3"/>
  <c r="O764" i="3"/>
  <c r="BL764" i="3" s="1"/>
  <c r="P764" i="3"/>
  <c r="Q764" i="3"/>
  <c r="R764" i="3"/>
  <c r="S764" i="3"/>
  <c r="BM764" i="3" s="1"/>
  <c r="T764" i="3"/>
  <c r="U764" i="3"/>
  <c r="V764" i="3"/>
  <c r="BK764" i="3" s="1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N764" i="3"/>
  <c r="M765" i="3"/>
  <c r="BN765" i="3" s="1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M765" i="3"/>
  <c r="M766" i="3"/>
  <c r="N766" i="3"/>
  <c r="O766" i="3"/>
  <c r="BL766" i="3" s="1"/>
  <c r="P766" i="3"/>
  <c r="Q766" i="3"/>
  <c r="R766" i="3"/>
  <c r="S766" i="3"/>
  <c r="BM766" i="3" s="1"/>
  <c r="T766" i="3"/>
  <c r="U766" i="3"/>
  <c r="V766" i="3"/>
  <c r="BK766" i="3" s="1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N766" i="3"/>
  <c r="M767" i="3"/>
  <c r="BN767" i="3" s="1"/>
  <c r="N767" i="3"/>
  <c r="O767" i="3"/>
  <c r="P767" i="3"/>
  <c r="Q767" i="3"/>
  <c r="BJ767" i="3" s="1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L767" i="3"/>
  <c r="M768" i="3"/>
  <c r="N768" i="3"/>
  <c r="O768" i="3"/>
  <c r="BL768" i="3" s="1"/>
  <c r="P768" i="3"/>
  <c r="Q768" i="3"/>
  <c r="R768" i="3"/>
  <c r="S768" i="3"/>
  <c r="BM768" i="3" s="1"/>
  <c r="T768" i="3"/>
  <c r="U768" i="3"/>
  <c r="V768" i="3"/>
  <c r="BK768" i="3" s="1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BN769" i="3" s="1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L769" i="3"/>
  <c r="BM769" i="3"/>
  <c r="M770" i="3"/>
  <c r="N770" i="3"/>
  <c r="O770" i="3"/>
  <c r="BL770" i="3" s="1"/>
  <c r="P770" i="3"/>
  <c r="Q770" i="3"/>
  <c r="R770" i="3"/>
  <c r="S770" i="3"/>
  <c r="BM770" i="3" s="1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N770" i="3"/>
  <c r="M771" i="3"/>
  <c r="BN771" i="3" s="1"/>
  <c r="N771" i="3"/>
  <c r="O771" i="3"/>
  <c r="P771" i="3"/>
  <c r="Q771" i="3"/>
  <c r="BJ771" i="3" s="1"/>
  <c r="R771" i="3"/>
  <c r="S771" i="3"/>
  <c r="T771" i="3"/>
  <c r="BM771" i="3" s="1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L771" i="3" s="1"/>
  <c r="BI771" i="3"/>
  <c r="M772" i="3"/>
  <c r="N772" i="3"/>
  <c r="O772" i="3"/>
  <c r="BL772" i="3" s="1"/>
  <c r="P772" i="3"/>
  <c r="Q772" i="3"/>
  <c r="R772" i="3"/>
  <c r="S772" i="3"/>
  <c r="BM772" i="3" s="1"/>
  <c r="T772" i="3"/>
  <c r="U772" i="3"/>
  <c r="V772" i="3"/>
  <c r="BK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Q773" i="3"/>
  <c r="BJ773" i="3" s="1"/>
  <c r="R773" i="3"/>
  <c r="S773" i="3"/>
  <c r="T773" i="3"/>
  <c r="BM773" i="3" s="1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N774" i="3"/>
  <c r="O774" i="3"/>
  <c r="BL774" i="3" s="1"/>
  <c r="P774" i="3"/>
  <c r="Q774" i="3"/>
  <c r="R774" i="3"/>
  <c r="S774" i="3"/>
  <c r="BM774" i="3" s="1"/>
  <c r="T774" i="3"/>
  <c r="U774" i="3"/>
  <c r="V774" i="3"/>
  <c r="BK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E737" i="3"/>
  <c r="F737" i="3"/>
  <c r="G737" i="3"/>
  <c r="H737" i="3"/>
  <c r="I737" i="3"/>
  <c r="J737" i="3"/>
  <c r="K737" i="3"/>
  <c r="L737" i="3"/>
  <c r="E738" i="3"/>
  <c r="K738" i="3" s="1"/>
  <c r="F738" i="3"/>
  <c r="G738" i="3"/>
  <c r="H738" i="3"/>
  <c r="I738" i="3"/>
  <c r="J738" i="3"/>
  <c r="L738" i="3"/>
  <c r="E739" i="3"/>
  <c r="K739" i="3" s="1"/>
  <c r="F739" i="3"/>
  <c r="G739" i="3"/>
  <c r="H739" i="3"/>
  <c r="I739" i="3"/>
  <c r="J739" i="3"/>
  <c r="L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I742" i="3"/>
  <c r="J742" i="3"/>
  <c r="L742" i="3"/>
  <c r="E743" i="3"/>
  <c r="K743" i="3" s="1"/>
  <c r="F743" i="3"/>
  <c r="G743" i="3"/>
  <c r="H743" i="3"/>
  <c r="I743" i="3"/>
  <c r="J743" i="3"/>
  <c r="L743" i="3"/>
  <c r="E744" i="3"/>
  <c r="K744" i="3" s="1"/>
  <c r="F744" i="3"/>
  <c r="G744" i="3"/>
  <c r="H744" i="3"/>
  <c r="I744" i="3"/>
  <c r="J744" i="3"/>
  <c r="L744" i="3"/>
  <c r="E745" i="3"/>
  <c r="K745" i="3" s="1"/>
  <c r="F745" i="3"/>
  <c r="G745" i="3"/>
  <c r="H745" i="3"/>
  <c r="I745" i="3"/>
  <c r="J745" i="3"/>
  <c r="L745" i="3"/>
  <c r="E746" i="3"/>
  <c r="K746" i="3" s="1"/>
  <c r="F746" i="3"/>
  <c r="G746" i="3"/>
  <c r="H746" i="3"/>
  <c r="I746" i="3"/>
  <c r="J746" i="3"/>
  <c r="L746" i="3"/>
  <c r="E747" i="3"/>
  <c r="K747" i="3" s="1"/>
  <c r="F747" i="3"/>
  <c r="G747" i="3"/>
  <c r="H747" i="3"/>
  <c r="I747" i="3"/>
  <c r="J747" i="3"/>
  <c r="L747" i="3"/>
  <c r="E748" i="3"/>
  <c r="K748" i="3" s="1"/>
  <c r="F748" i="3"/>
  <c r="G748" i="3"/>
  <c r="H748" i="3"/>
  <c r="I748" i="3"/>
  <c r="J748" i="3"/>
  <c r="L748" i="3"/>
  <c r="E749" i="3"/>
  <c r="K749" i="3" s="1"/>
  <c r="F749" i="3"/>
  <c r="G749" i="3"/>
  <c r="H749" i="3"/>
  <c r="I749" i="3"/>
  <c r="J749" i="3"/>
  <c r="L749" i="3"/>
  <c r="E750" i="3"/>
  <c r="K750" i="3" s="1"/>
  <c r="F750" i="3"/>
  <c r="G750" i="3"/>
  <c r="H750" i="3"/>
  <c r="I750" i="3"/>
  <c r="J750" i="3"/>
  <c r="L750" i="3"/>
  <c r="E751" i="3"/>
  <c r="K751" i="3" s="1"/>
  <c r="F751" i="3"/>
  <c r="G751" i="3"/>
  <c r="H751" i="3"/>
  <c r="I751" i="3"/>
  <c r="J751" i="3"/>
  <c r="L751" i="3"/>
  <c r="E752" i="3"/>
  <c r="K752" i="3" s="1"/>
  <c r="F752" i="3"/>
  <c r="G752" i="3"/>
  <c r="H752" i="3"/>
  <c r="I752" i="3"/>
  <c r="J752" i="3"/>
  <c r="L752" i="3"/>
  <c r="E753" i="3"/>
  <c r="K753" i="3" s="1"/>
  <c r="F753" i="3"/>
  <c r="G753" i="3"/>
  <c r="H753" i="3"/>
  <c r="I753" i="3"/>
  <c r="J753" i="3"/>
  <c r="L753" i="3"/>
  <c r="E754" i="3"/>
  <c r="K754" i="3" s="1"/>
  <c r="F754" i="3"/>
  <c r="G754" i="3"/>
  <c r="H754" i="3"/>
  <c r="I754" i="3"/>
  <c r="J754" i="3"/>
  <c r="L754" i="3"/>
  <c r="E755" i="3"/>
  <c r="K755" i="3" s="1"/>
  <c r="F755" i="3"/>
  <c r="G755" i="3"/>
  <c r="H755" i="3"/>
  <c r="I755" i="3"/>
  <c r="J755" i="3"/>
  <c r="L755" i="3"/>
  <c r="E756" i="3"/>
  <c r="K756" i="3" s="1"/>
  <c r="F756" i="3"/>
  <c r="G756" i="3"/>
  <c r="H756" i="3"/>
  <c r="I756" i="3"/>
  <c r="J756" i="3"/>
  <c r="L756" i="3"/>
  <c r="E757" i="3"/>
  <c r="K757" i="3" s="1"/>
  <c r="F757" i="3"/>
  <c r="G757" i="3"/>
  <c r="H757" i="3"/>
  <c r="I757" i="3"/>
  <c r="J757" i="3"/>
  <c r="L757" i="3"/>
  <c r="E758" i="3"/>
  <c r="K758" i="3" s="1"/>
  <c r="F758" i="3"/>
  <c r="G758" i="3"/>
  <c r="H758" i="3"/>
  <c r="I758" i="3"/>
  <c r="J758" i="3"/>
  <c r="L758" i="3"/>
  <c r="E759" i="3"/>
  <c r="K759" i="3" s="1"/>
  <c r="F759" i="3"/>
  <c r="G759" i="3"/>
  <c r="H759" i="3"/>
  <c r="I759" i="3"/>
  <c r="J759" i="3"/>
  <c r="L759" i="3"/>
  <c r="E760" i="3"/>
  <c r="K760" i="3" s="1"/>
  <c r="F760" i="3"/>
  <c r="G760" i="3"/>
  <c r="H760" i="3"/>
  <c r="I760" i="3"/>
  <c r="J760" i="3"/>
  <c r="L760" i="3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I762" i="3"/>
  <c r="J762" i="3"/>
  <c r="L762" i="3"/>
  <c r="E763" i="3"/>
  <c r="K763" i="3" s="1"/>
  <c r="F763" i="3"/>
  <c r="G763" i="3"/>
  <c r="H763" i="3"/>
  <c r="I763" i="3"/>
  <c r="J763" i="3"/>
  <c r="L763" i="3"/>
  <c r="E764" i="3"/>
  <c r="K764" i="3" s="1"/>
  <c r="F764" i="3"/>
  <c r="G764" i="3"/>
  <c r="H764" i="3"/>
  <c r="I764" i="3"/>
  <c r="J764" i="3"/>
  <c r="L764" i="3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BK795" i="3" l="1"/>
  <c r="BN795" i="3"/>
  <c r="BM796" i="3"/>
  <c r="BK798" i="3"/>
  <c r="BK800" i="3"/>
  <c r="BK802" i="3"/>
  <c r="BK804" i="3"/>
  <c r="BL807" i="3"/>
  <c r="BL808" i="3"/>
  <c r="BM810" i="3"/>
  <c r="BL812" i="3"/>
  <c r="BN814" i="3"/>
  <c r="BK814" i="3"/>
  <c r="BJ816" i="3"/>
  <c r="BL820" i="3"/>
  <c r="BJ824" i="3"/>
  <c r="BL824" i="3"/>
  <c r="BK826" i="3"/>
  <c r="BN826" i="3"/>
  <c r="BM828" i="3"/>
  <c r="BJ832" i="3"/>
  <c r="BL832" i="3"/>
  <c r="BJ821" i="3"/>
  <c r="BM821" i="3"/>
  <c r="BK823" i="3"/>
  <c r="BN823" i="3"/>
  <c r="BM825" i="3"/>
  <c r="BK827" i="3"/>
  <c r="BN827" i="3"/>
  <c r="BM829" i="3"/>
  <c r="BM833" i="3"/>
  <c r="BM835" i="3"/>
  <c r="BM837" i="3"/>
  <c r="BL839" i="3"/>
  <c r="BJ839" i="3"/>
  <c r="BJ840" i="3"/>
  <c r="BL840" i="3"/>
  <c r="BK842" i="3"/>
  <c r="BN842" i="3"/>
  <c r="BJ844" i="3"/>
  <c r="BL844" i="3"/>
  <c r="BK846" i="3"/>
  <c r="BN846" i="3"/>
  <c r="BJ848" i="3"/>
  <c r="BL848" i="3"/>
  <c r="BJ856" i="3"/>
  <c r="BL856" i="3"/>
  <c r="BM860" i="3"/>
  <c r="BK882" i="3"/>
  <c r="BN882" i="3"/>
  <c r="BM883" i="3"/>
  <c r="BL883" i="3"/>
  <c r="BK885" i="3"/>
  <c r="BN885" i="3"/>
  <c r="BM888" i="3"/>
  <c r="BL888" i="3"/>
  <c r="BK890" i="3"/>
  <c r="BN890" i="3"/>
  <c r="BM893" i="3"/>
  <c r="BL893" i="3"/>
  <c r="BK895" i="3"/>
  <c r="BN895" i="3"/>
  <c r="BK901" i="3"/>
  <c r="BN901" i="3"/>
  <c r="BM903" i="3"/>
  <c r="BL903" i="3"/>
  <c r="BK907" i="3"/>
  <c r="BN907" i="3"/>
  <c r="BM908" i="3"/>
  <c r="BL908" i="3"/>
  <c r="BK910" i="3"/>
  <c r="BN910" i="3"/>
  <c r="BM912" i="3"/>
  <c r="BL912" i="3"/>
  <c r="BK913" i="3"/>
  <c r="BN913" i="3"/>
  <c r="BK915" i="3"/>
  <c r="BN915" i="3"/>
  <c r="BN920" i="3"/>
  <c r="BK920" i="3"/>
  <c r="BJ841" i="3"/>
  <c r="BM841" i="3"/>
  <c r="BL841" i="3"/>
  <c r="BK843" i="3"/>
  <c r="BN843" i="3"/>
  <c r="BJ845" i="3"/>
  <c r="BM845" i="3"/>
  <c r="BL845" i="3"/>
  <c r="BK847" i="3"/>
  <c r="BN847" i="3"/>
  <c r="BJ849" i="3"/>
  <c r="BM849" i="3"/>
  <c r="BL849" i="3"/>
  <c r="BK851" i="3"/>
  <c r="BN851" i="3"/>
  <c r="BJ853" i="3"/>
  <c r="BM853" i="3"/>
  <c r="BL853" i="3"/>
  <c r="BK855" i="3"/>
  <c r="BN855" i="3"/>
  <c r="BJ857" i="3"/>
  <c r="BM857" i="3"/>
  <c r="BL857" i="3"/>
  <c r="BK859" i="3"/>
  <c r="BN859" i="3"/>
  <c r="BK861" i="3"/>
  <c r="BN861" i="3"/>
  <c r="R862" i="3"/>
  <c r="Z862" i="3"/>
  <c r="AH862" i="3"/>
  <c r="AP862" i="3"/>
  <c r="AX862" i="3"/>
  <c r="BF862" i="3"/>
  <c r="R863" i="3"/>
  <c r="Z863" i="3"/>
  <c r="AH863" i="3"/>
  <c r="AP863" i="3"/>
  <c r="AX863" i="3"/>
  <c r="BF863" i="3"/>
  <c r="R864" i="3"/>
  <c r="BL864" i="3" s="1"/>
  <c r="Z864" i="3"/>
  <c r="AH864" i="3"/>
  <c r="AP864" i="3"/>
  <c r="AX864" i="3"/>
  <c r="BF864" i="3"/>
  <c r="R865" i="3"/>
  <c r="Z865" i="3"/>
  <c r="AH865" i="3"/>
  <c r="AP865" i="3"/>
  <c r="AX865" i="3"/>
  <c r="BF865" i="3"/>
  <c r="R866" i="3"/>
  <c r="BL866" i="3" s="1"/>
  <c r="Z866" i="3"/>
  <c r="AH866" i="3"/>
  <c r="AP866" i="3"/>
  <c r="AX866" i="3"/>
  <c r="BF866" i="3"/>
  <c r="R867" i="3"/>
  <c r="BL867" i="3" s="1"/>
  <c r="Z867" i="3"/>
  <c r="AH867" i="3"/>
  <c r="AP867" i="3"/>
  <c r="AX867" i="3"/>
  <c r="BF867" i="3"/>
  <c r="R868" i="3"/>
  <c r="Z868" i="3"/>
  <c r="AH868" i="3"/>
  <c r="AP868" i="3"/>
  <c r="AX868" i="3"/>
  <c r="BF868" i="3"/>
  <c r="R869" i="3"/>
  <c r="BL869" i="3" s="1"/>
  <c r="Z869" i="3"/>
  <c r="AH869" i="3"/>
  <c r="AP869" i="3"/>
  <c r="AX869" i="3"/>
  <c r="BF869" i="3"/>
  <c r="R870" i="3"/>
  <c r="BL870" i="3" s="1"/>
  <c r="Z870" i="3"/>
  <c r="AH870" i="3"/>
  <c r="AP870" i="3"/>
  <c r="AX870" i="3"/>
  <c r="BF870" i="3"/>
  <c r="R871" i="3"/>
  <c r="BL871" i="3" s="1"/>
  <c r="Z871" i="3"/>
  <c r="AH871" i="3"/>
  <c r="AP871" i="3"/>
  <c r="AX871" i="3"/>
  <c r="BF871" i="3"/>
  <c r="R872" i="3"/>
  <c r="BL872" i="3" s="1"/>
  <c r="Z872" i="3"/>
  <c r="AH872" i="3"/>
  <c r="AP872" i="3"/>
  <c r="AX872" i="3"/>
  <c r="BF872" i="3"/>
  <c r="R873" i="3"/>
  <c r="BL873" i="3" s="1"/>
  <c r="Z873" i="3"/>
  <c r="AH873" i="3"/>
  <c r="AP873" i="3"/>
  <c r="AX873" i="3"/>
  <c r="BF873" i="3"/>
  <c r="R874" i="3"/>
  <c r="BL874" i="3" s="1"/>
  <c r="Z874" i="3"/>
  <c r="AH874" i="3"/>
  <c r="AP874" i="3"/>
  <c r="AX874" i="3"/>
  <c r="BF874" i="3"/>
  <c r="R875" i="3"/>
  <c r="BL875" i="3" s="1"/>
  <c r="Z875" i="3"/>
  <c r="AH875" i="3"/>
  <c r="AP875" i="3"/>
  <c r="AX875" i="3"/>
  <c r="BF875" i="3"/>
  <c r="R876" i="3"/>
  <c r="BL876" i="3" s="1"/>
  <c r="Z876" i="3"/>
  <c r="AH876" i="3"/>
  <c r="AP876" i="3"/>
  <c r="AX876" i="3"/>
  <c r="BF876" i="3"/>
  <c r="R877" i="3"/>
  <c r="BL877" i="3" s="1"/>
  <c r="Z877" i="3"/>
  <c r="AH877" i="3"/>
  <c r="AP877" i="3"/>
  <c r="AX877" i="3"/>
  <c r="BF877" i="3"/>
  <c r="R878" i="3"/>
  <c r="BL878" i="3" s="1"/>
  <c r="Z878" i="3"/>
  <c r="AH878" i="3"/>
  <c r="AP878" i="3"/>
  <c r="AX878" i="3"/>
  <c r="BF878" i="3"/>
  <c r="R880" i="3"/>
  <c r="Z880" i="3"/>
  <c r="AH880" i="3"/>
  <c r="AP880" i="3"/>
  <c r="AX880" i="3"/>
  <c r="BF880" i="3"/>
  <c r="BK884" i="3"/>
  <c r="BN884" i="3"/>
  <c r="BM886" i="3"/>
  <c r="BL886" i="3"/>
  <c r="BK887" i="3"/>
  <c r="BN887" i="3"/>
  <c r="BM889" i="3"/>
  <c r="BL889" i="3"/>
  <c r="BK891" i="3"/>
  <c r="BN891" i="3"/>
  <c r="BM892" i="3"/>
  <c r="BL892" i="3"/>
  <c r="BK894" i="3"/>
  <c r="BN894" i="3"/>
  <c r="BK897" i="3"/>
  <c r="BN897" i="3"/>
  <c r="BM899" i="3"/>
  <c r="BL899" i="3"/>
  <c r="BK900" i="3"/>
  <c r="BN900" i="3"/>
  <c r="BM902" i="3"/>
  <c r="BL902" i="3"/>
  <c r="BK904" i="3"/>
  <c r="BN904" i="3"/>
  <c r="BM905" i="3"/>
  <c r="BL905" i="3"/>
  <c r="BK906" i="3"/>
  <c r="BN906" i="3"/>
  <c r="BM909" i="3"/>
  <c r="BL909" i="3"/>
  <c r="BK911" i="3"/>
  <c r="BN911" i="3"/>
  <c r="BM916" i="3"/>
  <c r="BL916" i="3"/>
  <c r="BK917" i="3"/>
  <c r="BN917" i="3"/>
  <c r="BM918" i="3"/>
  <c r="BL918" i="3"/>
  <c r="BK919" i="3"/>
  <c r="BN919" i="3"/>
  <c r="BJ882" i="3"/>
  <c r="BJ883" i="3"/>
  <c r="BJ884" i="3"/>
  <c r="BJ885" i="3"/>
  <c r="BJ886" i="3"/>
  <c r="BJ887" i="3"/>
  <c r="BJ888" i="3"/>
  <c r="BJ889" i="3"/>
  <c r="BJ890" i="3"/>
  <c r="BJ892" i="3"/>
  <c r="BJ893" i="3"/>
  <c r="BJ894" i="3"/>
  <c r="BJ895" i="3"/>
  <c r="BJ899" i="3"/>
  <c r="BJ902" i="3"/>
  <c r="BJ903" i="3"/>
  <c r="BJ904" i="3"/>
  <c r="BJ905" i="3"/>
  <c r="BJ908" i="3"/>
  <c r="BJ909" i="3"/>
  <c r="BJ910" i="3"/>
  <c r="BJ915" i="3"/>
  <c r="BJ916" i="3"/>
  <c r="BJ917" i="3"/>
  <c r="BJ918" i="3"/>
  <c r="BJ919" i="3"/>
  <c r="BJ920" i="3"/>
  <c r="BM922" i="3"/>
  <c r="BL922" i="3"/>
  <c r="BM924" i="3"/>
  <c r="BL924" i="3"/>
  <c r="BM926" i="3"/>
  <c r="BL926" i="3"/>
  <c r="BN930" i="3"/>
  <c r="BK930" i="3"/>
  <c r="BN932" i="3"/>
  <c r="BK932" i="3"/>
  <c r="BN934" i="3"/>
  <c r="BK934" i="3"/>
  <c r="BN936" i="3"/>
  <c r="BK936" i="3"/>
  <c r="BN938" i="3"/>
  <c r="BK938" i="3"/>
  <c r="BN940" i="3"/>
  <c r="BK940" i="3"/>
  <c r="BJ942" i="3"/>
  <c r="BM947" i="3"/>
  <c r="BJ949" i="3"/>
  <c r="BM951" i="3"/>
  <c r="BJ953" i="3"/>
  <c r="BM955" i="3"/>
  <c r="BJ957" i="3"/>
  <c r="BM959" i="3"/>
  <c r="BJ963" i="3"/>
  <c r="BM965" i="3"/>
  <c r="BM969" i="3"/>
  <c r="BN921" i="3"/>
  <c r="BK921" i="3"/>
  <c r="BN923" i="3"/>
  <c r="BK923" i="3"/>
  <c r="BN925" i="3"/>
  <c r="BK925" i="3"/>
  <c r="BN927" i="3"/>
  <c r="BK927" i="3"/>
  <c r="BN929" i="3"/>
  <c r="BK929" i="3"/>
  <c r="BN931" i="3"/>
  <c r="BK931" i="3"/>
  <c r="BN933" i="3"/>
  <c r="BK933" i="3"/>
  <c r="BN935" i="3"/>
  <c r="BK935" i="3"/>
  <c r="BN937" i="3"/>
  <c r="BK937" i="3"/>
  <c r="BN939" i="3"/>
  <c r="BK939" i="3"/>
  <c r="BM941" i="3"/>
  <c r="BL941" i="3"/>
  <c r="BN946" i="3"/>
  <c r="BK946" i="3"/>
  <c r="BN950" i="3"/>
  <c r="BK950" i="3"/>
  <c r="BN954" i="3"/>
  <c r="BK954" i="3"/>
  <c r="BN958" i="3"/>
  <c r="BK958" i="3"/>
  <c r="BN961" i="3"/>
  <c r="BK961" i="3"/>
  <c r="BN964" i="3"/>
  <c r="BK964" i="3"/>
  <c r="BN968" i="3"/>
  <c r="BK968" i="3"/>
  <c r="BN972" i="3"/>
  <c r="BK972" i="3"/>
  <c r="BJ944" i="3"/>
  <c r="BM946" i="3"/>
  <c r="BJ948" i="3"/>
  <c r="BM950" i="3"/>
  <c r="BJ952" i="3"/>
  <c r="BM954" i="3"/>
  <c r="BJ956" i="3"/>
  <c r="BM958" i="3"/>
  <c r="BJ960" i="3"/>
  <c r="BJ962" i="3"/>
  <c r="BM964" i="3"/>
  <c r="BM968" i="3"/>
  <c r="BJ970" i="3"/>
  <c r="BM972" i="3"/>
  <c r="BN943" i="3"/>
  <c r="BN947" i="3"/>
  <c r="BN951" i="3"/>
  <c r="BN955" i="3"/>
  <c r="BN959" i="3"/>
  <c r="BN963" i="3"/>
  <c r="BN969" i="3"/>
  <c r="BN942" i="3"/>
  <c r="Z776" i="3"/>
  <c r="AP776" i="3"/>
  <c r="BF776" i="3"/>
  <c r="R776" i="3"/>
  <c r="BL776" i="3" s="1"/>
  <c r="AH776" i="3"/>
  <c r="AX776" i="3"/>
  <c r="BN779" i="3"/>
  <c r="BK779" i="3"/>
  <c r="BJ779" i="3"/>
  <c r="BN780" i="3"/>
  <c r="BK780" i="3"/>
  <c r="BJ780" i="3"/>
  <c r="BN781" i="3"/>
  <c r="BK781" i="3"/>
  <c r="BJ781" i="3"/>
  <c r="BN782" i="3"/>
  <c r="BK782" i="3"/>
  <c r="BM782" i="3"/>
  <c r="BM783" i="3"/>
  <c r="BM784" i="3"/>
  <c r="BM785" i="3"/>
  <c r="BM786" i="3"/>
  <c r="BM787" i="3"/>
  <c r="BM788" i="3"/>
  <c r="BM789" i="3"/>
  <c r="BM790" i="3"/>
  <c r="Z775" i="3"/>
  <c r="AP775" i="3"/>
  <c r="BJ775" i="3" s="1"/>
  <c r="BF775" i="3"/>
  <c r="Z777" i="3"/>
  <c r="AP777" i="3"/>
  <c r="BJ777" i="3" s="1"/>
  <c r="BF777" i="3"/>
  <c r="BN784" i="3"/>
  <c r="BN786" i="3"/>
  <c r="BN788" i="3"/>
  <c r="BN790" i="3"/>
  <c r="BM794" i="3"/>
  <c r="BL794" i="3"/>
  <c r="BL796" i="3"/>
  <c r="BK793" i="3"/>
  <c r="BN793" i="3"/>
  <c r="BJ795" i="3"/>
  <c r="BM807" i="3"/>
  <c r="BM808" i="3"/>
  <c r="BL810" i="3"/>
  <c r="BM812" i="3"/>
  <c r="BN816" i="3"/>
  <c r="BK816" i="3"/>
  <c r="BK809" i="3"/>
  <c r="BN809" i="3"/>
  <c r="BK811" i="3"/>
  <c r="BN811" i="3"/>
  <c r="BJ814" i="3"/>
  <c r="BK818" i="3"/>
  <c r="BN818" i="3"/>
  <c r="BJ820" i="3"/>
  <c r="BM820" i="3"/>
  <c r="BK822" i="3"/>
  <c r="BN822" i="3"/>
  <c r="BM824" i="3"/>
  <c r="BJ828" i="3"/>
  <c r="BL828" i="3"/>
  <c r="BK830" i="3"/>
  <c r="BN830" i="3"/>
  <c r="BM832" i="3"/>
  <c r="BK819" i="3"/>
  <c r="BN819" i="3"/>
  <c r="BL821" i="3"/>
  <c r="BJ825" i="3"/>
  <c r="BL825" i="3"/>
  <c r="BJ829" i="3"/>
  <c r="BL829" i="3"/>
  <c r="BK831" i="3"/>
  <c r="BN831" i="3"/>
  <c r="BL833" i="3"/>
  <c r="BK834" i="3"/>
  <c r="BN834" i="3"/>
  <c r="BL835" i="3"/>
  <c r="BK836" i="3"/>
  <c r="BN836" i="3"/>
  <c r="BL837" i="3"/>
  <c r="BK838" i="3"/>
  <c r="BN838" i="3"/>
  <c r="BM840" i="3"/>
  <c r="BM844" i="3"/>
  <c r="BM848" i="3"/>
  <c r="BK850" i="3"/>
  <c r="BN850" i="3"/>
  <c r="BK854" i="3"/>
  <c r="BN854" i="3"/>
  <c r="BM856" i="3"/>
  <c r="BK858" i="3"/>
  <c r="BN858" i="3"/>
  <c r="BJ860" i="3"/>
  <c r="BL860" i="3"/>
  <c r="AH775" i="3"/>
  <c r="BB776" i="3"/>
  <c r="AL776" i="3"/>
  <c r="V776" i="3"/>
  <c r="BH776" i="3"/>
  <c r="AZ776" i="3"/>
  <c r="AR776" i="3"/>
  <c r="AJ776" i="3"/>
  <c r="AB776" i="3"/>
  <c r="T776" i="3"/>
  <c r="BM776" i="3" s="1"/>
  <c r="BI776" i="3"/>
  <c r="BE776" i="3"/>
  <c r="BA776" i="3"/>
  <c r="AW776" i="3"/>
  <c r="AS776" i="3"/>
  <c r="AO776" i="3"/>
  <c r="AK776" i="3"/>
  <c r="AG776" i="3"/>
  <c r="AC776" i="3"/>
  <c r="Y776" i="3"/>
  <c r="U776" i="3"/>
  <c r="Q776" i="3"/>
  <c r="BJ776" i="3" s="1"/>
  <c r="M776" i="3"/>
  <c r="R777" i="3"/>
  <c r="BL777" i="3" s="1"/>
  <c r="AX777" i="3"/>
  <c r="S778" i="3"/>
  <c r="BK778" i="3" s="1"/>
  <c r="AA778" i="3"/>
  <c r="AI778" i="3"/>
  <c r="AQ778" i="3"/>
  <c r="AY778" i="3"/>
  <c r="BG778" i="3"/>
  <c r="O778" i="3"/>
  <c r="W778" i="3"/>
  <c r="BJ778" i="3" s="1"/>
  <c r="AE778" i="3"/>
  <c r="AM778" i="3"/>
  <c r="AU778" i="3"/>
  <c r="BC778" i="3"/>
  <c r="BJ782" i="3"/>
  <c r="BJ783" i="3"/>
  <c r="BJ784" i="3"/>
  <c r="BJ785" i="3"/>
  <c r="BJ786" i="3"/>
  <c r="BJ787" i="3"/>
  <c r="BJ788" i="3"/>
  <c r="BJ789" i="3"/>
  <c r="BJ790" i="3"/>
  <c r="BB775" i="3"/>
  <c r="AL775" i="3"/>
  <c r="V775" i="3"/>
  <c r="BH775" i="3"/>
  <c r="AZ775" i="3"/>
  <c r="AR775" i="3"/>
  <c r="AJ775" i="3"/>
  <c r="AB775" i="3"/>
  <c r="T775" i="3"/>
  <c r="BM775" i="3" s="1"/>
  <c r="BI775" i="3"/>
  <c r="BE775" i="3"/>
  <c r="BA775" i="3"/>
  <c r="AW775" i="3"/>
  <c r="AS775" i="3"/>
  <c r="AO775" i="3"/>
  <c r="AK775" i="3"/>
  <c r="AG775" i="3"/>
  <c r="AC775" i="3"/>
  <c r="Y775" i="3"/>
  <c r="U775" i="3"/>
  <c r="BL775" i="3" s="1"/>
  <c r="Q775" i="3"/>
  <c r="M775" i="3"/>
  <c r="BB777" i="3"/>
  <c r="AL777" i="3"/>
  <c r="V777" i="3"/>
  <c r="BH777" i="3"/>
  <c r="AZ777" i="3"/>
  <c r="AR777" i="3"/>
  <c r="AJ777" i="3"/>
  <c r="AB777" i="3"/>
  <c r="T777" i="3"/>
  <c r="BM777" i="3" s="1"/>
  <c r="BI777" i="3"/>
  <c r="BE777" i="3"/>
  <c r="BA777" i="3"/>
  <c r="AW777" i="3"/>
  <c r="AS777" i="3"/>
  <c r="AO777" i="3"/>
  <c r="AK777" i="3"/>
  <c r="AG777" i="3"/>
  <c r="AC777" i="3"/>
  <c r="Y777" i="3"/>
  <c r="U777" i="3"/>
  <c r="Q777" i="3"/>
  <c r="M777" i="3"/>
  <c r="BN783" i="3"/>
  <c r="BN785" i="3"/>
  <c r="BN787" i="3"/>
  <c r="BN789" i="3"/>
  <c r="BK792" i="3"/>
  <c r="BN792" i="3"/>
  <c r="BK794" i="3"/>
  <c r="BN794" i="3"/>
  <c r="BM795" i="3"/>
  <c r="BL795" i="3"/>
  <c r="BK796" i="3"/>
  <c r="BN796" i="3"/>
  <c r="BJ793" i="3"/>
  <c r="BM793" i="3"/>
  <c r="BL793" i="3"/>
  <c r="BJ794" i="3"/>
  <c r="BJ796" i="3"/>
  <c r="R797" i="3"/>
  <c r="BL797" i="3" s="1"/>
  <c r="Z797" i="3"/>
  <c r="AH797" i="3"/>
  <c r="AP797" i="3"/>
  <c r="AX797" i="3"/>
  <c r="BF797" i="3"/>
  <c r="N797" i="3"/>
  <c r="BJ797" i="3" s="1"/>
  <c r="V797" i="3"/>
  <c r="BK797" i="3" s="1"/>
  <c r="AD797" i="3"/>
  <c r="AL797" i="3"/>
  <c r="AT797" i="3"/>
  <c r="BB797" i="3"/>
  <c r="R798" i="3"/>
  <c r="BL798" i="3" s="1"/>
  <c r="Z798" i="3"/>
  <c r="AH798" i="3"/>
  <c r="AP798" i="3"/>
  <c r="AX798" i="3"/>
  <c r="BF798" i="3"/>
  <c r="R799" i="3"/>
  <c r="BN799" i="3" s="1"/>
  <c r="Z799" i="3"/>
  <c r="AH799" i="3"/>
  <c r="AP799" i="3"/>
  <c r="AX799" i="3"/>
  <c r="BJ799" i="3" s="1"/>
  <c r="BF799" i="3"/>
  <c r="R800" i="3"/>
  <c r="BL800" i="3" s="1"/>
  <c r="Z800" i="3"/>
  <c r="AH800" i="3"/>
  <c r="BM800" i="3" s="1"/>
  <c r="AP800" i="3"/>
  <c r="AX800" i="3"/>
  <c r="BF800" i="3"/>
  <c r="R801" i="3"/>
  <c r="BN801" i="3" s="1"/>
  <c r="Z801" i="3"/>
  <c r="AH801" i="3"/>
  <c r="BM801" i="3" s="1"/>
  <c r="AP801" i="3"/>
  <c r="AX801" i="3"/>
  <c r="BJ801" i="3" s="1"/>
  <c r="BF801" i="3"/>
  <c r="R802" i="3"/>
  <c r="BL802" i="3" s="1"/>
  <c r="Z802" i="3"/>
  <c r="AH802" i="3"/>
  <c r="AP802" i="3"/>
  <c r="AX802" i="3"/>
  <c r="BF802" i="3"/>
  <c r="R803" i="3"/>
  <c r="BN803" i="3" s="1"/>
  <c r="Z803" i="3"/>
  <c r="AH803" i="3"/>
  <c r="AP803" i="3"/>
  <c r="BJ803" i="3" s="1"/>
  <c r="AX803" i="3"/>
  <c r="BF803" i="3"/>
  <c r="R804" i="3"/>
  <c r="BL804" i="3" s="1"/>
  <c r="Z804" i="3"/>
  <c r="AH804" i="3"/>
  <c r="BM804" i="3" s="1"/>
  <c r="AP804" i="3"/>
  <c r="AX804" i="3"/>
  <c r="BF804" i="3"/>
  <c r="R805" i="3"/>
  <c r="BN805" i="3" s="1"/>
  <c r="Z805" i="3"/>
  <c r="AH805" i="3"/>
  <c r="BM805" i="3" s="1"/>
  <c r="AP805" i="3"/>
  <c r="BJ805" i="3" s="1"/>
  <c r="AX805" i="3"/>
  <c r="BF805" i="3"/>
  <c r="P806" i="3"/>
  <c r="BK806" i="3" s="1"/>
  <c r="T806" i="3"/>
  <c r="X806" i="3"/>
  <c r="AB806" i="3"/>
  <c r="BL806" i="3" s="1"/>
  <c r="AF806" i="3"/>
  <c r="AJ806" i="3"/>
  <c r="AN806" i="3"/>
  <c r="AR806" i="3"/>
  <c r="AV806" i="3"/>
  <c r="AZ806" i="3"/>
  <c r="BD806" i="3"/>
  <c r="BH806" i="3"/>
  <c r="AD798" i="3"/>
  <c r="BM798" i="3" s="1"/>
  <c r="AT798" i="3"/>
  <c r="V799" i="3"/>
  <c r="BK799" i="3" s="1"/>
  <c r="AL799" i="3"/>
  <c r="BB799" i="3"/>
  <c r="AD800" i="3"/>
  <c r="AT800" i="3"/>
  <c r="V801" i="3"/>
  <c r="AL801" i="3"/>
  <c r="BK801" i="3" s="1"/>
  <c r="BB801" i="3"/>
  <c r="AD802" i="3"/>
  <c r="BM802" i="3" s="1"/>
  <c r="AT802" i="3"/>
  <c r="V803" i="3"/>
  <c r="BK803" i="3" s="1"/>
  <c r="AL803" i="3"/>
  <c r="BB803" i="3"/>
  <c r="AD804" i="3"/>
  <c r="AT804" i="3"/>
  <c r="V805" i="3"/>
  <c r="AL805" i="3"/>
  <c r="BK805" i="3" s="1"/>
  <c r="BB805" i="3"/>
  <c r="V806" i="3"/>
  <c r="BM806" i="3" s="1"/>
  <c r="AD806" i="3"/>
  <c r="AL806" i="3"/>
  <c r="AT806" i="3"/>
  <c r="BB806" i="3"/>
  <c r="BK807" i="3"/>
  <c r="BN807" i="3"/>
  <c r="BK808" i="3"/>
  <c r="BN808" i="3"/>
  <c r="N798" i="3"/>
  <c r="N800" i="3"/>
  <c r="BJ800" i="3" s="1"/>
  <c r="N802" i="3"/>
  <c r="N804" i="3"/>
  <c r="BJ804" i="3" s="1"/>
  <c r="N806" i="3"/>
  <c r="BK810" i="3"/>
  <c r="BN810" i="3"/>
  <c r="BK812" i="3"/>
  <c r="BN812" i="3"/>
  <c r="BN813" i="3"/>
  <c r="BK813" i="3"/>
  <c r="BN815" i="3"/>
  <c r="BK815" i="3"/>
  <c r="BK817" i="3"/>
  <c r="BN817" i="3"/>
  <c r="BM809" i="3"/>
  <c r="BL809" i="3"/>
  <c r="BM811" i="3"/>
  <c r="BL811" i="3"/>
  <c r="BJ813" i="3"/>
  <c r="BJ815" i="3"/>
  <c r="BL817" i="3"/>
  <c r="BJ817" i="3"/>
  <c r="BJ818" i="3"/>
  <c r="BM818" i="3"/>
  <c r="BL818" i="3"/>
  <c r="BK820" i="3"/>
  <c r="BN820" i="3"/>
  <c r="BJ822" i="3"/>
  <c r="BM822" i="3"/>
  <c r="BL822" i="3"/>
  <c r="BK824" i="3"/>
  <c r="BN824" i="3"/>
  <c r="BJ826" i="3"/>
  <c r="BM826" i="3"/>
  <c r="BL826" i="3"/>
  <c r="BK828" i="3"/>
  <c r="BN828" i="3"/>
  <c r="BJ830" i="3"/>
  <c r="BM830" i="3"/>
  <c r="BL830" i="3"/>
  <c r="BK832" i="3"/>
  <c r="BN832" i="3"/>
  <c r="BM839" i="3"/>
  <c r="BJ819" i="3"/>
  <c r="BM819" i="3"/>
  <c r="BL819" i="3"/>
  <c r="BK821" i="3"/>
  <c r="BN821" i="3"/>
  <c r="BJ823" i="3"/>
  <c r="BM823" i="3"/>
  <c r="BL823" i="3"/>
  <c r="BK825" i="3"/>
  <c r="BN825" i="3"/>
  <c r="BJ827" i="3"/>
  <c r="BM827" i="3"/>
  <c r="BL827" i="3"/>
  <c r="BK829" i="3"/>
  <c r="BN829" i="3"/>
  <c r="BJ831" i="3"/>
  <c r="BM831" i="3"/>
  <c r="BL831" i="3"/>
  <c r="BJ833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J834" i="3"/>
  <c r="BJ835" i="3"/>
  <c r="BJ836" i="3"/>
  <c r="BJ837" i="3"/>
  <c r="BJ838" i="3"/>
  <c r="BK840" i="3"/>
  <c r="BN840" i="3"/>
  <c r="BJ842" i="3"/>
  <c r="BM842" i="3"/>
  <c r="BL842" i="3"/>
  <c r="BK844" i="3"/>
  <c r="BN844" i="3"/>
  <c r="BJ846" i="3"/>
  <c r="BM846" i="3"/>
  <c r="BL846" i="3"/>
  <c r="BK848" i="3"/>
  <c r="BN848" i="3"/>
  <c r="BJ850" i="3"/>
  <c r="BM850" i="3"/>
  <c r="BL850" i="3"/>
  <c r="BK852" i="3"/>
  <c r="BN852" i="3"/>
  <c r="BJ854" i="3"/>
  <c r="BM854" i="3"/>
  <c r="BL854" i="3"/>
  <c r="BK856" i="3"/>
  <c r="BN856" i="3"/>
  <c r="BJ858" i="3"/>
  <c r="BM858" i="3"/>
  <c r="BL858" i="3"/>
  <c r="BK860" i="3"/>
  <c r="BN860" i="3"/>
  <c r="N862" i="3"/>
  <c r="BJ862" i="3" s="1"/>
  <c r="AD862" i="3"/>
  <c r="AT862" i="3"/>
  <c r="N863" i="3"/>
  <c r="BJ863" i="3" s="1"/>
  <c r="AD863" i="3"/>
  <c r="AT863" i="3"/>
  <c r="N864" i="3"/>
  <c r="AD864" i="3"/>
  <c r="AT864" i="3"/>
  <c r="N865" i="3"/>
  <c r="BJ865" i="3" s="1"/>
  <c r="AD865" i="3"/>
  <c r="AT865" i="3"/>
  <c r="N866" i="3"/>
  <c r="AD866" i="3"/>
  <c r="AT866" i="3"/>
  <c r="N867" i="3"/>
  <c r="AD867" i="3"/>
  <c r="AT867" i="3"/>
  <c r="N868" i="3"/>
  <c r="BJ868" i="3" s="1"/>
  <c r="AD868" i="3"/>
  <c r="AT868" i="3"/>
  <c r="N869" i="3"/>
  <c r="AD869" i="3"/>
  <c r="AT869" i="3"/>
  <c r="N870" i="3"/>
  <c r="AD870" i="3"/>
  <c r="AT870" i="3"/>
  <c r="N871" i="3"/>
  <c r="AD871" i="3"/>
  <c r="AT871" i="3"/>
  <c r="N872" i="3"/>
  <c r="AD872" i="3"/>
  <c r="AT872" i="3"/>
  <c r="N873" i="3"/>
  <c r="AD873" i="3"/>
  <c r="AT873" i="3"/>
  <c r="N874" i="3"/>
  <c r="AD874" i="3"/>
  <c r="AT874" i="3"/>
  <c r="N875" i="3"/>
  <c r="AD875" i="3"/>
  <c r="AT875" i="3"/>
  <c r="N876" i="3"/>
  <c r="AD876" i="3"/>
  <c r="AT876" i="3"/>
  <c r="N877" i="3"/>
  <c r="AD877" i="3"/>
  <c r="AT877" i="3"/>
  <c r="N878" i="3"/>
  <c r="AD878" i="3"/>
  <c r="AT878" i="3"/>
  <c r="N880" i="3"/>
  <c r="AD880" i="3"/>
  <c r="AT880" i="3"/>
  <c r="BK879" i="3"/>
  <c r="BD880" i="3"/>
  <c r="AV880" i="3"/>
  <c r="AN880" i="3"/>
  <c r="AF880" i="3"/>
  <c r="X880" i="3"/>
  <c r="P880" i="3"/>
  <c r="BK880" i="3" s="1"/>
  <c r="BG880" i="3"/>
  <c r="BC880" i="3"/>
  <c r="AY880" i="3"/>
  <c r="AU880" i="3"/>
  <c r="AQ880" i="3"/>
  <c r="AM880" i="3"/>
  <c r="AI880" i="3"/>
  <c r="AE880" i="3"/>
  <c r="AA880" i="3"/>
  <c r="W880" i="3"/>
  <c r="S880" i="3"/>
  <c r="BM880" i="3" s="1"/>
  <c r="O880" i="3"/>
  <c r="R881" i="3"/>
  <c r="BL881" i="3" s="1"/>
  <c r="Z881" i="3"/>
  <c r="AH881" i="3"/>
  <c r="AP881" i="3"/>
  <c r="AX881" i="3"/>
  <c r="BF881" i="3"/>
  <c r="BM882" i="3"/>
  <c r="BL882" i="3"/>
  <c r="BK883" i="3"/>
  <c r="BN883" i="3"/>
  <c r="BM885" i="3"/>
  <c r="BL885" i="3"/>
  <c r="BK888" i="3"/>
  <c r="BN888" i="3"/>
  <c r="BM890" i="3"/>
  <c r="BL890" i="3"/>
  <c r="BK893" i="3"/>
  <c r="BN893" i="3"/>
  <c r="BM895" i="3"/>
  <c r="BL895" i="3"/>
  <c r="BK898" i="3"/>
  <c r="BN898" i="3"/>
  <c r="BK903" i="3"/>
  <c r="BN903" i="3"/>
  <c r="BK908" i="3"/>
  <c r="BN908" i="3"/>
  <c r="BM910" i="3"/>
  <c r="BL910" i="3"/>
  <c r="BK912" i="3"/>
  <c r="BN912" i="3"/>
  <c r="BK914" i="3"/>
  <c r="BN914" i="3"/>
  <c r="BM915" i="3"/>
  <c r="BL915" i="3"/>
  <c r="BM920" i="3"/>
  <c r="BL920" i="3"/>
  <c r="BK841" i="3"/>
  <c r="BN841" i="3"/>
  <c r="BJ843" i="3"/>
  <c r="BM843" i="3"/>
  <c r="BL843" i="3"/>
  <c r="BK845" i="3"/>
  <c r="BN845" i="3"/>
  <c r="BJ847" i="3"/>
  <c r="BM847" i="3"/>
  <c r="BL847" i="3"/>
  <c r="BK849" i="3"/>
  <c r="BN849" i="3"/>
  <c r="BJ851" i="3"/>
  <c r="BM851" i="3"/>
  <c r="BL851" i="3"/>
  <c r="BK853" i="3"/>
  <c r="BN853" i="3"/>
  <c r="BK857" i="3"/>
  <c r="BN857" i="3"/>
  <c r="BJ859" i="3"/>
  <c r="BM859" i="3"/>
  <c r="BL859" i="3"/>
  <c r="BH862" i="3"/>
  <c r="AZ862" i="3"/>
  <c r="AR862" i="3"/>
  <c r="AJ862" i="3"/>
  <c r="AB862" i="3"/>
  <c r="T862" i="3"/>
  <c r="BI862" i="3"/>
  <c r="BE862" i="3"/>
  <c r="BA862" i="3"/>
  <c r="AW862" i="3"/>
  <c r="AS862" i="3"/>
  <c r="AO862" i="3"/>
  <c r="AK862" i="3"/>
  <c r="AG862" i="3"/>
  <c r="AC862" i="3"/>
  <c r="Y862" i="3"/>
  <c r="U862" i="3"/>
  <c r="Q862" i="3"/>
  <c r="M862" i="3"/>
  <c r="BH863" i="3"/>
  <c r="AZ863" i="3"/>
  <c r="AR863" i="3"/>
  <c r="AJ863" i="3"/>
  <c r="AB863" i="3"/>
  <c r="T863" i="3"/>
  <c r="BI863" i="3"/>
  <c r="BE863" i="3"/>
  <c r="BA863" i="3"/>
  <c r="AW863" i="3"/>
  <c r="AS863" i="3"/>
  <c r="AO863" i="3"/>
  <c r="AK863" i="3"/>
  <c r="AG863" i="3"/>
  <c r="AC863" i="3"/>
  <c r="Y863" i="3"/>
  <c r="U863" i="3"/>
  <c r="Q863" i="3"/>
  <c r="M863" i="3"/>
  <c r="BH864" i="3"/>
  <c r="AZ864" i="3"/>
  <c r="AR864" i="3"/>
  <c r="AJ864" i="3"/>
  <c r="AB864" i="3"/>
  <c r="T864" i="3"/>
  <c r="BI864" i="3"/>
  <c r="BE864" i="3"/>
  <c r="BA864" i="3"/>
  <c r="AW864" i="3"/>
  <c r="AS864" i="3"/>
  <c r="AO864" i="3"/>
  <c r="AK864" i="3"/>
  <c r="AG864" i="3"/>
  <c r="AC864" i="3"/>
  <c r="Y864" i="3"/>
  <c r="U864" i="3"/>
  <c r="BM864" i="3" s="1"/>
  <c r="Q864" i="3"/>
  <c r="M864" i="3"/>
  <c r="BH865" i="3"/>
  <c r="AZ865" i="3"/>
  <c r="AR865" i="3"/>
  <c r="AJ865" i="3"/>
  <c r="AB865" i="3"/>
  <c r="T865" i="3"/>
  <c r="BI865" i="3"/>
  <c r="BE865" i="3"/>
  <c r="BA865" i="3"/>
  <c r="AW865" i="3"/>
  <c r="AS865" i="3"/>
  <c r="AO865" i="3"/>
  <c r="AK865" i="3"/>
  <c r="AG865" i="3"/>
  <c r="AC865" i="3"/>
  <c r="Y865" i="3"/>
  <c r="U865" i="3"/>
  <c r="Q865" i="3"/>
  <c r="M865" i="3"/>
  <c r="BH866" i="3"/>
  <c r="AZ866" i="3"/>
  <c r="AR866" i="3"/>
  <c r="AJ866" i="3"/>
  <c r="AB866" i="3"/>
  <c r="T866" i="3"/>
  <c r="BI866" i="3"/>
  <c r="BE866" i="3"/>
  <c r="BA866" i="3"/>
  <c r="AW866" i="3"/>
  <c r="AS866" i="3"/>
  <c r="AO866" i="3"/>
  <c r="AK866" i="3"/>
  <c r="AG866" i="3"/>
  <c r="AC866" i="3"/>
  <c r="Y866" i="3"/>
  <c r="U866" i="3"/>
  <c r="BM866" i="3" s="1"/>
  <c r="Q866" i="3"/>
  <c r="M866" i="3"/>
  <c r="BH867" i="3"/>
  <c r="AZ867" i="3"/>
  <c r="AR867" i="3"/>
  <c r="AJ867" i="3"/>
  <c r="AB867" i="3"/>
  <c r="T867" i="3"/>
  <c r="BM867" i="3" s="1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M867" i="3"/>
  <c r="BH868" i="3"/>
  <c r="AZ868" i="3"/>
  <c r="AR868" i="3"/>
  <c r="AJ868" i="3"/>
  <c r="AB868" i="3"/>
  <c r="T868" i="3"/>
  <c r="BI868" i="3"/>
  <c r="BE868" i="3"/>
  <c r="BA868" i="3"/>
  <c r="AW868" i="3"/>
  <c r="AS868" i="3"/>
  <c r="AO868" i="3"/>
  <c r="AK868" i="3"/>
  <c r="AG868" i="3"/>
  <c r="AC868" i="3"/>
  <c r="Y868" i="3"/>
  <c r="U868" i="3"/>
  <c r="Q868" i="3"/>
  <c r="M868" i="3"/>
  <c r="BH869" i="3"/>
  <c r="AZ869" i="3"/>
  <c r="AR869" i="3"/>
  <c r="AJ869" i="3"/>
  <c r="AB869" i="3"/>
  <c r="T869" i="3"/>
  <c r="BM869" i="3" s="1"/>
  <c r="BI869" i="3"/>
  <c r="BE869" i="3"/>
  <c r="BA869" i="3"/>
  <c r="AW869" i="3"/>
  <c r="AS869" i="3"/>
  <c r="AO869" i="3"/>
  <c r="AK869" i="3"/>
  <c r="AG869" i="3"/>
  <c r="AC869" i="3"/>
  <c r="Y869" i="3"/>
  <c r="U869" i="3"/>
  <c r="Q869" i="3"/>
  <c r="M869" i="3"/>
  <c r="BH870" i="3"/>
  <c r="AZ870" i="3"/>
  <c r="AR870" i="3"/>
  <c r="AJ870" i="3"/>
  <c r="AB870" i="3"/>
  <c r="T870" i="3"/>
  <c r="BI870" i="3"/>
  <c r="BE870" i="3"/>
  <c r="BA870" i="3"/>
  <c r="AW870" i="3"/>
  <c r="AS870" i="3"/>
  <c r="AO870" i="3"/>
  <c r="AK870" i="3"/>
  <c r="AG870" i="3"/>
  <c r="AC870" i="3"/>
  <c r="Y870" i="3"/>
  <c r="U870" i="3"/>
  <c r="BM870" i="3" s="1"/>
  <c r="Q870" i="3"/>
  <c r="M870" i="3"/>
  <c r="BH871" i="3"/>
  <c r="AZ871" i="3"/>
  <c r="AR871" i="3"/>
  <c r="AJ871" i="3"/>
  <c r="AB871" i="3"/>
  <c r="T871" i="3"/>
  <c r="BM871" i="3" s="1"/>
  <c r="BI871" i="3"/>
  <c r="BE871" i="3"/>
  <c r="BA871" i="3"/>
  <c r="AW871" i="3"/>
  <c r="AS871" i="3"/>
  <c r="AO871" i="3"/>
  <c r="AK871" i="3"/>
  <c r="AG871" i="3"/>
  <c r="AC871" i="3"/>
  <c r="Y871" i="3"/>
  <c r="U871" i="3"/>
  <c r="Q871" i="3"/>
  <c r="M871" i="3"/>
  <c r="BH872" i="3"/>
  <c r="AZ872" i="3"/>
  <c r="AR872" i="3"/>
  <c r="AJ872" i="3"/>
  <c r="AB872" i="3"/>
  <c r="T872" i="3"/>
  <c r="BI872" i="3"/>
  <c r="BE872" i="3"/>
  <c r="BA872" i="3"/>
  <c r="AW872" i="3"/>
  <c r="AS872" i="3"/>
  <c r="AO872" i="3"/>
  <c r="AK872" i="3"/>
  <c r="AG872" i="3"/>
  <c r="AC872" i="3"/>
  <c r="Y872" i="3"/>
  <c r="U872" i="3"/>
  <c r="BM872" i="3" s="1"/>
  <c r="Q872" i="3"/>
  <c r="M872" i="3"/>
  <c r="BH873" i="3"/>
  <c r="AZ873" i="3"/>
  <c r="AR873" i="3"/>
  <c r="AJ873" i="3"/>
  <c r="AB873" i="3"/>
  <c r="T873" i="3"/>
  <c r="BM873" i="3" s="1"/>
  <c r="BI873" i="3"/>
  <c r="BE873" i="3"/>
  <c r="BA873" i="3"/>
  <c r="AW873" i="3"/>
  <c r="AS873" i="3"/>
  <c r="AO873" i="3"/>
  <c r="AK873" i="3"/>
  <c r="AG873" i="3"/>
  <c r="AC873" i="3"/>
  <c r="Y873" i="3"/>
  <c r="U873" i="3"/>
  <c r="Q873" i="3"/>
  <c r="M873" i="3"/>
  <c r="BH874" i="3"/>
  <c r="AZ874" i="3"/>
  <c r="AR874" i="3"/>
  <c r="AJ874" i="3"/>
  <c r="AB874" i="3"/>
  <c r="T874" i="3"/>
  <c r="BI874" i="3"/>
  <c r="BE874" i="3"/>
  <c r="BA874" i="3"/>
  <c r="AW874" i="3"/>
  <c r="AS874" i="3"/>
  <c r="AO874" i="3"/>
  <c r="AK874" i="3"/>
  <c r="AG874" i="3"/>
  <c r="AC874" i="3"/>
  <c r="Y874" i="3"/>
  <c r="U874" i="3"/>
  <c r="BM874" i="3" s="1"/>
  <c r="Q874" i="3"/>
  <c r="M874" i="3"/>
  <c r="BH875" i="3"/>
  <c r="AZ875" i="3"/>
  <c r="AR875" i="3"/>
  <c r="AJ875" i="3"/>
  <c r="AB875" i="3"/>
  <c r="T875" i="3"/>
  <c r="BM875" i="3" s="1"/>
  <c r="BI875" i="3"/>
  <c r="BE875" i="3"/>
  <c r="BA875" i="3"/>
  <c r="AW875" i="3"/>
  <c r="AS875" i="3"/>
  <c r="AO875" i="3"/>
  <c r="AK875" i="3"/>
  <c r="AG875" i="3"/>
  <c r="AC875" i="3"/>
  <c r="Y875" i="3"/>
  <c r="U875" i="3"/>
  <c r="Q875" i="3"/>
  <c r="M875" i="3"/>
  <c r="BH876" i="3"/>
  <c r="AZ876" i="3"/>
  <c r="AR876" i="3"/>
  <c r="AJ876" i="3"/>
  <c r="AB876" i="3"/>
  <c r="T876" i="3"/>
  <c r="BI876" i="3"/>
  <c r="BE876" i="3"/>
  <c r="BA876" i="3"/>
  <c r="AW876" i="3"/>
  <c r="AS876" i="3"/>
  <c r="AO876" i="3"/>
  <c r="AK876" i="3"/>
  <c r="AG876" i="3"/>
  <c r="AC876" i="3"/>
  <c r="Y876" i="3"/>
  <c r="U876" i="3"/>
  <c r="BM876" i="3" s="1"/>
  <c r="Q876" i="3"/>
  <c r="M876" i="3"/>
  <c r="BH877" i="3"/>
  <c r="AZ877" i="3"/>
  <c r="AR877" i="3"/>
  <c r="AJ877" i="3"/>
  <c r="AB877" i="3"/>
  <c r="T877" i="3"/>
  <c r="BM877" i="3" s="1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BH878" i="3"/>
  <c r="AZ878" i="3"/>
  <c r="AR878" i="3"/>
  <c r="AJ878" i="3"/>
  <c r="AB878" i="3"/>
  <c r="T878" i="3"/>
  <c r="BI878" i="3"/>
  <c r="BE878" i="3"/>
  <c r="BA878" i="3"/>
  <c r="AW878" i="3"/>
  <c r="AS878" i="3"/>
  <c r="AO878" i="3"/>
  <c r="AK878" i="3"/>
  <c r="AG878" i="3"/>
  <c r="AC878" i="3"/>
  <c r="Y878" i="3"/>
  <c r="U878" i="3"/>
  <c r="BM878" i="3" s="1"/>
  <c r="Q878" i="3"/>
  <c r="M878" i="3"/>
  <c r="R879" i="3"/>
  <c r="BN879" i="3" s="1"/>
  <c r="Z879" i="3"/>
  <c r="BM879" i="3" s="1"/>
  <c r="AH879" i="3"/>
  <c r="AP879" i="3"/>
  <c r="BJ879" i="3" s="1"/>
  <c r="AX879" i="3"/>
  <c r="BF879" i="3"/>
  <c r="BH881" i="3"/>
  <c r="AZ881" i="3"/>
  <c r="AR881" i="3"/>
  <c r="AJ881" i="3"/>
  <c r="AB881" i="3"/>
  <c r="T881" i="3"/>
  <c r="BM881" i="3" s="1"/>
  <c r="BI881" i="3"/>
  <c r="BE881" i="3"/>
  <c r="BA881" i="3"/>
  <c r="AW881" i="3"/>
  <c r="AS881" i="3"/>
  <c r="AO881" i="3"/>
  <c r="AK881" i="3"/>
  <c r="AG881" i="3"/>
  <c r="AC881" i="3"/>
  <c r="Y881" i="3"/>
  <c r="U881" i="3"/>
  <c r="Q881" i="3"/>
  <c r="BJ881" i="3" s="1"/>
  <c r="M881" i="3"/>
  <c r="BM884" i="3"/>
  <c r="BL884" i="3"/>
  <c r="BK886" i="3"/>
  <c r="BN886" i="3"/>
  <c r="BM887" i="3"/>
  <c r="BL887" i="3"/>
  <c r="BK889" i="3"/>
  <c r="BN889" i="3"/>
  <c r="BK892" i="3"/>
  <c r="BN892" i="3"/>
  <c r="BM894" i="3"/>
  <c r="BL894" i="3"/>
  <c r="BK896" i="3"/>
  <c r="BN896" i="3"/>
  <c r="BK899" i="3"/>
  <c r="BN899" i="3"/>
  <c r="BK902" i="3"/>
  <c r="BN902" i="3"/>
  <c r="BM904" i="3"/>
  <c r="BL904" i="3"/>
  <c r="BK905" i="3"/>
  <c r="BN905" i="3"/>
  <c r="BK909" i="3"/>
  <c r="BN909" i="3"/>
  <c r="BM911" i="3"/>
  <c r="BL911" i="3"/>
  <c r="BK916" i="3"/>
  <c r="BN916" i="3"/>
  <c r="BM917" i="3"/>
  <c r="BL917" i="3"/>
  <c r="BK918" i="3"/>
  <c r="BN918" i="3"/>
  <c r="BM919" i="3"/>
  <c r="BL919" i="3"/>
  <c r="BJ911" i="3"/>
  <c r="BJ912" i="3"/>
  <c r="BN922" i="3"/>
  <c r="BK922" i="3"/>
  <c r="BN924" i="3"/>
  <c r="BK924" i="3"/>
  <c r="BN926" i="3"/>
  <c r="BK926" i="3"/>
  <c r="BN928" i="3"/>
  <c r="BK928" i="3"/>
  <c r="BM930" i="3"/>
  <c r="BL930" i="3"/>
  <c r="BM932" i="3"/>
  <c r="BL932" i="3"/>
  <c r="BM934" i="3"/>
  <c r="BL934" i="3"/>
  <c r="BM936" i="3"/>
  <c r="BL936" i="3"/>
  <c r="BM938" i="3"/>
  <c r="BL938" i="3"/>
  <c r="BM940" i="3"/>
  <c r="BL940" i="3"/>
  <c r="BJ943" i="3"/>
  <c r="BJ947" i="3"/>
  <c r="BM949" i="3"/>
  <c r="BJ951" i="3"/>
  <c r="BM953" i="3"/>
  <c r="BJ955" i="3"/>
  <c r="BM957" i="3"/>
  <c r="BJ959" i="3"/>
  <c r="BM963" i="3"/>
  <c r="BJ965" i="3"/>
  <c r="BJ969" i="3"/>
  <c r="BM921" i="3"/>
  <c r="BL921" i="3"/>
  <c r="BM923" i="3"/>
  <c r="BL923" i="3"/>
  <c r="BM925" i="3"/>
  <c r="BL925" i="3"/>
  <c r="BM927" i="3"/>
  <c r="BL927" i="3"/>
  <c r="BM929" i="3"/>
  <c r="BL929" i="3"/>
  <c r="BM931" i="3"/>
  <c r="BL931" i="3"/>
  <c r="BM933" i="3"/>
  <c r="BL933" i="3"/>
  <c r="BM935" i="3"/>
  <c r="BL935" i="3"/>
  <c r="BM937" i="3"/>
  <c r="BL937" i="3"/>
  <c r="BN941" i="3"/>
  <c r="BK941" i="3"/>
  <c r="BN944" i="3"/>
  <c r="BK944" i="3"/>
  <c r="BN948" i="3"/>
  <c r="BK948" i="3"/>
  <c r="BN952" i="3"/>
  <c r="BK952" i="3"/>
  <c r="BN956" i="3"/>
  <c r="BK956" i="3"/>
  <c r="BN960" i="3"/>
  <c r="BK960" i="3"/>
  <c r="BN962" i="3"/>
  <c r="BK962" i="3"/>
  <c r="BN966" i="3"/>
  <c r="BK966" i="3"/>
  <c r="BN970" i="3"/>
  <c r="BK970" i="3"/>
  <c r="BM944" i="3"/>
  <c r="BJ946" i="3"/>
  <c r="BM948" i="3"/>
  <c r="BJ950" i="3"/>
  <c r="BM952" i="3"/>
  <c r="BJ954" i="3"/>
  <c r="BM956" i="3"/>
  <c r="BJ958" i="3"/>
  <c r="BM960" i="3"/>
  <c r="BJ961" i="3"/>
  <c r="BM962" i="3"/>
  <c r="BJ964" i="3"/>
  <c r="BJ968" i="3"/>
  <c r="BM970" i="3"/>
  <c r="BJ972" i="3"/>
  <c r="BN949" i="3"/>
  <c r="BN953" i="3"/>
  <c r="BN957" i="3"/>
  <c r="BN965" i="3"/>
  <c r="BK773" i="3"/>
  <c r="BK771" i="3"/>
  <c r="BK769" i="3"/>
  <c r="BK767" i="3"/>
  <c r="BK765" i="3"/>
  <c r="BK763" i="3"/>
  <c r="BK761" i="3"/>
  <c r="BK759" i="3"/>
  <c r="BK757" i="3"/>
  <c r="BK755" i="3"/>
  <c r="BK753" i="3"/>
  <c r="BM752" i="3"/>
  <c r="BK751" i="3"/>
  <c r="BK749" i="3"/>
  <c r="BM748" i="3"/>
  <c r="BK747" i="3"/>
  <c r="BM746" i="3"/>
  <c r="BK745" i="3"/>
  <c r="BM744" i="3"/>
  <c r="BK743" i="3"/>
  <c r="BM742" i="3"/>
  <c r="BK741" i="3"/>
  <c r="BM740" i="3"/>
  <c r="BK739" i="3"/>
  <c r="BM738" i="3"/>
  <c r="BK737" i="3"/>
  <c r="BN744" i="3"/>
  <c r="BJ753" i="3"/>
  <c r="BJ751" i="3"/>
  <c r="BJ749" i="3"/>
  <c r="BJ747" i="3"/>
  <c r="BJ745" i="3"/>
  <c r="BJ743" i="3"/>
  <c r="BJ741" i="3"/>
  <c r="BJ739" i="3"/>
  <c r="BJ737" i="3"/>
  <c r="BK878" i="3" l="1"/>
  <c r="BN878" i="3"/>
  <c r="BK872" i="3"/>
  <c r="BN872" i="3"/>
  <c r="BK866" i="3"/>
  <c r="BN866" i="3"/>
  <c r="BK864" i="3"/>
  <c r="BN864" i="3"/>
  <c r="BK862" i="3"/>
  <c r="BN862" i="3"/>
  <c r="BJ880" i="3"/>
  <c r="BJ878" i="3"/>
  <c r="BJ876" i="3"/>
  <c r="BJ874" i="3"/>
  <c r="BJ864" i="3"/>
  <c r="BM803" i="3"/>
  <c r="BM799" i="3"/>
  <c r="BN797" i="3"/>
  <c r="BN880" i="3"/>
  <c r="BL879" i="3"/>
  <c r="BK876" i="3"/>
  <c r="BN876" i="3"/>
  <c r="BK874" i="3"/>
  <c r="BN874" i="3"/>
  <c r="BK870" i="3"/>
  <c r="BN870" i="3"/>
  <c r="BK868" i="3"/>
  <c r="BN868" i="3"/>
  <c r="BJ872" i="3"/>
  <c r="BJ870" i="3"/>
  <c r="BJ866" i="3"/>
  <c r="BK777" i="3"/>
  <c r="BN777" i="3"/>
  <c r="BK775" i="3"/>
  <c r="BN775" i="3"/>
  <c r="BL778" i="3"/>
  <c r="BM778" i="3"/>
  <c r="BK881" i="3"/>
  <c r="BN881" i="3"/>
  <c r="BK877" i="3"/>
  <c r="BN877" i="3"/>
  <c r="BK875" i="3"/>
  <c r="BN875" i="3"/>
  <c r="BK873" i="3"/>
  <c r="BN873" i="3"/>
  <c r="BK871" i="3"/>
  <c r="BN871" i="3"/>
  <c r="BK869" i="3"/>
  <c r="BN869" i="3"/>
  <c r="BK867" i="3"/>
  <c r="BN867" i="3"/>
  <c r="BK865" i="3"/>
  <c r="BN865" i="3"/>
  <c r="BK863" i="3"/>
  <c r="BN863" i="3"/>
  <c r="BL880" i="3"/>
  <c r="BJ877" i="3"/>
  <c r="BJ875" i="3"/>
  <c r="BJ873" i="3"/>
  <c r="BJ871" i="3"/>
  <c r="BJ869" i="3"/>
  <c r="BJ867" i="3"/>
  <c r="BJ806" i="3"/>
  <c r="BJ802" i="3"/>
  <c r="BJ798" i="3"/>
  <c r="BL805" i="3"/>
  <c r="BL803" i="3"/>
  <c r="BL801" i="3"/>
  <c r="BL799" i="3"/>
  <c r="BM797" i="3"/>
  <c r="BK776" i="3"/>
  <c r="BN776" i="3"/>
  <c r="BN778" i="3"/>
  <c r="BN806" i="3"/>
  <c r="BN804" i="3"/>
  <c r="BN802" i="3"/>
  <c r="BN800" i="3"/>
  <c r="BN798" i="3"/>
  <c r="M546" i="3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<sst xmlns="http://schemas.openxmlformats.org/spreadsheetml/2006/main" count="4861" uniqueCount="531">
  <si>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</si>
  <si>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</si>
  <si>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</si>
  <si>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</si>
  <si>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</si>
  <si>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</si>
  <si>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</si>
  <si>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</si>
  <si>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</si>
  <si>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</si>
  <si>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</si>
  <si>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</si>
  <si>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</si>
  <si>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</si>
  <si>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</si>
  <si>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</si>
  <si>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</si>
  <si>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</si>
  <si>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</si>
  <si>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</si>
  <si>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</si>
  <si>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</si>
  <si>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</si>
  <si>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</si>
  <si>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</si>
  <si>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</si>
  <si>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</si>
  <si>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</si>
  <si>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</si>
  <si>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</si>
  <si>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</si>
  <si>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</si>
  <si>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</si>
  <si>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</si>
  <si>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</si>
  <si>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</si>
  <si>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</si>
  <si>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</si>
  <si>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</si>
  <si>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</si>
  <si>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</si>
  <si>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</si>
  <si>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</si>
  <si>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</si>
  <si>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</si>
  <si>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</si>
  <si>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</si>
  <si>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</si>
  <si>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</si>
  <si>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</si>
  <si>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</si>
  <si>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</si>
  <si>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</si>
  <si>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</si>
  <si>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</si>
  <si>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</si>
  <si>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</si>
  <si>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</si>
  <si>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</si>
  <si>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</si>
  <si>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</si>
  <si>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</si>
  <si>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</si>
  <si>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</si>
  <si>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</si>
  <si>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</si>
  <si>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</si>
  <si>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</si>
  <si>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</si>
  <si>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</si>
  <si>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</si>
  <si>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</si>
  <si>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</si>
  <si>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</si>
  <si>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</si>
  <si>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</si>
  <si>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</si>
  <si>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</si>
  <si>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</si>
  <si>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</si>
  <si>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</si>
  <si>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</si>
  <si>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</si>
  <si>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</si>
  <si>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</si>
  <si>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</si>
  <si>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</si>
  <si>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</si>
  <si>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</si>
  <si>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</si>
  <si>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</si>
  <si>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</si>
  <si>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</si>
  <si>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</si>
  <si>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</si>
  <si>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</si>
  <si>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</si>
  <si>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</si>
  <si>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</si>
  <si>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</si>
  <si>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</si>
  <si>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</si>
  <si>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</si>
  <si>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</si>
  <si>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</si>
  <si>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</si>
  <si>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</si>
  <si>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</si>
  <si>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</si>
  <si>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</si>
  <si>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</si>
  <si>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</si>
  <si>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</si>
  <si>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</si>
  <si>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</si>
  <si>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</si>
  <si>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</si>
  <si>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</si>
  <si>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</si>
  <si>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</si>
  <si>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</si>
  <si>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</si>
  <si>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</si>
  <si>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</si>
  <si>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</si>
  <si>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</si>
  <si>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</si>
  <si>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</si>
  <si>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</si>
  <si>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</si>
  <si>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</si>
  <si>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</si>
  <si>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</si>
  <si>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</si>
  <si>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</si>
  <si>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</si>
  <si>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</si>
  <si>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</si>
  <si>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</si>
  <si>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</si>
  <si>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</si>
  <si>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</si>
  <si>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</si>
  <si>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</si>
  <si>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</si>
  <si>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</si>
  <si>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</si>
  <si>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</si>
  <si>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</si>
  <si>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</si>
  <si>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</si>
  <si>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</si>
  <si>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</si>
  <si>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</si>
  <si>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</si>
  <si>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</si>
  <si>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</si>
  <si>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</si>
  <si>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</si>
  <si>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</si>
  <si>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</si>
  <si>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</si>
  <si>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</si>
  <si>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</si>
  <si>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</si>
  <si>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</si>
  <si>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</si>
  <si>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</si>
  <si>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</si>
  <si>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</si>
  <si>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</si>
  <si>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</si>
  <si>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</si>
  <si>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</si>
  <si>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</si>
  <si>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</si>
  <si>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</si>
  <si>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</si>
  <si>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</si>
  <si>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</si>
  <si>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</si>
  <si>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</si>
  <si>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</si>
  <si>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</si>
  <si>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</si>
  <si>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</si>
  <si>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</si>
  <si>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</si>
  <si>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</si>
  <si>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</si>
  <si>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</si>
  <si>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</si>
  <si>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</si>
  <si>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</si>
  <si>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</si>
  <si>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</si>
  <si>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</si>
  <si>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</si>
  <si>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</si>
  <si>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</si>
  <si>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</si>
  <si>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</si>
  <si>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</si>
  <si>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</si>
  <si>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</si>
  <si>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</si>
  <si>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</si>
  <si>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</si>
  <si>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</si>
  <si>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</si>
  <si>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</si>
  <si>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</si>
  <si>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</si>
  <si>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</si>
  <si>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</si>
  <si>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</si>
  <si>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</si>
  <si>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</si>
  <si>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</si>
  <si>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</si>
  <si>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</si>
  <si>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</si>
  <si>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</si>
  <si>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</si>
  <si>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</si>
  <si>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</si>
  <si>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</si>
  <si>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</si>
  <si>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</si>
  <si>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</si>
  <si>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</si>
  <si>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</si>
  <si>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</si>
  <si>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</si>
  <si>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</si>
  <si>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</si>
  <si>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</si>
  <si>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</si>
  <si>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</si>
  <si>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</si>
  <si>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</si>
  <si>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</si>
  <si>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</si>
  <si>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</si>
  <si>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</si>
  <si>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</si>
  <si>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</si>
  <si>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</si>
  <si>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</si>
  <si>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</si>
  <si>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</si>
  <si>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</si>
  <si>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</si>
  <si>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</si>
  <si>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</si>
  <si>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</si>
  <si>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</si>
  <si>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</si>
  <si>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</si>
  <si>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</si>
  <si>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</si>
  <si>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</si>
  <si>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</si>
  <si>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</si>
  <si>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</si>
  <si>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</si>
  <si>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</si>
  <si>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</si>
  <si>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</si>
  <si>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</si>
  <si>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</si>
  <si>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</si>
  <si>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</si>
  <si>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</si>
  <si>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</si>
  <si>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</si>
  <si>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</si>
  <si>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</si>
  <si>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</si>
  <si>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</si>
  <si>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</si>
  <si>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</si>
  <si>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</si>
  <si>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</si>
  <si>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</si>
  <si>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</si>
  <si>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</si>
  <si>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</si>
  <si>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</si>
  <si>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</si>
  <si>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</si>
  <si>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</si>
  <si>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</si>
  <si>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</si>
  <si>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</si>
  <si>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</si>
  <si>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</si>
  <si>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</si>
  <si>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</si>
  <si>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</si>
  <si>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</si>
  <si>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</si>
  <si>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</si>
  <si>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</si>
  <si>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</si>
  <si>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</si>
  <si>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</si>
  <si>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</si>
  <si>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</si>
  <si>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</si>
  <si>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</si>
  <si>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</si>
  <si>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</si>
  <si>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</si>
  <si>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</si>
  <si>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</si>
  <si>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</si>
  <si>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</si>
  <si>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</si>
  <si>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</si>
  <si>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</si>
  <si>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</si>
  <si>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</si>
  <si>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</si>
  <si>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</si>
  <si>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</si>
  <si>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</si>
  <si>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</si>
  <si>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</si>
  <si>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</si>
  <si>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</si>
  <si>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</si>
  <si>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</si>
  <si>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</si>
  <si>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</si>
  <si>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</si>
  <si>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</si>
  <si>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</si>
  <si>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</si>
  <si>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</si>
  <si>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</si>
  <si>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</si>
  <si>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</si>
  <si>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</si>
  <si>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</si>
  <si>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</si>
  <si>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</si>
  <si>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</si>
  <si>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</si>
  <si>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</si>
  <si>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</si>
  <si>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</si>
  <si>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</si>
  <si>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</si>
  <si>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</si>
  <si>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</si>
  <si>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</si>
  <si>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</si>
  <si>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</si>
  <si>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</si>
  <si>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</si>
  <si>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</si>
  <si>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</si>
  <si>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</si>
  <si>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</si>
  <si>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</si>
  <si>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</si>
  <si>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</si>
  <si>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</si>
  <si>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</si>
  <si>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</si>
  <si>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</si>
  <si>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</si>
  <si>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</si>
  <si>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</si>
  <si>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</si>
  <si>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</si>
  <si>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</si>
  <si>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</si>
  <si>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</si>
  <si>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</si>
  <si>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</si>
  <si>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</si>
  <si>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</si>
  <si>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</si>
  <si>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</si>
  <si>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</si>
  <si>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</si>
  <si>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</si>
  <si>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</si>
  <si>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</si>
  <si>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</si>
  <si>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</si>
  <si>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</si>
  <si>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</si>
  <si>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</si>
  <si>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</si>
  <si>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</si>
  <si>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</si>
  <si>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</si>
  <si>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</si>
  <si>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</si>
  <si>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</si>
  <si>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</si>
  <si>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</si>
  <si>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</si>
  <si>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</si>
  <si>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</si>
  <si>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</si>
  <si>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</si>
  <si>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</si>
  <si>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</si>
  <si>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</si>
  <si>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</si>
  <si>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</si>
  <si>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</si>
  <si>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</si>
  <si>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</si>
  <si>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</si>
  <si>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</si>
  <si>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</si>
  <si>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</si>
  <si>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</si>
  <si>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</si>
  <si>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</si>
  <si>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</si>
  <si>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</si>
  <si>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</si>
  <si>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</si>
  <si>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</si>
  <si>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</si>
  <si>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</si>
  <si>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</si>
  <si>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</si>
  <si>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</si>
  <si>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</si>
  <si>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</si>
  <si>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</si>
  <si>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</si>
  <si>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</si>
  <si>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</si>
  <si>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</si>
  <si>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</si>
  <si>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</si>
  <si>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</si>
  <si>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</si>
  <si>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</si>
  <si>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</si>
  <si>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</si>
  <si>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</si>
  <si>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</si>
  <si>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</si>
  <si>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</si>
  <si>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</si>
  <si>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</si>
  <si>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</si>
  <si>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</si>
  <si>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</si>
  <si>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</si>
  <si>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</si>
  <si>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</si>
  <si>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</si>
  <si>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</si>
  <si>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</si>
  <si>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</si>
  <si>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</si>
  <si>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</si>
  <si>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</si>
  <si>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</si>
  <si>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</si>
  <si>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</si>
  <si>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</si>
  <si>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</si>
  <si>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</si>
  <si>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</si>
  <si>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</si>
  <si>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</si>
  <si>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</si>
  <si>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</si>
  <si>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</si>
  <si>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</si>
  <si>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</si>
  <si>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</si>
  <si>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</si>
  <si>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</si>
  <si>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</si>
  <si>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</si>
  <si>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</si>
  <si>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</si>
  <si>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</si>
  <si>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</si>
  <si>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</si>
  <si>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</si>
  <si>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</si>
  <si>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</si>
  <si>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</si>
  <si>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</si>
  <si>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</si>
  <si>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</si>
  <si>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</si>
  <si>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</si>
  <si>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</si>
  <si>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</si>
  <si>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</si>
  <si>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</si>
  <si>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</si>
  <si>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</si>
  <si>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</si>
  <si>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</si>
  <si>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</si>
  <si>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</si>
  <si>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</si>
  <si>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</si>
  <si>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</si>
  <si>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</si>
  <si>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</si>
  <si>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</si>
  <si>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</si>
  <si>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</si>
  <si>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</si>
  <si>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</si>
  <si>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</si>
  <si>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</si>
  <si>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</si>
  <si>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</si>
  <si>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</si>
  <si>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</si>
  <si>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</si>
  <si>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</si>
  <si>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</si>
  <si>
    <t>Ionikos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</si>
</sst>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948" activePane="bottomRight" state="frozen"/>
      <selection pane="topRight" activeCell="M1" sqref="M1"/>
      <selection pane="bottomLeft" activeCell="A2" sqref="A2"/>
      <selection pane="bottomRight" activeCell="Q959" sqref="Q95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s="15" customFormat="1" x14ac:dyDescent="0.25">
      <c r="A736" s="15" t="s">
        <v>342</v>
      </c>
      <c r="B736" s="15" t="s">
        <v>436</v>
      </c>
      <c r="C736" s="15" t="s">
        <v>363</v>
      </c>
      <c r="D736" s="15" t="s">
        <v>529</v>
      </c>
      <c r="E736" s="15">
        <f>VLOOKUP(A736,home!$A$2:$E$405,3,FALSE)</f>
        <v>1.1741999999999999</v>
      </c>
      <c r="F736" s="15">
        <f>VLOOKUP(B736,home!$B$2:$E$405,3,FALSE)</f>
        <v>0.85160000000000002</v>
      </c>
      <c r="G736" s="15">
        <f>VLOOKUP(C736,away!$B$2:$E$405,4,FALSE)</f>
        <v>1.1496999999999999</v>
      </c>
      <c r="H736" s="15">
        <f>VLOOKUP(A736,away!$A$2:$E$405,3,FALSE)</f>
        <v>0.85970000000000002</v>
      </c>
      <c r="I736" s="15">
        <f>VLOOKUP(C736,away!$B$2:$E$405,3,FALSE)</f>
        <v>0.93059999999999998</v>
      </c>
      <c r="J736" s="15">
        <f>VLOOKUP(B736,home!$B$2:$E$405,4,FALSE)</f>
        <v>0.69789999999999996</v>
      </c>
      <c r="K736" s="20">
        <f t="shared" si="896"/>
        <v>1.1496410433839999</v>
      </c>
      <c r="L736" s="20">
        <f t="shared" si="897"/>
        <v>0.55834569667799994</v>
      </c>
      <c r="M736" s="21">
        <f t="shared" si="898"/>
        <v>0.18123028926168352</v>
      </c>
      <c r="N736" s="21">
        <f t="shared" si="899"/>
        <v>0.20834977883958597</v>
      </c>
      <c r="O736" s="21">
        <f t="shared" si="900"/>
        <v>0.10118915211697013</v>
      </c>
      <c r="P736" s="21">
        <f t="shared" si="901"/>
        <v>0.11633120241889583</v>
      </c>
      <c r="Q736" s="21">
        <f t="shared" si="902"/>
        <v>0.11976372856698364</v>
      </c>
      <c r="R736" s="21">
        <f t="shared" si="903"/>
        <v>2.8249263817502895E-2</v>
      </c>
      <c r="S736" s="21">
        <f t="shared" si="904"/>
        <v>1.8668166220114437E-2</v>
      </c>
      <c r="T736" s="21">
        <f t="shared" si="905"/>
        <v>6.6869562463487353E-2</v>
      </c>
      <c r="U736" s="21">
        <f t="shared" si="906"/>
        <v>3.2476513129983904E-2</v>
      </c>
      <c r="V736" s="21">
        <f t="shared" si="907"/>
        <v>1.3314491451051971E-3</v>
      </c>
      <c r="W736" s="21">
        <f t="shared" si="908"/>
        <v>4.5895099289768385E-2</v>
      </c>
      <c r="X736" s="21">
        <f t="shared" si="909"/>
        <v>2.5625331187051705E-2</v>
      </c>
      <c r="Y736" s="21">
        <f t="shared" si="910"/>
        <v>7.1538966971194306E-3</v>
      </c>
      <c r="Z736" s="21">
        <f t="shared" si="911"/>
        <v>5.2576182956080905E-3</v>
      </c>
      <c r="AA736" s="21">
        <f t="shared" si="912"/>
        <v>6.0443737830776917E-3</v>
      </c>
      <c r="AB736" s="21">
        <f t="shared" si="913"/>
        <v>3.474430091290167E-3</v>
      </c>
      <c r="AC736" s="21">
        <f t="shared" si="914"/>
        <v>5.3415836503069946E-5</v>
      </c>
      <c r="AD736" s="21">
        <f t="shared" si="915"/>
        <v>1.3190722458425405E-2</v>
      </c>
      <c r="AE736" s="21">
        <f t="shared" si="916"/>
        <v>7.3649831207356726E-3</v>
      </c>
      <c r="AF736" s="21">
        <f t="shared" si="917"/>
        <v>2.0561033157844343E-3</v>
      </c>
      <c r="AG736" s="21">
        <f t="shared" si="918"/>
        <v>3.8267214609786853E-4</v>
      </c>
      <c r="AH736" s="21">
        <f t="shared" si="919"/>
        <v>7.3389213753207447E-4</v>
      </c>
      <c r="AI736" s="21">
        <f t="shared" si="920"/>
        <v>8.4371252272368805E-4</v>
      </c>
      <c r="AJ736" s="21">
        <f t="shared" si="921"/>
        <v>4.849832724701038E-4</v>
      </c>
      <c r="AK736" s="21">
        <f t="shared" si="922"/>
        <v>1.8585222512877217E-4</v>
      </c>
      <c r="AL736" s="21">
        <f t="shared" si="923"/>
        <v>1.3714988844145823E-6</v>
      </c>
      <c r="AM736" s="21">
        <f t="shared" si="924"/>
        <v>3.0329191860185884E-3</v>
      </c>
      <c r="AN736" s="21">
        <f t="shared" si="925"/>
        <v>1.6934173758856213E-3</v>
      </c>
      <c r="AO736" s="21">
        <f t="shared" si="926"/>
        <v>4.7275615225274374E-4</v>
      </c>
      <c r="AP736" s="21">
        <f t="shared" si="927"/>
        <v>8.7987121062789604E-5</v>
      </c>
      <c r="AQ736" s="21">
        <f t="shared" si="928"/>
        <v>1.2281807602123697E-5</v>
      </c>
      <c r="AR736" s="21">
        <f t="shared" si="929"/>
        <v>8.1953103363370536E-5</v>
      </c>
      <c r="AS736" s="21">
        <f t="shared" si="930"/>
        <v>9.4216651259222095E-5</v>
      </c>
      <c r="AT736" s="21">
        <f t="shared" si="931"/>
        <v>5.4157664628899276E-5</v>
      </c>
      <c r="AU736" s="21">
        <f t="shared" si="932"/>
        <v>2.075395802373616E-5</v>
      </c>
      <c r="AV736" s="21">
        <f t="shared" si="933"/>
        <v>5.9649004891889466E-6</v>
      </c>
      <c r="AW736" s="21">
        <f t="shared" si="934"/>
        <v>2.4454477687248356E-8</v>
      </c>
      <c r="AX736" s="21">
        <f t="shared" si="935"/>
        <v>5.811280629189605E-4</v>
      </c>
      <c r="AY736" s="21">
        <f t="shared" si="936"/>
        <v>3.2447035314962352E-4</v>
      </c>
      <c r="AZ736" s="21">
        <f t="shared" si="937"/>
        <v>9.0583312690341593E-5</v>
      </c>
      <c r="BA736" s="21">
        <f t="shared" si="938"/>
        <v>1.6858934277163297E-5</v>
      </c>
      <c r="BB736" s="21">
        <f t="shared" si="939"/>
        <v>2.3532783510578387E-6</v>
      </c>
      <c r="BC736" s="21">
        <f t="shared" si="940"/>
        <v>2.6278856807972876E-7</v>
      </c>
      <c r="BD736" s="21">
        <f t="shared" si="941"/>
        <v>7.6263604320575415E-6</v>
      </c>
      <c r="BE736" s="21">
        <f t="shared" si="942"/>
        <v>8.7675769643330834E-6</v>
      </c>
      <c r="BF736" s="21">
        <f t="shared" si="943"/>
        <v>5.0397831646127054E-6</v>
      </c>
      <c r="BG736" s="21">
        <f t="shared" si="944"/>
        <v>1.9313138585981549E-6</v>
      </c>
      <c r="BH736" s="21">
        <f t="shared" si="945"/>
        <v>5.5507941987519063E-7</v>
      </c>
      <c r="BI736" s="21">
        <f t="shared" si="946"/>
        <v>1.2762841668525991E-7</v>
      </c>
      <c r="BJ736" s="22">
        <f t="shared" si="947"/>
        <v>0.50296689645781711</v>
      </c>
      <c r="BK736" s="22">
        <f t="shared" si="948"/>
        <v>0.31794036473433607</v>
      </c>
      <c r="BL736" s="22">
        <f t="shared" si="949"/>
        <v>0.17396326711669999</v>
      </c>
      <c r="BM736" s="22">
        <f t="shared" si="950"/>
        <v>0.24469028568416715</v>
      </c>
      <c r="BN736" s="22">
        <f t="shared" si="951"/>
        <v>0.7551134150216221</v>
      </c>
    </row>
    <row r="737" spans="1:66" x14ac:dyDescent="0.25">
      <c r="A737" t="s">
        <v>342</v>
      </c>
      <c r="B737" t="s">
        <v>386</v>
      </c>
      <c r="C737" t="s">
        <v>420</v>
      </c>
      <c r="D737" s="11">
        <v>44264</v>
      </c>
      <c r="E737">
        <f>VLOOKUP(A737,home!$A$2:$E$405,3,FALSE)</f>
        <v>1.1741999999999999</v>
      </c>
      <c r="F737">
        <f>VLOOKUP(B737,home!$B$2:$E$405,3,FALSE)</f>
        <v>0.89419999999999999</v>
      </c>
      <c r="G737">
        <f>VLOOKUP(C737,away!$B$2:$E$405,4,FALSE)</f>
        <v>0.68130000000000002</v>
      </c>
      <c r="H737">
        <f>VLOOKUP(A737,away!$A$2:$E$405,3,FALSE)</f>
        <v>0.85970000000000002</v>
      </c>
      <c r="I737">
        <f>VLOOKUP(C737,away!$B$2:$E$405,3,FALSE)</f>
        <v>0.87239999999999995</v>
      </c>
      <c r="J737">
        <f>VLOOKUP(B737,home!$B$2:$E$405,4,FALSE)</f>
        <v>0.69789999999999996</v>
      </c>
      <c r="K737" s="3">
        <f t="shared" ref="K737:K774" si="952">E737*F737*G737</f>
        <v>0.71534431573199986</v>
      </c>
      <c r="L737" s="3">
        <f t="shared" ref="L737:L774" si="953">H737*I737*J737</f>
        <v>0.52342659121199997</v>
      </c>
      <c r="M737" s="5">
        <f t="shared" ref="M737:M774" si="954">_xlfn.POISSON.DIST(0,K737,FALSE) * _xlfn.POISSON.DIST(0,L737,FALSE)</f>
        <v>0.28974011674340633</v>
      </c>
      <c r="N737" s="5">
        <f t="shared" ref="N737:N774" si="955">_xlfn.POISSON.DIST(1,K737,FALSE) * _xlfn.POISSON.DIST(0,L737,FALSE)</f>
        <v>0.20726394555192174</v>
      </c>
      <c r="O737" s="5">
        <f t="shared" ref="O737:O774" si="956">_xlfn.POISSON.DIST(0,K737,FALSE) * _xlfn.POISSON.DIST(1,L737,FALSE)</f>
        <v>0.15165768164436808</v>
      </c>
      <c r="P737" s="5">
        <f t="shared" ref="P737:P774" si="957">_xlfn.POISSON.DIST(1,K737,FALSE) * _xlfn.POISSON.DIST(1,L737,FALSE)</f>
        <v>0.10848746050139195</v>
      </c>
      <c r="Q737" s="5">
        <f t="shared" ref="Q737:Q774" si="958">_xlfn.POISSON.DIST(2,K737,FALSE) * _xlfn.POISSON.DIST(0,L737,FALSE)</f>
        <v>7.4132542653376959E-2</v>
      </c>
      <c r="R737" s="5">
        <f t="shared" ref="R737:R774" si="959">_xlfn.POISSON.DIST(0,K737,FALSE) * _xlfn.POISSON.DIST(2,L737,FALSE)</f>
        <v>3.9690831667113145E-2</v>
      </c>
      <c r="S737" s="5">
        <f t="shared" ref="S737:S774" si="960">_xlfn.POISSON.DIST(2,K737,FALSE) * _xlfn.POISSON.DIST(2,L737,FALSE)</f>
        <v>1.0155246379347746E-2</v>
      </c>
      <c r="T737" s="5">
        <f t="shared" ref="T737:T774" si="961">_xlfn.POISSON.DIST(2,K737,FALSE) * _xlfn.POISSON.DIST(1,L737,FALSE)</f>
        <v>3.8802944098935289E-2</v>
      </c>
      <c r="U737" s="5">
        <f t="shared" ref="U737:U774" si="962">_xlfn.POISSON.DIST(1,K737,FALSE) * _xlfn.POISSON.DIST(2,L737,FALSE)</f>
        <v>2.8392610819745041E-2</v>
      </c>
      <c r="V737" s="5">
        <f t="shared" ref="V737:V774" si="963">_xlfn.POISSON.DIST(3,K737,FALSE) * _xlfn.POISSON.DIST(3,L737,FALSE)</f>
        <v>4.2249236731499115E-4</v>
      </c>
      <c r="W737" s="5">
        <f t="shared" ref="W737:W774" si="964">_xlfn.POISSON.DIST(3,K737,FALSE) * _xlfn.POISSON.DIST(0,L737,FALSE)</f>
        <v>1.767676433261775E-2</v>
      </c>
      <c r="X737" s="5">
        <f t="shared" ref="X737:X774" si="965">_xlfn.POISSON.DIST(3,K737,FALSE) * _xlfn.POISSON.DIST(1,L737,FALSE)</f>
        <v>9.2524884982799708E-3</v>
      </c>
      <c r="Y737" s="5">
        <f t="shared" ref="Y737:Y774" si="966">_xlfn.POISSON.DIST(3,K737,FALSE) * _xlfn.POISSON.DIST(2,L737,FALSE)</f>
        <v>2.4214992574414611E-3</v>
      </c>
      <c r="Z737" s="5">
        <f t="shared" ref="Z737:Z774" si="967">_xlfn.POISSON.DIST(0,K737,FALSE) * _xlfn.POISSON.DIST(3,L737,FALSE)</f>
        <v>6.9250789072954465E-3</v>
      </c>
      <c r="AA737" s="5">
        <f t="shared" ref="AA737:AA774" si="968">_xlfn.POISSON.DIST(1,K737,FALSE) * _xlfn.POISSON.DIST(3,L737,FALSE)</f>
        <v>4.9538158323293655E-3</v>
      </c>
      <c r="AB737" s="5">
        <f t="shared" ref="AB737:AB774" si="969">_xlfn.POISSON.DIST(2,K737,FALSE) * _xlfn.POISSON.DIST(3,L737,FALSE)</f>
        <v>1.7718419984199987E-3</v>
      </c>
      <c r="AC737" s="5">
        <f t="shared" ref="AC737:AC774" si="970">_xlfn.POISSON.DIST(4,K737,FALSE) * _xlfn.POISSON.DIST(4,L737,FALSE)</f>
        <v>9.887119819305223E-6</v>
      </c>
      <c r="AD737" s="5">
        <f t="shared" ref="AD737:AD774" si="971">_xlfn.POISSON.DIST(4,K737,FALSE) * _xlfn.POISSON.DIST(0,L737,FALSE)</f>
        <v>3.1612432214680655E-3</v>
      </c>
      <c r="AE737" s="5">
        <f t="shared" ref="AE737:AE774" si="972">_xlfn.POISSON.DIST(4,K737,FALSE) * _xlfn.POISSON.DIST(1,L737,FALSE)</f>
        <v>1.6546787634050709E-3</v>
      </c>
      <c r="AF737" s="5">
        <f t="shared" ref="AF737:AF774" si="973">_xlfn.POISSON.DIST(4,K737,FALSE) * _xlfn.POISSON.DIST(2,L737,FALSE)</f>
        <v>4.3305143234000185E-4</v>
      </c>
      <c r="AG737" s="5">
        <f t="shared" ref="AG737:AG774" si="974">_xlfn.POISSON.DIST(4,K737,FALSE) * _xlfn.POISSON.DIST(3,L737,FALSE)</f>
        <v>7.5556878349733746E-5</v>
      </c>
      <c r="AH737" s="5">
        <f t="shared" ref="AH737:AH774" si="975">_xlfn.POISSON.DIST(0,K737,FALSE) * _xlfn.POISSON.DIST(4,L737,FALSE)</f>
        <v>9.0619261157994413E-4</v>
      </c>
      <c r="AI737" s="5">
        <f t="shared" ref="AI737:AI774" si="976">_xlfn.POISSON.DIST(1,K737,FALSE) * _xlfn.POISSON.DIST(4,L737,FALSE)</f>
        <v>6.4823973365204894E-4</v>
      </c>
      <c r="AJ737" s="5">
        <f t="shared" ref="AJ737:AJ774" si="977">_xlfn.POISSON.DIST(2,K737,FALSE) * _xlfn.POISSON.DIST(4,L737,FALSE)</f>
        <v>2.3185730434980941E-4</v>
      </c>
      <c r="AK737" s="5">
        <f t="shared" ref="AK737:AK774" si="978">_xlfn.POISSON.DIST(3,K737,FALSE) * _xlfn.POISSON.DIST(4,L737,FALSE)</f>
        <v>5.5285934909193495E-5</v>
      </c>
      <c r="AL737" s="5">
        <f t="shared" ref="AL737:AL774" si="979">_xlfn.POISSON.DIST(5,K737,FALSE) * _xlfn.POISSON.DIST(5,L737,FALSE)</f>
        <v>1.4808146457942168E-7</v>
      </c>
      <c r="AM737" s="5">
        <f t="shared" ref="AM737:AM774" si="980">_xlfn.POISSON.DIST(5,K737,FALSE) * _xlfn.POISSON.DIST(0,L737,FALSE)</f>
        <v>4.5227547382469934E-4</v>
      </c>
      <c r="AN737" s="5">
        <f t="shared" ref="AN737:AN774" si="981">_xlfn.POISSON.DIST(5,K737,FALSE) * _xlfn.POISSON.DIST(1,L737,FALSE)</f>
        <v>2.3673300955285448E-4</v>
      </c>
      <c r="AO737" s="5">
        <f t="shared" ref="AO737:AO774" si="982">_xlfn.POISSON.DIST(5,K737,FALSE) * _xlfn.POISSON.DIST(2,L737,FALSE)</f>
        <v>6.1956176108804217E-5</v>
      </c>
      <c r="AP737" s="5">
        <f t="shared" ref="AP737:AP774" si="983">_xlfn.POISSON.DIST(5,K737,FALSE) * _xlfn.POISSON.DIST(3,L737,FALSE)</f>
        <v>1.080983668838725E-5</v>
      </c>
      <c r="AQ737" s="5">
        <f t="shared" ref="AQ737:AQ774" si="984">_xlfn.POISSON.DIST(5,K737,FALSE) * _xlfn.POISSON.DIST(4,L737,FALSE)</f>
        <v>1.4145389923402381E-6</v>
      </c>
      <c r="AR737" s="5">
        <f t="shared" ref="AR737:AR774" si="985">_xlfn.POISSON.DIST(0,K737,FALSE) * _xlfn.POISSON.DIST(5,L737,FALSE)</f>
        <v>9.4865061932158045E-5</v>
      </c>
      <c r="AS737" s="5">
        <f t="shared" ref="AS737:AS774" si="986">_xlfn.POISSON.DIST(1,K737,FALSE) * _xlfn.POISSON.DIST(5,L737,FALSE)</f>
        <v>6.7861182814733383E-5</v>
      </c>
      <c r="AT737" s="5">
        <f t="shared" ref="AT737:AT774" si="987">_xlfn.POISSON.DIST(2,K737,FALSE) * _xlfn.POISSON.DIST(5,L737,FALSE)</f>
        <v>2.4272055692684799E-5</v>
      </c>
      <c r="AU737" s="5">
        <f t="shared" ref="AU737:AU774" si="988">_xlfn.POISSON.DIST(3,K737,FALSE) * _xlfn.POISSON.DIST(5,L737,FALSE)</f>
        <v>5.787625690297534E-6</v>
      </c>
      <c r="AV737" s="5">
        <f t="shared" ref="AV737:AV774" si="989">_xlfn.POISSON.DIST(4,K737,FALSE) * _xlfn.POISSON.DIST(5,L737,FALSE)</f>
        <v>1.035036284784708E-6</v>
      </c>
      <c r="AW737" s="5">
        <f t="shared" ref="AW737:AW774" si="990">_xlfn.POISSON.DIST(6,K737,FALSE) * _xlfn.POISSON.DIST(6,L737,FALSE)</f>
        <v>1.5401716065910251E-9</v>
      </c>
      <c r="AX737" s="5">
        <f t="shared" ref="AX737:AX774" si="991">_xlfn.POISSON.DIST(6,K737,FALSE) * _xlfn.POISSON.DIST(0,L737,FALSE)</f>
        <v>5.392211489091593E-5</v>
      </c>
      <c r="AY737" s="5">
        <f t="shared" ref="AY737:AY774" si="992">_xlfn.POISSON.DIST(6,K737,FALSE) * _xlfn.POISSON.DIST(1,L737,FALSE)</f>
        <v>2.8224268788293946E-5</v>
      </c>
      <c r="AZ737" s="5">
        <f t="shared" ref="AZ737:AZ774" si="993">_xlfn.POISSON.DIST(6,K737,FALSE) * _xlfn.POISSON.DIST(2,L737,FALSE)</f>
        <v>7.386666400653973E-6</v>
      </c>
      <c r="BA737" s="5">
        <f t="shared" ref="BA737:BA774" si="994">_xlfn.POISSON.DIST(6,K737,FALSE) * _xlfn.POISSON.DIST(3,L737,FALSE)</f>
        <v>1.2887925381715075E-6</v>
      </c>
      <c r="BB737" s="5">
        <f t="shared" ref="BB737:BB774" si="995">_xlfn.POISSON.DIST(6,K737,FALSE) * _xlfn.POISSON.DIST(4,L737,FALSE)</f>
        <v>1.6864707125864337E-7</v>
      </c>
      <c r="BC737" s="5">
        <f t="shared" ref="BC737:BC774" si="996">_xlfn.POISSON.DIST(6,K737,FALSE) * _xlfn.POISSON.DIST(5,L737,FALSE)</f>
        <v>1.7654872325359798E-8</v>
      </c>
      <c r="BD737" s="5">
        <f t="shared" ref="BD737:BD774" si="997">_xlfn.POISSON.DIST(0,K737,FALSE) * _xlfn.POISSON.DIST(6,L737,FALSE)</f>
        <v>8.2758159987107888E-6</v>
      </c>
      <c r="BE737" s="5">
        <f t="shared" ref="BE737:BE774" si="998">_xlfn.POISSON.DIST(1,K737,FALSE) * _xlfn.POISSON.DIST(6,L737,FALSE)</f>
        <v>5.9200579327217057E-6</v>
      </c>
      <c r="BF737" s="5">
        <f t="shared" ref="BF737:BF774" si="999">_xlfn.POISSON.DIST(2,K737,FALSE) * _xlfn.POISSON.DIST(6,L737,FALSE)</f>
        <v>2.1174398954883029E-6</v>
      </c>
      <c r="BG737" s="5">
        <f t="shared" ref="BG737:BG774" si="1000">_xlfn.POISSON.DIST(3,K737,FALSE) * _xlfn.POISSON.DIST(6,L737,FALSE)</f>
        <v>5.0489953104723926E-7</v>
      </c>
      <c r="BH737" s="5">
        <f t="shared" ref="BH737:BH774" si="1001">_xlfn.POISSON.DIST(4,K737,FALSE) * _xlfn.POISSON.DIST(6,L737,FALSE)</f>
        <v>9.0294252387598718E-8</v>
      </c>
      <c r="BI737" s="5">
        <f t="shared" ref="BI737:BI774" si="1002">_xlfn.POISSON.DIST(5,K737,FALSE) * _xlfn.POISSON.DIST(6,L737,FALSE)</f>
        <v>1.2918296037747863E-8</v>
      </c>
      <c r="BJ737" s="8">
        <f t="shared" ref="BJ737:BJ774" si="1003">SUM(N737,Q737,T737,W737,X737,Y737,AD737,AE737,AF737,AG737,AM737,AN737,AO737,AP737,AQ737,AX737,AY737,AZ737,BA737,BB737,BC737)</f>
        <v>0.35572891186786482</v>
      </c>
      <c r="BK737" s="8">
        <f t="shared" ref="BK737:BK774" si="1004">SUM(M737,P737,S737,V737,AC737,AL737,AY737)</f>
        <v>0.40884357546153322</v>
      </c>
      <c r="BL737" s="8">
        <f t="shared" ref="BL737:BL774" si="1005">SUM(O737,R737,U737,AA737,AB737,AH737,AI737,AJ737,AK737,AR737,AS737,AT737,AU737,AV737,BD737,BE737,BF737,BG737,BH737,BI737)</f>
        <v>0.2285190999347877</v>
      </c>
      <c r="BM737" s="8">
        <f t="shared" ref="BM737:BM774" si="1006">SUM(S737:BI737)</f>
        <v>0.12901586468128615</v>
      </c>
      <c r="BN737" s="8">
        <f t="shared" ref="BN737:BN774" si="1007">SUM(M737:R737)</f>
        <v>0.87097257876157819</v>
      </c>
    </row>
    <row r="738" spans="1:66" x14ac:dyDescent="0.25">
      <c r="A738" t="s">
        <v>99</v>
      </c>
      <c r="B738" t="s">
        <v>102</v>
      </c>
      <c r="C738" t="s">
        <v>417</v>
      </c>
      <c r="D738" s="11">
        <v>44295</v>
      </c>
      <c r="E738">
        <f>VLOOKUP(A738,home!$A$2:$E$405,3,FALSE)</f>
        <v>1.3478000000000001</v>
      </c>
      <c r="F738">
        <f>VLOOKUP(B738,home!$B$2:$E$405,3,FALSE)</f>
        <v>1.0323</v>
      </c>
      <c r="G738">
        <f>VLOOKUP(C738,away!$B$2:$E$405,4,FALSE)</f>
        <v>0.8387</v>
      </c>
      <c r="H738">
        <f>VLOOKUP(A738,away!$A$2:$E$405,3,FALSE)</f>
        <v>1.2736000000000001</v>
      </c>
      <c r="I738">
        <f>VLOOKUP(C738,away!$B$2:$E$405,3,FALSE)</f>
        <v>0.751</v>
      </c>
      <c r="J738">
        <f>VLOOKUP(B738,home!$B$2:$E$405,4,FALSE)</f>
        <v>1.3313999999999999</v>
      </c>
      <c r="K738" s="3">
        <f t="shared" si="952"/>
        <v>1.1669117754780003</v>
      </c>
      <c r="L738" s="3">
        <f t="shared" si="953"/>
        <v>1.27344895104</v>
      </c>
      <c r="M738" s="5">
        <f t="shared" si="954"/>
        <v>8.7129415901688448E-2</v>
      </c>
      <c r="N738" s="5">
        <f t="shared" si="955"/>
        <v>0.10167234140620039</v>
      </c>
      <c r="O738" s="5">
        <f t="shared" si="956"/>
        <v>0.11095486328473303</v>
      </c>
      <c r="P738" s="5">
        <f t="shared" si="957"/>
        <v>0.12947453651350663</v>
      </c>
      <c r="Q738" s="5">
        <f t="shared" si="958"/>
        <v>5.9321326213657363E-2</v>
      </c>
      <c r="R738" s="5">
        <f t="shared" si="959"/>
        <v>7.0647677131364967E-2</v>
      </c>
      <c r="S738" s="5">
        <f t="shared" si="960"/>
        <v>4.8099873710568834E-2</v>
      </c>
      <c r="T738" s="5">
        <f t="shared" si="961"/>
        <v>7.5542680641083604E-2</v>
      </c>
      <c r="U738" s="5">
        <f t="shared" si="962"/>
        <v>8.2439606354757625E-2</v>
      </c>
      <c r="V738" s="5">
        <f t="shared" si="963"/>
        <v>7.9418373622533976E-3</v>
      </c>
      <c r="W738" s="5">
        <f t="shared" si="964"/>
        <v>2.3074251365229517E-2</v>
      </c>
      <c r="X738" s="5">
        <f t="shared" si="965"/>
        <v>2.9383881197084811E-2</v>
      </c>
      <c r="Y738" s="5">
        <f t="shared" si="966"/>
        <v>1.8709436343955822E-2</v>
      </c>
      <c r="Z738" s="5">
        <f t="shared" si="967"/>
        <v>2.9988736778783102E-2</v>
      </c>
      <c r="AA738" s="5">
        <f t="shared" si="968"/>
        <v>3.4994210078872198E-2</v>
      </c>
      <c r="AB738" s="5">
        <f t="shared" si="969"/>
        <v>2.0417577907293451E-2</v>
      </c>
      <c r="AC738" s="5">
        <f t="shared" si="970"/>
        <v>7.37599423872847E-4</v>
      </c>
      <c r="AD738" s="5">
        <f t="shared" si="971"/>
        <v>6.7314039071064138E-3</v>
      </c>
      <c r="AE738" s="5">
        <f t="shared" si="972"/>
        <v>8.5720992445312179E-3</v>
      </c>
      <c r="AF738" s="5">
        <f t="shared" si="973"/>
        <v>5.4580653955795299E-3</v>
      </c>
      <c r="AG738" s="5">
        <f t="shared" si="974"/>
        <v>2.3168558842361583E-3</v>
      </c>
      <c r="AH738" s="5">
        <f t="shared" si="975"/>
        <v>9.5472813484890045E-3</v>
      </c>
      <c r="AI738" s="5">
        <f t="shared" si="976"/>
        <v>1.1140835029353301E-2</v>
      </c>
      <c r="AJ738" s="5">
        <f t="shared" si="977"/>
        <v>6.5001857922050823E-3</v>
      </c>
      <c r="AK738" s="5">
        <f t="shared" si="978"/>
        <v>2.528381114572968E-3</v>
      </c>
      <c r="AL738" s="5">
        <f t="shared" si="979"/>
        <v>4.3842985770189555E-5</v>
      </c>
      <c r="AM738" s="5">
        <f t="shared" si="980"/>
        <v>1.5709908969402191E-3</v>
      </c>
      <c r="AN738" s="5">
        <f t="shared" si="981"/>
        <v>2.0005767098019104E-3</v>
      </c>
      <c r="AO738" s="5">
        <f t="shared" si="982"/>
        <v>1.2738161562861491E-3</v>
      </c>
      <c r="AP738" s="5">
        <f t="shared" si="983"/>
        <v>5.4071328268013371E-4</v>
      </c>
      <c r="AQ738" s="5">
        <f t="shared" si="984"/>
        <v>1.7214269066060287E-4</v>
      </c>
      <c r="AR738" s="5">
        <f t="shared" si="985"/>
        <v>2.4315950837034144E-3</v>
      </c>
      <c r="AS738" s="5">
        <f t="shared" si="986"/>
        <v>2.8374569363679284E-3</v>
      </c>
      <c r="AT738" s="5">
        <f t="shared" si="987"/>
        <v>1.6555309557297335E-3</v>
      </c>
      <c r="AU738" s="5">
        <f t="shared" si="988"/>
        <v>6.43952855636458E-4</v>
      </c>
      <c r="AV738" s="5">
        <f t="shared" si="989"/>
        <v>1.8785904252371696E-4</v>
      </c>
      <c r="AW738" s="5">
        <f t="shared" si="990"/>
        <v>1.8097441614796129E-6</v>
      </c>
      <c r="AX738" s="5">
        <f t="shared" si="991"/>
        <v>3.0553462946804734E-4</v>
      </c>
      <c r="AY738" s="5">
        <f t="shared" si="992"/>
        <v>3.8908275340247985E-4</v>
      </c>
      <c r="AZ738" s="5">
        <f t="shared" si="993"/>
        <v>2.4773851209407158E-4</v>
      </c>
      <c r="BA738" s="5">
        <f t="shared" si="994"/>
        <v>1.0516078278613526E-4</v>
      </c>
      <c r="BB738" s="5">
        <f t="shared" si="995"/>
        <v>3.3479222132387316E-5</v>
      </c>
      <c r="BC738" s="5">
        <f t="shared" si="996"/>
        <v>8.5268160612247508E-6</v>
      </c>
      <c r="BD738" s="5">
        <f t="shared" si="997"/>
        <v>5.1608536811602215E-4</v>
      </c>
      <c r="BE738" s="5">
        <f t="shared" si="998"/>
        <v>6.0222609320648472E-4</v>
      </c>
      <c r="BF738" s="5">
        <f t="shared" si="999"/>
        <v>3.5137235983137951E-4</v>
      </c>
      <c r="BG738" s="5">
        <f t="shared" si="1000"/>
        <v>1.3667351475490995E-4</v>
      </c>
      <c r="BH738" s="5">
        <f t="shared" si="1001"/>
        <v>3.9871483440867665E-5</v>
      </c>
      <c r="BI738" s="5">
        <f t="shared" si="1002"/>
        <v>9.3053007065849189E-6</v>
      </c>
      <c r="BJ738" s="8">
        <f t="shared" si="1003"/>
        <v>0.33743010405097823</v>
      </c>
      <c r="BK738" s="8">
        <f t="shared" si="1004"/>
        <v>0.27381618865106289</v>
      </c>
      <c r="BL738" s="8">
        <f t="shared" si="1005"/>
        <v>0.35858254703565923</v>
      </c>
      <c r="BM738" s="8">
        <f t="shared" si="1006"/>
        <v>0.44023014305609154</v>
      </c>
      <c r="BN738" s="8">
        <f t="shared" si="1007"/>
        <v>0.55920016045115084</v>
      </c>
    </row>
    <row r="739" spans="1:66" x14ac:dyDescent="0.25">
      <c r="A739" t="s">
        <v>99</v>
      </c>
      <c r="B739" t="s">
        <v>100</v>
      </c>
      <c r="C739" t="s">
        <v>113</v>
      </c>
      <c r="D739" s="11">
        <v>44295</v>
      </c>
      <c r="E739">
        <f>VLOOKUP(A739,home!$A$2:$E$405,3,FALSE)</f>
        <v>1.3478000000000001</v>
      </c>
      <c r="F739">
        <f>VLOOKUP(B739,home!$B$2:$E$405,3,FALSE)</f>
        <v>1</v>
      </c>
      <c r="G739">
        <f>VLOOKUP(C739,away!$B$2:$E$405,4,FALSE)</f>
        <v>1.1291</v>
      </c>
      <c r="H739">
        <f>VLOOKUP(A739,away!$A$2:$E$405,3,FALSE)</f>
        <v>1.2736000000000001</v>
      </c>
      <c r="I739">
        <f>VLOOKUP(C739,away!$B$2:$E$405,3,FALSE)</f>
        <v>1.2971999999999999</v>
      </c>
      <c r="J739">
        <f>VLOOKUP(B739,home!$B$2:$E$405,4,FALSE)</f>
        <v>0.88759999999999994</v>
      </c>
      <c r="K739" s="3">
        <f t="shared" si="952"/>
        <v>1.5218009800000001</v>
      </c>
      <c r="L739" s="3">
        <f t="shared" si="953"/>
        <v>1.4664163153919998</v>
      </c>
      <c r="M739" s="5">
        <f t="shared" si="954"/>
        <v>5.0377164323903677E-2</v>
      </c>
      <c r="N739" s="5">
        <f t="shared" si="955"/>
        <v>7.6664018037737647E-2</v>
      </c>
      <c r="O739" s="5">
        <f t="shared" si="956"/>
        <v>7.3873895687756139E-2</v>
      </c>
      <c r="P739" s="5">
        <f t="shared" si="957"/>
        <v>0.11242136685404507</v>
      </c>
      <c r="Q739" s="5">
        <f t="shared" si="958"/>
        <v>5.8333688890283432E-2</v>
      </c>
      <c r="R739" s="5">
        <f t="shared" si="959"/>
        <v>5.4164942959046156E-2</v>
      </c>
      <c r="S739" s="5">
        <f t="shared" si="960"/>
        <v>6.2719705917105684E-2</v>
      </c>
      <c r="T739" s="5">
        <f t="shared" si="961"/>
        <v>8.5541473125712669E-2</v>
      </c>
      <c r="U739" s="5">
        <f t="shared" si="962"/>
        <v>8.2428263276720537E-2</v>
      </c>
      <c r="V739" s="5">
        <f t="shared" si="963"/>
        <v>1.5551656219449858E-2</v>
      </c>
      <c r="W739" s="5">
        <f t="shared" si="964"/>
        <v>2.9590754973416143E-2</v>
      </c>
      <c r="X739" s="5">
        <f t="shared" si="965"/>
        <v>4.3392365877784396E-2</v>
      </c>
      <c r="Y739" s="5">
        <f t="shared" si="966"/>
        <v>3.1815636643321071E-2</v>
      </c>
      <c r="Z739" s="5">
        <f t="shared" si="967"/>
        <v>2.6476118692474102E-2</v>
      </c>
      <c r="AA739" s="5">
        <f t="shared" si="968"/>
        <v>4.0291383372803406E-2</v>
      </c>
      <c r="AB739" s="5">
        <f t="shared" si="969"/>
        <v>3.0657733351143971E-2</v>
      </c>
      <c r="AC739" s="5">
        <f t="shared" si="970"/>
        <v>2.169061211188979E-3</v>
      </c>
      <c r="AD739" s="5">
        <f t="shared" si="971"/>
        <v>1.1257809979371144E-2</v>
      </c>
      <c r="AE739" s="5">
        <f t="shared" si="972"/>
        <v>1.650863622933272E-2</v>
      </c>
      <c r="AF739" s="5">
        <f t="shared" si="973"/>
        <v>1.2104266755782482E-2</v>
      </c>
      <c r="AG739" s="5">
        <f t="shared" si="974"/>
        <v>5.9166314188454742E-3</v>
      </c>
      <c r="AH739" s="5">
        <f t="shared" si="975"/>
        <v>9.7062531047247772E-3</v>
      </c>
      <c r="AI739" s="5">
        <f t="shared" si="976"/>
        <v>1.4770985486898208E-2</v>
      </c>
      <c r="AJ739" s="5">
        <f t="shared" si="977"/>
        <v>1.1239250094763738E-2</v>
      </c>
      <c r="AK739" s="5">
        <f t="shared" si="978"/>
        <v>5.7013006028921826E-3</v>
      </c>
      <c r="AL739" s="5">
        <f t="shared" si="979"/>
        <v>1.9361854080083706E-4</v>
      </c>
      <c r="AM739" s="5">
        <f t="shared" si="980"/>
        <v>3.4264292518521563E-3</v>
      </c>
      <c r="AN739" s="5">
        <f t="shared" si="981"/>
        <v>5.0245717584524062E-3</v>
      </c>
      <c r="AO739" s="5">
        <f t="shared" si="982"/>
        <v>3.6840570022262397E-3</v>
      </c>
      <c r="AP739" s="5">
        <f t="shared" si="983"/>
        <v>1.8007870982995661E-3</v>
      </c>
      <c r="AQ739" s="5">
        <f t="shared" si="984"/>
        <v>6.6017589537347495E-4</v>
      </c>
      <c r="AR739" s="5">
        <f t="shared" si="985"/>
        <v>2.8466815828185324E-3</v>
      </c>
      <c r="AS739" s="5">
        <f t="shared" si="986"/>
        <v>4.3320828224811935E-3</v>
      </c>
      <c r="AT739" s="5">
        <f t="shared" si="987"/>
        <v>3.2962839423465243E-3</v>
      </c>
      <c r="AU739" s="5">
        <f t="shared" si="988"/>
        <v>1.6720960446070677E-3</v>
      </c>
      <c r="AV739" s="5">
        <f t="shared" si="989"/>
        <v>6.3614934983429003E-4</v>
      </c>
      <c r="AW739" s="5">
        <f t="shared" si="990"/>
        <v>1.2002164791021958E-5</v>
      </c>
      <c r="AX739" s="5">
        <f t="shared" si="991"/>
        <v>8.6905723222821399E-4</v>
      </c>
      <c r="AY739" s="5">
        <f t="shared" si="992"/>
        <v>1.2743997043488671E-3</v>
      </c>
      <c r="AZ739" s="5">
        <f t="shared" si="993"/>
        <v>9.3440025939396003E-4</v>
      </c>
      <c r="BA739" s="5">
        <f t="shared" si="994"/>
        <v>4.5673992849393983E-4</v>
      </c>
      <c r="BB739" s="5">
        <f t="shared" si="995"/>
        <v>1.6744272075862212E-4</v>
      </c>
      <c r="BC739" s="5">
        <f t="shared" si="996"/>
        <v>4.9108147522814017E-5</v>
      </c>
      <c r="BD739" s="5">
        <f t="shared" si="997"/>
        <v>6.9573671962850356E-4</v>
      </c>
      <c r="BE739" s="5">
        <f t="shared" si="998"/>
        <v>1.058772821752642E-3</v>
      </c>
      <c r="BF739" s="5">
        <f t="shared" si="999"/>
        <v>8.0562075887026811E-4</v>
      </c>
      <c r="BG739" s="5">
        <f t="shared" si="1000"/>
        <v>4.0866482011903918E-4</v>
      </c>
      <c r="BH739" s="5">
        <f t="shared" si="1001"/>
        <v>1.5547663093716944E-4</v>
      </c>
      <c r="BI739" s="5">
        <f t="shared" si="1002"/>
        <v>4.7320897865456539E-5</v>
      </c>
      <c r="BJ739" s="8">
        <f t="shared" si="1003"/>
        <v>0.38947245093053739</v>
      </c>
      <c r="BK739" s="8">
        <f t="shared" si="1004"/>
        <v>0.24470697277084297</v>
      </c>
      <c r="BL739" s="8">
        <f t="shared" si="1005"/>
        <v>0.33878889432800985</v>
      </c>
      <c r="BM739" s="8">
        <f t="shared" si="1006"/>
        <v>0.57234696242953409</v>
      </c>
      <c r="BN739" s="8">
        <f t="shared" si="1007"/>
        <v>0.42583507675277216</v>
      </c>
    </row>
    <row r="740" spans="1:66" x14ac:dyDescent="0.25">
      <c r="A740" t="s">
        <v>99</v>
      </c>
      <c r="B740" t="s">
        <v>126</v>
      </c>
      <c r="C740" t="s">
        <v>115</v>
      </c>
      <c r="D740" s="11">
        <v>44295</v>
      </c>
      <c r="E740">
        <f>VLOOKUP(A740,home!$A$2:$E$405,3,FALSE)</f>
        <v>1.3478000000000001</v>
      </c>
      <c r="F740">
        <f>VLOOKUP(B740,home!$B$2:$E$405,3,FALSE)</f>
        <v>1.2758</v>
      </c>
      <c r="G740">
        <f>VLOOKUP(C740,away!$B$2:$E$405,4,FALSE)</f>
        <v>1.0968</v>
      </c>
      <c r="H740">
        <f>VLOOKUP(A740,away!$A$2:$E$405,3,FALSE)</f>
        <v>1.2736000000000001</v>
      </c>
      <c r="I740">
        <f>VLOOKUP(C740,away!$B$2:$E$405,3,FALSE)</f>
        <v>0.95589999999999997</v>
      </c>
      <c r="J740">
        <f>VLOOKUP(B740,home!$B$2:$E$405,4,FALSE)</f>
        <v>0.83030000000000004</v>
      </c>
      <c r="K740" s="3">
        <f t="shared" si="952"/>
        <v>1.8859730896320002</v>
      </c>
      <c r="L740" s="3">
        <f t="shared" si="953"/>
        <v>1.0108356494720001</v>
      </c>
      <c r="M740" s="5">
        <f t="shared" si="954"/>
        <v>5.519909398748421E-2</v>
      </c>
      <c r="N740" s="5">
        <f t="shared" si="955"/>
        <v>0.10410400583246275</v>
      </c>
      <c r="O740" s="5">
        <f t="shared" si="956"/>
        <v>5.5797212021104575E-2</v>
      </c>
      <c r="P740" s="5">
        <f t="shared" si="957"/>
        <v>0.10523204034829436</v>
      </c>
      <c r="Q740" s="5">
        <f t="shared" si="958"/>
        <v>9.8168676761458781E-2</v>
      </c>
      <c r="R740" s="5">
        <f t="shared" si="959"/>
        <v>2.8200905526040067E-2</v>
      </c>
      <c r="S740" s="5">
        <f t="shared" si="960"/>
        <v>5.0153822807200037E-2</v>
      </c>
      <c r="T740" s="5">
        <f t="shared" si="961"/>
        <v>9.9232398131976027E-2</v>
      </c>
      <c r="U740" s="5">
        <f t="shared" si="962"/>
        <v>5.3186148925365925E-2</v>
      </c>
      <c r="V740" s="5">
        <f t="shared" si="963"/>
        <v>1.0623743422844268E-2</v>
      </c>
      <c r="W740" s="5">
        <f t="shared" si="964"/>
        <v>6.171449420563118E-2</v>
      </c>
      <c r="X740" s="5">
        <f t="shared" si="965"/>
        <v>6.2383210832185176E-2</v>
      </c>
      <c r="Y740" s="5">
        <f t="shared" si="966"/>
        <v>3.1529586718850311E-2</v>
      </c>
      <c r="Z740" s="5">
        <f t="shared" si="967"/>
        <v>9.5021602177044109E-3</v>
      </c>
      <c r="AA740" s="5">
        <f t="shared" si="968"/>
        <v>1.7920818463962266E-2</v>
      </c>
      <c r="AB740" s="5">
        <f t="shared" si="969"/>
        <v>1.6899090683606555E-2</v>
      </c>
      <c r="AC740" s="5">
        <f t="shared" si="970"/>
        <v>1.265824893765647E-3</v>
      </c>
      <c r="AD740" s="5">
        <f t="shared" si="971"/>
        <v>2.9097968828017594E-2</v>
      </c>
      <c r="AE740" s="5">
        <f t="shared" si="972"/>
        <v>2.9413264218585176E-2</v>
      </c>
      <c r="AF740" s="5">
        <f t="shared" si="973"/>
        <v>1.4865988019742545E-2</v>
      </c>
      <c r="AG740" s="5">
        <f t="shared" si="974"/>
        <v>5.0090235516598094E-3</v>
      </c>
      <c r="AH740" s="5">
        <f t="shared" si="975"/>
        <v>2.4012805737625596E-3</v>
      </c>
      <c r="AI740" s="5">
        <f t="shared" si="976"/>
        <v>4.5287505427722766E-3</v>
      </c>
      <c r="AJ740" s="5">
        <f t="shared" si="977"/>
        <v>4.2705508266624144E-3</v>
      </c>
      <c r="AK740" s="5">
        <f t="shared" si="978"/>
        <v>2.6847146456636687E-3</v>
      </c>
      <c r="AL740" s="5">
        <f t="shared" si="979"/>
        <v>9.6527190337453717E-5</v>
      </c>
      <c r="AM740" s="5">
        <f t="shared" si="980"/>
        <v>1.0975597234518401E-2</v>
      </c>
      <c r="AN740" s="5">
        <f t="shared" si="981"/>
        <v>1.1094524958897496E-2</v>
      </c>
      <c r="AO740" s="5">
        <f t="shared" si="982"/>
        <v>5.6073706712052324E-3</v>
      </c>
      <c r="AP740" s="5">
        <f t="shared" si="983"/>
        <v>1.8893767247526623E-3</v>
      </c>
      <c r="AQ740" s="5">
        <f t="shared" si="984"/>
        <v>4.7746233716565944E-4</v>
      </c>
      <c r="AR740" s="5">
        <f t="shared" si="985"/>
        <v>4.8546000166875493E-4</v>
      </c>
      <c r="AS740" s="5">
        <f t="shared" si="986"/>
        <v>9.155644992399776E-4</v>
      </c>
      <c r="AT740" s="5">
        <f t="shared" si="987"/>
        <v>8.6336500369449789E-4</v>
      </c>
      <c r="AU740" s="5">
        <f t="shared" si="988"/>
        <v>5.4276105449928508E-4</v>
      </c>
      <c r="AV740" s="5">
        <f t="shared" si="989"/>
        <v>2.5590818572148474E-4</v>
      </c>
      <c r="AW740" s="5">
        <f t="shared" si="990"/>
        <v>5.1116746744075803E-6</v>
      </c>
      <c r="AX740" s="5">
        <f t="shared" si="991"/>
        <v>3.4499468378235139E-3</v>
      </c>
      <c r="AY740" s="5">
        <f t="shared" si="992"/>
        <v>3.4873292524552043E-3</v>
      </c>
      <c r="AZ740" s="5">
        <f t="shared" si="993"/>
        <v>1.7625583649141304E-3</v>
      </c>
      <c r="BA740" s="5">
        <f t="shared" si="994"/>
        <v>5.9388560984342722E-4</v>
      </c>
      <c r="BB740" s="5">
        <f t="shared" si="995"/>
        <v>1.500801865345389E-4</v>
      </c>
      <c r="BC740" s="5">
        <f t="shared" si="996"/>
        <v>3.0341280565703919E-5</v>
      </c>
      <c r="BD740" s="5">
        <f t="shared" si="997"/>
        <v>8.1786712679918992E-5</v>
      </c>
      <c r="BE740" s="5">
        <f t="shared" si="998"/>
        <v>1.542475392037915E-4</v>
      </c>
      <c r="BF740" s="5">
        <f t="shared" si="999"/>
        <v>1.4545335404015386E-4</v>
      </c>
      <c r="BG740" s="5">
        <f t="shared" si="1000"/>
        <v>9.1440370505482054E-5</v>
      </c>
      <c r="BH740" s="5">
        <f t="shared" si="1001"/>
        <v>4.3113519519829688E-5</v>
      </c>
      <c r="BI740" s="5">
        <f t="shared" si="1002"/>
        <v>1.626218752274456E-5</v>
      </c>
      <c r="BJ740" s="8">
        <f t="shared" si="1003"/>
        <v>0.57503709055924512</v>
      </c>
      <c r="BK740" s="8">
        <f t="shared" si="1004"/>
        <v>0.2260583819023812</v>
      </c>
      <c r="BL740" s="8">
        <f t="shared" si="1005"/>
        <v>0.18948483463723625</v>
      </c>
      <c r="BM740" s="8">
        <f t="shared" si="1006"/>
        <v>0.54989831526194133</v>
      </c>
      <c r="BN740" s="8">
        <f t="shared" si="1007"/>
        <v>0.4467019344768447</v>
      </c>
    </row>
    <row r="741" spans="1:66" x14ac:dyDescent="0.25">
      <c r="A741" t="s">
        <v>122</v>
      </c>
      <c r="B741" t="s">
        <v>127</v>
      </c>
      <c r="C741" t="s">
        <v>143</v>
      </c>
      <c r="D741" s="11">
        <v>44295</v>
      </c>
      <c r="E741">
        <f>VLOOKUP(A741,home!$A$2:$E$405,3,FALSE)</f>
        <v>1.2608999999999999</v>
      </c>
      <c r="F741">
        <f>VLOOKUP(B741,home!$B$2:$E$405,3,FALSE)</f>
        <v>0.75860000000000005</v>
      </c>
      <c r="G741">
        <f>VLOOKUP(C741,away!$B$2:$E$405,4,FALSE)</f>
        <v>0.89649999999999996</v>
      </c>
      <c r="H741">
        <f>VLOOKUP(A741,away!$A$2:$E$405,3,FALSE)</f>
        <v>1.0995999999999999</v>
      </c>
      <c r="I741">
        <f>VLOOKUP(C741,away!$B$2:$E$405,3,FALSE)</f>
        <v>0.98850000000000005</v>
      </c>
      <c r="J741">
        <f>VLOOKUP(B741,home!$B$2:$E$405,4,FALSE)</f>
        <v>0.75129999999999997</v>
      </c>
      <c r="K741" s="3">
        <f t="shared" si="952"/>
        <v>0.85751905040999998</v>
      </c>
      <c r="L741" s="3">
        <f t="shared" si="953"/>
        <v>0.81662899097999986</v>
      </c>
      <c r="M741" s="5">
        <f t="shared" si="954"/>
        <v>0.1874678262947721</v>
      </c>
      <c r="N741" s="5">
        <f t="shared" si="955"/>
        <v>0.16075723238671979</v>
      </c>
      <c r="O741" s="5">
        <f t="shared" si="956"/>
        <v>0.1530916618283136</v>
      </c>
      <c r="P741" s="5">
        <f t="shared" si="957"/>
        <v>0.13127901647670431</v>
      </c>
      <c r="Q741" s="5">
        <f t="shared" si="958"/>
        <v>6.8926194631399818E-2</v>
      </c>
      <c r="R741" s="5">
        <f t="shared" si="959"/>
        <v>6.2509544663153546E-2</v>
      </c>
      <c r="S741" s="5">
        <f t="shared" si="960"/>
        <v>2.2982850587908339E-2</v>
      </c>
      <c r="T741" s="5">
        <f t="shared" si="961"/>
        <v>5.6287128773931105E-2</v>
      </c>
      <c r="U741" s="5">
        <f t="shared" si="962"/>
        <v>5.360312538110891E-2</v>
      </c>
      <c r="V741" s="5">
        <f t="shared" si="963"/>
        <v>1.7882570872410212E-3</v>
      </c>
      <c r="W741" s="5">
        <f t="shared" si="964"/>
        <v>1.9701841656230939E-2</v>
      </c>
      <c r="X741" s="5">
        <f t="shared" si="965"/>
        <v>1.6089095072175597E-2</v>
      </c>
      <c r="Y741" s="5">
        <f t="shared" si="966"/>
        <v>6.5694107372860234E-3</v>
      </c>
      <c r="Z741" s="5">
        <f t="shared" si="967"/>
        <v>1.7015702128296777E-2</v>
      </c>
      <c r="AA741" s="5">
        <f t="shared" si="968"/>
        <v>1.4591288731116467E-2</v>
      </c>
      <c r="AB741" s="5">
        <f t="shared" si="969"/>
        <v>6.2561540284825625E-3</v>
      </c>
      <c r="AC741" s="5">
        <f t="shared" si="970"/>
        <v>7.8266973945759395E-5</v>
      </c>
      <c r="AD741" s="5">
        <f t="shared" si="971"/>
        <v>4.2236761370948329E-3</v>
      </c>
      <c r="AE741" s="5">
        <f t="shared" si="972"/>
        <v>3.4491763820620564E-3</v>
      </c>
      <c r="AF741" s="5">
        <f t="shared" si="973"/>
        <v>1.4083487142976918E-3</v>
      </c>
      <c r="AG741" s="5">
        <f t="shared" si="974"/>
        <v>3.8336612983496814E-4</v>
      </c>
      <c r="AH741" s="5">
        <f t="shared" si="975"/>
        <v>3.4738789149618074E-3</v>
      </c>
      <c r="AI741" s="5">
        <f t="shared" si="976"/>
        <v>2.9789173483973702E-3</v>
      </c>
      <c r="AJ741" s="5">
        <f t="shared" si="977"/>
        <v>1.2772391879237938E-3</v>
      </c>
      <c r="AK741" s="5">
        <f t="shared" si="978"/>
        <v>3.6508564519161711E-4</v>
      </c>
      <c r="AL741" s="5">
        <f t="shared" si="979"/>
        <v>2.1923359469802906E-6</v>
      </c>
      <c r="AM741" s="5">
        <f t="shared" si="980"/>
        <v>7.2437655006418798E-4</v>
      </c>
      <c r="AN741" s="5">
        <f t="shared" si="981"/>
        <v>5.9154689116849119E-4</v>
      </c>
      <c r="AO741" s="5">
        <f t="shared" si="982"/>
        <v>2.4153717042614035E-4</v>
      </c>
      <c r="AP741" s="5">
        <f t="shared" si="983"/>
        <v>6.5748751923087767E-5</v>
      </c>
      <c r="AQ741" s="5">
        <f t="shared" si="984"/>
        <v>1.3423084235286369E-5</v>
      </c>
      <c r="AR741" s="5">
        <f t="shared" si="985"/>
        <v>5.6737404662239165E-4</v>
      </c>
      <c r="AS741" s="5">
        <f t="shared" si="986"/>
        <v>4.8653405368691234E-4</v>
      </c>
      <c r="AT741" s="5">
        <f t="shared" si="987"/>
        <v>2.0860610985486448E-4</v>
      </c>
      <c r="AU741" s="5">
        <f t="shared" si="988"/>
        <v>5.9627904410822516E-5</v>
      </c>
      <c r="AV741" s="5">
        <f t="shared" si="989"/>
        <v>1.2783015992076691E-5</v>
      </c>
      <c r="AW741" s="5">
        <f t="shared" si="990"/>
        <v>4.2645496473611671E-8</v>
      </c>
      <c r="AX741" s="5">
        <f t="shared" si="991"/>
        <v>1.03527781891719E-4</v>
      </c>
      <c r="AY741" s="5">
        <f t="shared" si="992"/>
        <v>8.4543788064631977E-5</v>
      </c>
      <c r="AZ741" s="5">
        <f t="shared" si="993"/>
        <v>3.4520454170423683E-5</v>
      </c>
      <c r="BA741" s="5">
        <f t="shared" si="994"/>
        <v>9.3968012191214762E-6</v>
      </c>
      <c r="BB741" s="5">
        <f t="shared" si="995"/>
        <v>1.9184250745027003E-6</v>
      </c>
      <c r="BC741" s="5">
        <f t="shared" si="996"/>
        <v>3.1332830657237437E-7</v>
      </c>
      <c r="BD741" s="5">
        <f t="shared" si="997"/>
        <v>7.7222349200247156E-5</v>
      </c>
      <c r="BE741" s="5">
        <f t="shared" si="998"/>
        <v>6.6219635556625365E-5</v>
      </c>
      <c r="BF741" s="5">
        <f t="shared" si="999"/>
        <v>2.8392299500506818E-5</v>
      </c>
      <c r="BG741" s="5">
        <f t="shared" si="1000"/>
        <v>8.1156459022103087E-6</v>
      </c>
      <c r="BH741" s="5">
        <f t="shared" si="1001"/>
        <v>1.7398302418817977E-6</v>
      </c>
      <c r="BI741" s="5">
        <f t="shared" si="1002"/>
        <v>2.983875153786161E-7</v>
      </c>
      <c r="BJ741" s="8">
        <f t="shared" si="1003"/>
        <v>0.33966632364757698</v>
      </c>
      <c r="BK741" s="8">
        <f t="shared" si="1004"/>
        <v>0.34368295354458311</v>
      </c>
      <c r="BL741" s="8">
        <f t="shared" si="1005"/>
        <v>0.29966380900713357</v>
      </c>
      <c r="BM741" s="8">
        <f t="shared" si="1006"/>
        <v>0.23591281090395913</v>
      </c>
      <c r="BN741" s="8">
        <f t="shared" si="1007"/>
        <v>0.76403147628106316</v>
      </c>
    </row>
    <row r="742" spans="1:66" x14ac:dyDescent="0.25">
      <c r="A742" t="s">
        <v>122</v>
      </c>
      <c r="B742" t="s">
        <v>104</v>
      </c>
      <c r="C742" t="s">
        <v>128</v>
      </c>
      <c r="D742" s="11">
        <v>44295</v>
      </c>
      <c r="E742">
        <f>VLOOKUP(A742,home!$A$2:$E$405,3,FALSE)</f>
        <v>1.2608999999999999</v>
      </c>
      <c r="F742">
        <f>VLOOKUP(B742,home!$B$2:$E$405,3,FALSE)</f>
        <v>0.7419</v>
      </c>
      <c r="G742">
        <f>VLOOKUP(C742,away!$B$2:$E$405,4,FALSE)</f>
        <v>1.2069000000000001</v>
      </c>
      <c r="H742">
        <f>VLOOKUP(A742,away!$A$2:$E$405,3,FALSE)</f>
        <v>1.0995999999999999</v>
      </c>
      <c r="I742">
        <f>VLOOKUP(C742,away!$B$2:$E$405,3,FALSE)</f>
        <v>1.028</v>
      </c>
      <c r="J742">
        <f>VLOOKUP(B742,home!$B$2:$E$405,4,FALSE)</f>
        <v>1.0924</v>
      </c>
      <c r="K742" s="3">
        <f t="shared" si="952"/>
        <v>1.1290087377989999</v>
      </c>
      <c r="L742" s="3">
        <f t="shared" si="953"/>
        <v>1.2348367251200001</v>
      </c>
      <c r="M742" s="5">
        <f t="shared" si="954"/>
        <v>9.4057830958728508E-2</v>
      </c>
      <c r="N742" s="5">
        <f t="shared" si="955"/>
        <v>0.10619211301082578</v>
      </c>
      <c r="O742" s="5">
        <f t="shared" si="956"/>
        <v>0.11614606395296685</v>
      </c>
      <c r="P742" s="5">
        <f t="shared" si="957"/>
        <v>0.13112992106386104</v>
      </c>
      <c r="Q742" s="5">
        <f t="shared" si="958"/>
        <v>5.9945911737280595E-2</v>
      </c>
      <c r="R742" s="5">
        <f t="shared" si="959"/>
        <v>7.1710712623629852E-2</v>
      </c>
      <c r="S742" s="5">
        <f t="shared" si="960"/>
        <v>4.5703414651777977E-2</v>
      </c>
      <c r="T742" s="5">
        <f t="shared" si="961"/>
        <v>7.4023413333996146E-2</v>
      </c>
      <c r="U742" s="5">
        <f t="shared" si="962"/>
        <v>8.0962021145871158E-2</v>
      </c>
      <c r="V742" s="5">
        <f t="shared" si="963"/>
        <v>7.0796694314423691E-3</v>
      </c>
      <c r="W742" s="5">
        <f t="shared" si="964"/>
        <v>2.2559819382239141E-2</v>
      </c>
      <c r="X742" s="5">
        <f t="shared" si="965"/>
        <v>2.7857693485262881E-2</v>
      </c>
      <c r="Y742" s="5">
        <f t="shared" si="966"/>
        <v>1.7199851496369389E-2</v>
      </c>
      <c r="Z742" s="5">
        <f t="shared" si="967"/>
        <v>2.951700717739484E-2</v>
      </c>
      <c r="AA742" s="5">
        <f t="shared" si="968"/>
        <v>3.3324959016954571E-2</v>
      </c>
      <c r="AB742" s="5">
        <f t="shared" si="969"/>
        <v>1.8812084958467645E-2</v>
      </c>
      <c r="AC742" s="5">
        <f t="shared" si="970"/>
        <v>6.1687878898582888E-4</v>
      </c>
      <c r="AD742" s="5">
        <f t="shared" si="971"/>
        <v>6.3675583014288079E-3</v>
      </c>
      <c r="AE742" s="5">
        <f t="shared" si="972"/>
        <v>7.8628948399470187E-3</v>
      </c>
      <c r="AF742" s="5">
        <f t="shared" si="973"/>
        <v>4.8546956570615623E-3</v>
      </c>
      <c r="AG742" s="5">
        <f t="shared" si="974"/>
        <v>1.9982521622067284E-3</v>
      </c>
      <c r="AH742" s="5">
        <f t="shared" si="975"/>
        <v>9.1121711195694451E-3</v>
      </c>
      <c r="AI742" s="5">
        <f t="shared" si="976"/>
        <v>1.0287720814313599E-2</v>
      </c>
      <c r="AJ742" s="5">
        <f t="shared" si="977"/>
        <v>5.8074633456983498E-3</v>
      </c>
      <c r="AK742" s="5">
        <f t="shared" si="978"/>
        <v>2.1855589539136167E-3</v>
      </c>
      <c r="AL742" s="5">
        <f t="shared" si="979"/>
        <v>3.4400651633642698E-5</v>
      </c>
      <c r="AM742" s="5">
        <f t="shared" si="980"/>
        <v>1.4378057921515344E-3</v>
      </c>
      <c r="AN742" s="5">
        <f t="shared" si="981"/>
        <v>1.7754553957389681E-3</v>
      </c>
      <c r="AO742" s="5">
        <f t="shared" si="982"/>
        <v>1.0961987632354708E-3</v>
      </c>
      <c r="AP742" s="5">
        <f t="shared" si="983"/>
        <v>4.5120883029142755E-4</v>
      </c>
      <c r="AQ742" s="5">
        <f t="shared" si="984"/>
        <v>1.3929230858557306E-4</v>
      </c>
      <c r="AR742" s="5">
        <f t="shared" si="985"/>
        <v>2.250408708804435E-3</v>
      </c>
      <c r="AS742" s="5">
        <f t="shared" si="986"/>
        <v>2.5407310958591727E-3</v>
      </c>
      <c r="AT742" s="5">
        <f t="shared" si="987"/>
        <v>1.4342538038113176E-3</v>
      </c>
      <c r="AU742" s="5">
        <f t="shared" si="988"/>
        <v>5.3976169224147664E-4</v>
      </c>
      <c r="AV742" s="5">
        <f t="shared" si="989"/>
        <v>1.523489167174505E-4</v>
      </c>
      <c r="AW742" s="5">
        <f t="shared" si="990"/>
        <v>1.3322048453491424E-6</v>
      </c>
      <c r="AX742" s="5">
        <f t="shared" si="991"/>
        <v>2.7054921709951607E-4</v>
      </c>
      <c r="AY742" s="5">
        <f t="shared" si="992"/>
        <v>3.3408410922694634E-4</v>
      </c>
      <c r="AZ742" s="5">
        <f t="shared" si="993"/>
        <v>2.0626966367621742E-4</v>
      </c>
      <c r="BA742" s="5">
        <f t="shared" si="994"/>
        <v>8.4903118661848031E-5</v>
      </c>
      <c r="BB742" s="5">
        <f t="shared" si="995"/>
        <v>2.6210372250217797E-5</v>
      </c>
      <c r="BC742" s="5">
        <f t="shared" si="996"/>
        <v>6.4731060467270135E-6</v>
      </c>
      <c r="BD742" s="5">
        <f t="shared" si="997"/>
        <v>4.6314788669359937E-4</v>
      </c>
      <c r="BE742" s="5">
        <f t="shared" si="998"/>
        <v>5.2289801097021491E-4</v>
      </c>
      <c r="BF742" s="5">
        <f t="shared" si="999"/>
        <v>2.9517821168154507E-4</v>
      </c>
      <c r="BG742" s="5">
        <f t="shared" si="1000"/>
        <v>1.1108626006544906E-4</v>
      </c>
      <c r="BH742" s="5">
        <f t="shared" si="1001"/>
        <v>3.1354339565826031E-5</v>
      </c>
      <c r="BI742" s="5">
        <f t="shared" si="1002"/>
        <v>7.0798646675468881E-6</v>
      </c>
      <c r="BJ742" s="8">
        <f t="shared" si="1003"/>
        <v>0.33469065408358245</v>
      </c>
      <c r="BK742" s="8">
        <f t="shared" si="1004"/>
        <v>0.27895619965565632</v>
      </c>
      <c r="BL742" s="8">
        <f t="shared" si="1005"/>
        <v>0.35669700472246313</v>
      </c>
      <c r="BM742" s="8">
        <f t="shared" si="1006"/>
        <v>0.42034556038742243</v>
      </c>
      <c r="BN742" s="8">
        <f t="shared" si="1007"/>
        <v>0.57918255334729263</v>
      </c>
    </row>
    <row r="743" spans="1:66" x14ac:dyDescent="0.25">
      <c r="A743" t="s">
        <v>122</v>
      </c>
      <c r="B743" t="s">
        <v>362</v>
      </c>
      <c r="C743" t="s">
        <v>140</v>
      </c>
      <c r="D743" s="11">
        <v>44295</v>
      </c>
      <c r="E743">
        <f>VLOOKUP(A743,home!$A$2:$E$405,3,FALSE)</f>
        <v>1.2608999999999999</v>
      </c>
      <c r="F743">
        <f>VLOOKUP(B743,home!$B$2:$E$405,3,FALSE)</f>
        <v>1.3103</v>
      </c>
      <c r="G743">
        <f>VLOOKUP(C743,away!$B$2:$E$405,4,FALSE)</f>
        <v>0.6552</v>
      </c>
      <c r="H743">
        <f>VLOOKUP(A743,away!$A$2:$E$405,3,FALSE)</f>
        <v>1.0995999999999999</v>
      </c>
      <c r="I743">
        <f>VLOOKUP(C743,away!$B$2:$E$405,3,FALSE)</f>
        <v>0.7117</v>
      </c>
      <c r="J743">
        <f>VLOOKUP(B743,home!$B$2:$E$405,4,FALSE)</f>
        <v>0.98850000000000005</v>
      </c>
      <c r="K743" s="3">
        <f t="shared" si="952"/>
        <v>1.0824934433040001</v>
      </c>
      <c r="L743" s="3">
        <f t="shared" si="953"/>
        <v>0.77358558881999995</v>
      </c>
      <c r="M743" s="5">
        <f t="shared" si="954"/>
        <v>0.15628421597105183</v>
      </c>
      <c r="N743" s="5">
        <f t="shared" si="955"/>
        <v>0.1691766390805699</v>
      </c>
      <c r="O743" s="5">
        <f t="shared" si="956"/>
        <v>0.12089921723523817</v>
      </c>
      <c r="P743" s="5">
        <f t="shared" si="957"/>
        <v>0.13087260995773128</v>
      </c>
      <c r="Q743" s="5">
        <f t="shared" si="958"/>
        <v>9.1566301282462084E-2</v>
      </c>
      <c r="R743" s="5">
        <f t="shared" si="959"/>
        <v>4.6762946076399386E-2</v>
      </c>
      <c r="S743" s="5">
        <f t="shared" si="960"/>
        <v>2.7398224335592813E-2</v>
      </c>
      <c r="T743" s="5">
        <f t="shared" si="961"/>
        <v>7.0834371093662959E-2</v>
      </c>
      <c r="U743" s="5">
        <f t="shared" si="962"/>
        <v>5.0620582517280861E-2</v>
      </c>
      <c r="V743" s="5">
        <f t="shared" si="963"/>
        <v>2.5492566040141939E-3</v>
      </c>
      <c r="W743" s="5">
        <f t="shared" si="964"/>
        <v>3.3039973588621284E-2</v>
      </c>
      <c r="X743" s="5">
        <f t="shared" si="965"/>
        <v>2.5559247423150844E-2</v>
      </c>
      <c r="Y743" s="5">
        <f t="shared" si="966"/>
        <v>9.8861327338171032E-3</v>
      </c>
      <c r="Z743" s="5">
        <f t="shared" si="967"/>
        <v>1.2058380391823113E-2</v>
      </c>
      <c r="AA743" s="5">
        <f t="shared" si="968"/>
        <v>1.3053117711014041E-2</v>
      </c>
      <c r="AB743" s="5">
        <f t="shared" si="969"/>
        <v>7.0649571684240076E-3</v>
      </c>
      <c r="AC743" s="5">
        <f t="shared" si="970"/>
        <v>1.334219290582091E-4</v>
      </c>
      <c r="AD743" s="5">
        <f t="shared" si="971"/>
        <v>8.9413886941549676E-3</v>
      </c>
      <c r="AE743" s="5">
        <f t="shared" si="972"/>
        <v>6.9169294378363614E-3</v>
      </c>
      <c r="AF743" s="5">
        <f t="shared" si="973"/>
        <v>2.6754184659975159E-3</v>
      </c>
      <c r="AG743" s="5">
        <f t="shared" si="974"/>
        <v>6.8988838978619664E-4</v>
      </c>
      <c r="AH743" s="5">
        <f t="shared" si="975"/>
        <v>2.3320473239060056E-3</v>
      </c>
      <c r="AI743" s="5">
        <f t="shared" si="976"/>
        <v>2.524425937602891E-3</v>
      </c>
      <c r="AJ743" s="5">
        <f t="shared" si="977"/>
        <v>1.3663372627808412E-3</v>
      </c>
      <c r="AK743" s="5">
        <f t="shared" si="978"/>
        <v>4.9301704276739824E-4</v>
      </c>
      <c r="AL743" s="5">
        <f t="shared" si="979"/>
        <v>4.4691080216769728E-6</v>
      </c>
      <c r="AM743" s="5">
        <f t="shared" si="980"/>
        <v>1.9357989270910542E-3</v>
      </c>
      <c r="AN743" s="5">
        <f t="shared" si="981"/>
        <v>1.4975061528508574E-3</v>
      </c>
      <c r="AO743" s="5">
        <f t="shared" si="982"/>
        <v>5.792245895073515E-4</v>
      </c>
      <c r="AP743" s="5">
        <f t="shared" si="983"/>
        <v>1.4935993171102247E-4</v>
      </c>
      <c r="AQ743" s="5">
        <f t="shared" si="984"/>
        <v>2.8885672679696568E-5</v>
      </c>
      <c r="AR743" s="5">
        <f t="shared" si="985"/>
        <v>3.6080764044398657E-4</v>
      </c>
      <c r="AS743" s="5">
        <f t="shared" si="986"/>
        <v>3.9057190507460265E-4</v>
      </c>
      <c r="AT743" s="5">
        <f t="shared" si="987"/>
        <v>2.1139576319100485E-4</v>
      </c>
      <c r="AU743" s="5">
        <f t="shared" si="988"/>
        <v>7.6278175865502598E-5</v>
      </c>
      <c r="AV743" s="5">
        <f t="shared" si="989"/>
        <v>2.0642656310398996E-5</v>
      </c>
      <c r="AW743" s="5">
        <f t="shared" si="990"/>
        <v>1.0395658308695935E-7</v>
      </c>
      <c r="AX743" s="5">
        <f t="shared" si="991"/>
        <v>3.4924827435516394E-4</v>
      </c>
      <c r="AY743" s="5">
        <f t="shared" si="992"/>
        <v>2.7017343196140839E-4</v>
      </c>
      <c r="AZ743" s="5">
        <f t="shared" si="993"/>
        <v>1.0450113672369313E-4</v>
      </c>
      <c r="BA743" s="5">
        <f t="shared" si="994"/>
        <v>2.6946857794919164E-5</v>
      </c>
      <c r="BB743" s="5">
        <f t="shared" si="995"/>
        <v>5.211425213532835E-6</v>
      </c>
      <c r="BC743" s="5">
        <f t="shared" si="996"/>
        <v>8.0629668848043864E-7</v>
      </c>
      <c r="BD743" s="5">
        <f t="shared" si="997"/>
        <v>4.6519265163936015E-5</v>
      </c>
      <c r="BE743" s="5">
        <f t="shared" si="998"/>
        <v>5.0356799527280926E-5</v>
      </c>
      <c r="BF743" s="5">
        <f t="shared" si="999"/>
        <v>2.7255452657027786E-5</v>
      </c>
      <c r="BG743" s="5">
        <f t="shared" si="1000"/>
        <v>9.8346162651717205E-6</v>
      </c>
      <c r="BH743" s="5">
        <f t="shared" si="1001"/>
        <v>2.661476906114815E-6</v>
      </c>
      <c r="BI743" s="5">
        <f t="shared" si="1002"/>
        <v>5.7620626007486081E-7</v>
      </c>
      <c r="BJ743" s="8">
        <f t="shared" si="1003"/>
        <v>0.42423395288663635</v>
      </c>
      <c r="BK743" s="8">
        <f t="shared" si="1004"/>
        <v>0.31751237133743132</v>
      </c>
      <c r="BL743" s="8">
        <f t="shared" si="1005"/>
        <v>0.24631354823307869</v>
      </c>
      <c r="BM743" s="8">
        <f t="shared" si="1006"/>
        <v>0.28428625377013861</v>
      </c>
      <c r="BN743" s="8">
        <f t="shared" si="1007"/>
        <v>0.71556192960345266</v>
      </c>
    </row>
    <row r="744" spans="1:66" x14ac:dyDescent="0.25">
      <c r="A744" t="s">
        <v>122</v>
      </c>
      <c r="B744" t="s">
        <v>129</v>
      </c>
      <c r="C744" t="s">
        <v>425</v>
      </c>
      <c r="D744" s="11">
        <v>44295</v>
      </c>
      <c r="E744">
        <f>VLOOKUP(A744,home!$A$2:$E$405,3,FALSE)</f>
        <v>1.2608999999999999</v>
      </c>
      <c r="F744">
        <f>VLOOKUP(B744,home!$B$2:$E$405,3,FALSE)</f>
        <v>1.1033999999999999</v>
      </c>
      <c r="G744">
        <f>VLOOKUP(C744,away!$B$2:$E$405,4,FALSE)</f>
        <v>0.62470000000000003</v>
      </c>
      <c r="H744">
        <f>VLOOKUP(A744,away!$A$2:$E$405,3,FALSE)</f>
        <v>1.0995999999999999</v>
      </c>
      <c r="I744">
        <f>VLOOKUP(C744,away!$B$2:$E$405,3,FALSE)</f>
        <v>1.1436999999999999</v>
      </c>
      <c r="J744">
        <f>VLOOKUP(B744,home!$B$2:$E$405,4,FALSE)</f>
        <v>1.028</v>
      </c>
      <c r="K744" s="3">
        <f t="shared" si="952"/>
        <v>0.8691307793819999</v>
      </c>
      <c r="L744" s="3">
        <f t="shared" si="953"/>
        <v>1.2928256705599999</v>
      </c>
      <c r="M744" s="5">
        <f t="shared" si="954"/>
        <v>0.11509971378260163</v>
      </c>
      <c r="N744" s="5">
        <f t="shared" si="955"/>
        <v>0.10003670394651767</v>
      </c>
      <c r="O744" s="5">
        <f t="shared" si="956"/>
        <v>0.14880386465225601</v>
      </c>
      <c r="P744" s="5">
        <f t="shared" si="957"/>
        <v>0.1293300188602689</v>
      </c>
      <c r="Q744" s="5">
        <f t="shared" si="958"/>
        <v>4.3472489233921635E-2</v>
      </c>
      <c r="R744" s="5">
        <f t="shared" si="959"/>
        <v>9.61887280504862E-2</v>
      </c>
      <c r="S744" s="5">
        <f t="shared" si="960"/>
        <v>3.6329920441830491E-2</v>
      </c>
      <c r="T744" s="5">
        <f t="shared" si="961"/>
        <v>5.620235004475712E-2</v>
      </c>
      <c r="U744" s="5">
        <f t="shared" si="962"/>
        <v>8.3600584178282311E-2</v>
      </c>
      <c r="V744" s="5">
        <f t="shared" si="963"/>
        <v>4.5357283326317921E-3</v>
      </c>
      <c r="W744" s="5">
        <f t="shared" si="964"/>
        <v>1.2594426149851306E-2</v>
      </c>
      <c r="X744" s="5">
        <f t="shared" si="965"/>
        <v>1.6282397432499911E-2</v>
      </c>
      <c r="Y744" s="5">
        <f t="shared" si="966"/>
        <v>1.0525150689498062E-2</v>
      </c>
      <c r="Z744" s="5">
        <f t="shared" si="967"/>
        <v>4.1451752280727755E-2</v>
      </c>
      <c r="AA744" s="5">
        <f t="shared" si="968"/>
        <v>3.6026993766498511E-2</v>
      </c>
      <c r="AB744" s="5">
        <f t="shared" si="969"/>
        <v>1.5656084585533647E-2</v>
      </c>
      <c r="AC744" s="5">
        <f t="shared" si="970"/>
        <v>3.1853132575567064E-4</v>
      </c>
      <c r="AD744" s="5">
        <f t="shared" si="971"/>
        <v>2.7365508538723261E-3</v>
      </c>
      <c r="AE744" s="5">
        <f t="shared" si="972"/>
        <v>3.5378831926790298E-3</v>
      </c>
      <c r="AF744" s="5">
        <f t="shared" si="973"/>
        <v>2.286933105469111E-3</v>
      </c>
      <c r="AG744" s="5">
        <f t="shared" si="974"/>
        <v>9.8553527520132186E-4</v>
      </c>
      <c r="AH744" s="5">
        <f t="shared" si="975"/>
        <v>1.3397472359554711E-2</v>
      </c>
      <c r="AI744" s="5">
        <f t="shared" si="976"/>
        <v>1.1644155593608587E-2</v>
      </c>
      <c r="AJ744" s="5">
        <f t="shared" si="977"/>
        <v>5.0601470131591527E-3</v>
      </c>
      <c r="AK744" s="5">
        <f t="shared" si="978"/>
        <v>1.465976505778171E-3</v>
      </c>
      <c r="AL744" s="5">
        <f t="shared" si="979"/>
        <v>1.4316512531169979E-5</v>
      </c>
      <c r="AM744" s="5">
        <f t="shared" si="980"/>
        <v>4.756841152889066E-4</v>
      </c>
      <c r="AN744" s="5">
        <f t="shared" si="981"/>
        <v>6.1497663532312098E-4</v>
      </c>
      <c r="AO744" s="5">
        <f t="shared" si="982"/>
        <v>3.9752879047017328E-4</v>
      </c>
      <c r="AP744" s="5">
        <f t="shared" si="983"/>
        <v>1.7131180836883579E-4</v>
      </c>
      <c r="AQ744" s="5">
        <f t="shared" si="984"/>
        <v>5.536907588232157E-5</v>
      </c>
      <c r="AR744" s="5">
        <f t="shared" si="985"/>
        <v>3.4641192374100767E-3</v>
      </c>
      <c r="AS744" s="5">
        <f t="shared" si="986"/>
        <v>3.0107726526823991E-3</v>
      </c>
      <c r="AT744" s="5">
        <f t="shared" si="987"/>
        <v>1.3083775910839323E-3</v>
      </c>
      <c r="AU744" s="5">
        <f t="shared" si="988"/>
        <v>3.7905041182157388E-4</v>
      </c>
      <c r="AV744" s="5">
        <f t="shared" si="989"/>
        <v>8.2361094962888132E-5</v>
      </c>
      <c r="AW744" s="5">
        <f t="shared" si="990"/>
        <v>4.468480161969897E-7</v>
      </c>
      <c r="AX744" s="5">
        <f t="shared" si="991"/>
        <v>6.8905284310114031E-5</v>
      </c>
      <c r="AY744" s="5">
        <f t="shared" si="992"/>
        <v>8.9082520393350616E-5</v>
      </c>
      <c r="AZ744" s="5">
        <f t="shared" si="993"/>
        <v>5.7584084581354205E-5</v>
      </c>
      <c r="BA744" s="5">
        <f t="shared" si="994"/>
        <v>2.4815394254157663E-5</v>
      </c>
      <c r="BB744" s="5">
        <f t="shared" si="995"/>
        <v>8.0204946792105338E-6</v>
      </c>
      <c r="BC744" s="5">
        <f t="shared" si="996"/>
        <v>2.0738202823746537E-6</v>
      </c>
      <c r="BD744" s="5">
        <f t="shared" si="997"/>
        <v>7.4641704600074573E-4</v>
      </c>
      <c r="BE744" s="5">
        <f t="shared" si="998"/>
        <v>6.487340289346382E-4</v>
      </c>
      <c r="BF744" s="5">
        <f t="shared" si="999"/>
        <v>2.8191735608979347E-4</v>
      </c>
      <c r="BG744" s="5">
        <f t="shared" si="1000"/>
        <v>8.1674350473211668E-5</v>
      </c>
      <c r="BH744" s="5">
        <f t="shared" si="1001"/>
        <v>1.7746422970575264E-5</v>
      </c>
      <c r="BI744" s="5">
        <f t="shared" si="1002"/>
        <v>3.0847924855317426E-6</v>
      </c>
      <c r="BJ744" s="8">
        <f t="shared" si="1003"/>
        <v>0.25062577194810143</v>
      </c>
      <c r="BK744" s="8">
        <f t="shared" si="1004"/>
        <v>0.28571731177601295</v>
      </c>
      <c r="BL744" s="8">
        <f t="shared" si="1005"/>
        <v>0.42186826169007269</v>
      </c>
      <c r="BM744" s="8">
        <f t="shared" si="1006"/>
        <v>0.36664294349648557</v>
      </c>
      <c r="BN744" s="8">
        <f t="shared" si="1007"/>
        <v>0.63293151852605201</v>
      </c>
    </row>
    <row r="745" spans="1:66" x14ac:dyDescent="0.25">
      <c r="A745" t="s">
        <v>122</v>
      </c>
      <c r="B745" t="s">
        <v>136</v>
      </c>
      <c r="C745" t="s">
        <v>131</v>
      </c>
      <c r="D745" s="11">
        <v>44295</v>
      </c>
      <c r="E745">
        <f>VLOOKUP(A745,home!$A$2:$E$405,3,FALSE)</f>
        <v>1.2608999999999999</v>
      </c>
      <c r="F745">
        <f>VLOOKUP(B745,home!$B$2:$E$405,3,FALSE)</f>
        <v>1.3103</v>
      </c>
      <c r="G745">
        <f>VLOOKUP(C745,away!$B$2:$E$405,4,FALSE)</f>
        <v>0.8276</v>
      </c>
      <c r="H745">
        <f>VLOOKUP(A745,away!$A$2:$E$405,3,FALSE)</f>
        <v>1.0995999999999999</v>
      </c>
      <c r="I745">
        <f>VLOOKUP(C745,away!$B$2:$E$405,3,FALSE)</f>
        <v>1.1071</v>
      </c>
      <c r="J745">
        <f>VLOOKUP(B745,home!$B$2:$E$405,4,FALSE)</f>
        <v>0.79079999999999995</v>
      </c>
      <c r="K745" s="3">
        <f t="shared" si="952"/>
        <v>1.3673253566520001</v>
      </c>
      <c r="L745" s="3">
        <f t="shared" si="953"/>
        <v>0.96269395012799974</v>
      </c>
      <c r="M745" s="5">
        <f t="shared" si="954"/>
        <v>9.7293868640082257E-2</v>
      </c>
      <c r="N745" s="5">
        <f t="shared" si="955"/>
        <v>0.1330323736383533</v>
      </c>
      <c r="O745" s="5">
        <f t="shared" si="956"/>
        <v>9.3664218724355514E-2</v>
      </c>
      <c r="P745" s="5">
        <f t="shared" si="957"/>
        <v>0.12806946127281033</v>
      </c>
      <c r="Q745" s="5">
        <f t="shared" si="958"/>
        <v>9.0949268865661806E-2</v>
      </c>
      <c r="R745" s="5">
        <f t="shared" si="959"/>
        <v>4.5084988354701379E-2</v>
      </c>
      <c r="S745" s="5">
        <f t="shared" si="960"/>
        <v>4.2144965402143568E-2</v>
      </c>
      <c r="T745" s="5">
        <f t="shared" si="961"/>
        <v>8.7556310905537477E-2</v>
      </c>
      <c r="U745" s="5">
        <f t="shared" si="962"/>
        <v>6.1645847781743333E-2</v>
      </c>
      <c r="V745" s="5">
        <f t="shared" si="963"/>
        <v>6.1640095446651244E-3</v>
      </c>
      <c r="W745" s="5">
        <f t="shared" si="964"/>
        <v>4.1452413829659897E-2</v>
      </c>
      <c r="X745" s="5">
        <f t="shared" si="965"/>
        <v>3.9905988012015808E-2</v>
      </c>
      <c r="Y745" s="5">
        <f t="shared" si="966"/>
        <v>1.920862661652405E-2</v>
      </c>
      <c r="Z745" s="5">
        <f t="shared" si="967"/>
        <v>1.4467681843554112E-2</v>
      </c>
      <c r="AA745" s="5">
        <f t="shared" si="968"/>
        <v>1.9782028236665292E-2</v>
      </c>
      <c r="AB745" s="5">
        <f t="shared" si="969"/>
        <v>1.3524234406999156E-2</v>
      </c>
      <c r="AC745" s="5">
        <f t="shared" si="970"/>
        <v>5.0711146595091357E-4</v>
      </c>
      <c r="AD745" s="5">
        <f t="shared" si="971"/>
        <v>1.4169734130931508E-2</v>
      </c>
      <c r="AE745" s="5">
        <f t="shared" si="972"/>
        <v>1.3641117322769994E-2</v>
      </c>
      <c r="AF745" s="5">
        <f t="shared" si="973"/>
        <v>6.5661105598084643E-3</v>
      </c>
      <c r="AG745" s="5">
        <f t="shared" si="974"/>
        <v>2.1070516372663941E-3</v>
      </c>
      <c r="AH745" s="5">
        <f t="shared" si="975"/>
        <v>3.4819874457915627E-3</v>
      </c>
      <c r="AI745" s="5">
        <f t="shared" si="976"/>
        <v>4.761009726174735E-3</v>
      </c>
      <c r="AJ745" s="5">
        <f t="shared" si="977"/>
        <v>3.2549246609327562E-3</v>
      </c>
      <c r="AK745" s="5">
        <f t="shared" si="978"/>
        <v>1.4835136742950904E-3</v>
      </c>
      <c r="AL745" s="5">
        <f t="shared" si="979"/>
        <v>2.6700754387658439E-5</v>
      </c>
      <c r="AM745" s="5">
        <f t="shared" si="980"/>
        <v>3.874927354847982E-3</v>
      </c>
      <c r="AN745" s="5">
        <f t="shared" si="981"/>
        <v>3.7303691216976453E-3</v>
      </c>
      <c r="AO745" s="5">
        <f t="shared" si="982"/>
        <v>1.7956018926013114E-3</v>
      </c>
      <c r="AP745" s="5">
        <f t="shared" si="983"/>
        <v>5.7620502628188963E-4</v>
      </c>
      <c r="AQ745" s="5">
        <f t="shared" si="984"/>
        <v>1.3867727320873005E-4</v>
      </c>
      <c r="AR745" s="5">
        <f t="shared" si="985"/>
        <v>6.7041764969703692E-4</v>
      </c>
      <c r="AS745" s="5">
        <f t="shared" si="986"/>
        <v>9.1667905197779652E-4</v>
      </c>
      <c r="AT745" s="5">
        <f t="shared" si="987"/>
        <v>6.2669925584047921E-4</v>
      </c>
      <c r="AU745" s="5">
        <f t="shared" si="988"/>
        <v>2.8563392783520876E-4</v>
      </c>
      <c r="AV745" s="5">
        <f t="shared" si="989"/>
        <v>9.7638628062297146E-5</v>
      </c>
      <c r="AW745" s="5">
        <f t="shared" si="990"/>
        <v>9.7629517146854181E-7</v>
      </c>
      <c r="AX745" s="5">
        <f t="shared" si="991"/>
        <v>8.8304773791135288E-4</v>
      </c>
      <c r="AY745" s="5">
        <f t="shared" si="992"/>
        <v>8.5010471496147497E-4</v>
      </c>
      <c r="AZ745" s="5">
        <f t="shared" si="993"/>
        <v>4.0919533303434983E-4</v>
      </c>
      <c r="BA745" s="5">
        <f t="shared" si="994"/>
        <v>1.3130995717759353E-4</v>
      </c>
      <c r="BB745" s="5">
        <f t="shared" si="995"/>
        <v>3.1602825341609001E-5</v>
      </c>
      <c r="BC745" s="5">
        <f t="shared" si="996"/>
        <v>6.0847697526637656E-6</v>
      </c>
      <c r="BD745" s="5">
        <f t="shared" si="997"/>
        <v>1.075678359037283E-4</v>
      </c>
      <c r="BE745" s="5">
        <f t="shared" si="998"/>
        <v>1.4708022959134911E-4</v>
      </c>
      <c r="BF745" s="5">
        <f t="shared" si="999"/>
        <v>1.0055326369122476E-4</v>
      </c>
      <c r="BG745" s="5">
        <f t="shared" si="1000"/>
        <v>4.5829675713042172E-5</v>
      </c>
      <c r="BH745" s="5">
        <f t="shared" si="1001"/>
        <v>1.5666019422395226E-5</v>
      </c>
      <c r="BI745" s="5">
        <f t="shared" si="1002"/>
        <v>4.2841091188087357E-6</v>
      </c>
      <c r="BJ745" s="8">
        <f t="shared" si="1003"/>
        <v>0.46101612152534538</v>
      </c>
      <c r="BK745" s="8">
        <f t="shared" si="1004"/>
        <v>0.27505622179500133</v>
      </c>
      <c r="BL745" s="8">
        <f t="shared" si="1005"/>
        <v>0.24970080265851216</v>
      </c>
      <c r="BM745" s="8">
        <f t="shared" si="1006"/>
        <v>0.41129751990665842</v>
      </c>
      <c r="BN745" s="8">
        <f t="shared" si="1007"/>
        <v>0.58809417949596465</v>
      </c>
    </row>
    <row r="746" spans="1:66" x14ac:dyDescent="0.25">
      <c r="A746" t="s">
        <v>122</v>
      </c>
      <c r="B746" t="s">
        <v>401</v>
      </c>
      <c r="C746" t="s">
        <v>135</v>
      </c>
      <c r="D746" s="11">
        <v>44295</v>
      </c>
      <c r="E746">
        <f>VLOOKUP(A746,home!$A$2:$E$405,3,FALSE)</f>
        <v>1.2608999999999999</v>
      </c>
      <c r="F746">
        <f>VLOOKUP(B746,home!$B$2:$E$405,3,FALSE)</f>
        <v>1.1378999999999999</v>
      </c>
      <c r="G746">
        <f>VLOOKUP(C746,away!$B$2:$E$405,4,FALSE)</f>
        <v>1.1033999999999999</v>
      </c>
      <c r="H746">
        <f>VLOOKUP(A746,away!$A$2:$E$405,3,FALSE)</f>
        <v>1.0995999999999999</v>
      </c>
      <c r="I746">
        <f>VLOOKUP(C746,away!$B$2:$E$405,3,FALSE)</f>
        <v>1.1071</v>
      </c>
      <c r="J746">
        <f>VLOOKUP(B746,home!$B$2:$E$405,4,FALSE)</f>
        <v>1.2257</v>
      </c>
      <c r="K746" s="3">
        <f t="shared" si="952"/>
        <v>1.5831341665739997</v>
      </c>
      <c r="L746" s="3">
        <f t="shared" si="953"/>
        <v>1.4921269280119998</v>
      </c>
      <c r="M746" s="5">
        <f t="shared" si="954"/>
        <v>4.6177570094025643E-2</v>
      </c>
      <c r="N746" s="5">
        <f t="shared" si="955"/>
        <v>7.3105288945217742E-2</v>
      </c>
      <c r="O746" s="5">
        <f t="shared" si="956"/>
        <v>6.8902795807457271E-2</v>
      </c>
      <c r="P746" s="5">
        <f t="shared" si="957"/>
        <v>0.10908237021525735</v>
      </c>
      <c r="Q746" s="5">
        <f t="shared" si="958"/>
        <v>5.786774034321937E-2</v>
      </c>
      <c r="R746" s="5">
        <f t="shared" si="959"/>
        <v>5.1405858519809666E-2</v>
      </c>
      <c r="S746" s="5">
        <f t="shared" si="960"/>
        <v>6.4419606031402746E-2</v>
      </c>
      <c r="T746" s="5">
        <f t="shared" si="961"/>
        <v>8.6346013629323981E-2</v>
      </c>
      <c r="U746" s="5">
        <f t="shared" si="962"/>
        <v>8.1382370984779823E-2</v>
      </c>
      <c r="V746" s="5">
        <f t="shared" si="963"/>
        <v>1.6908264962429462E-2</v>
      </c>
      <c r="W746" s="5">
        <f t="shared" si="964"/>
        <v>3.0537465626594401E-2</v>
      </c>
      <c r="X746" s="5">
        <f t="shared" si="965"/>
        <v>4.5565774774682336E-2</v>
      </c>
      <c r="Y746" s="5">
        <f t="shared" si="966"/>
        <v>3.3994959768516721E-2</v>
      </c>
      <c r="Z746" s="5">
        <f t="shared" si="967"/>
        <v>2.5568021918327698E-2</v>
      </c>
      <c r="AA746" s="5">
        <f t="shared" si="968"/>
        <v>4.0477609070617482E-2</v>
      </c>
      <c r="AB746" s="5">
        <f t="shared" si="969"/>
        <v>3.2040742950460097E-2</v>
      </c>
      <c r="AC746" s="5">
        <f t="shared" si="970"/>
        <v>2.4963331962004052E-3</v>
      </c>
      <c r="AD746" s="5">
        <f t="shared" si="971"/>
        <v>1.2086226298510175E-2</v>
      </c>
      <c r="AE746" s="5">
        <f t="shared" si="972"/>
        <v>1.803418371805383E-2</v>
      </c>
      <c r="AF746" s="5">
        <f t="shared" si="973"/>
        <v>1.3454645575211846E-2</v>
      </c>
      <c r="AG746" s="5">
        <f t="shared" si="974"/>
        <v>6.6920129898770343E-3</v>
      </c>
      <c r="AH746" s="5">
        <f t="shared" si="975"/>
        <v>9.5376835000844512E-3</v>
      </c>
      <c r="AI746" s="5">
        <f t="shared" si="976"/>
        <v>1.5099432618952786E-2</v>
      </c>
      <c r="AJ746" s="5">
        <f t="shared" si="977"/>
        <v>1.1952213837473045E-2</v>
      </c>
      <c r="AK746" s="5">
        <f t="shared" si="978"/>
        <v>6.307319364100704E-3</v>
      </c>
      <c r="AL746" s="5">
        <f t="shared" si="979"/>
        <v>2.3587723765811555E-4</v>
      </c>
      <c r="AM746" s="5">
        <f t="shared" si="980"/>
        <v>3.826823559623336E-3</v>
      </c>
      <c r="AN746" s="5">
        <f t="shared" si="981"/>
        <v>5.7101064820647132E-3</v>
      </c>
      <c r="AO746" s="5">
        <f t="shared" si="982"/>
        <v>4.260101821852315E-3</v>
      </c>
      <c r="AP746" s="5">
        <f t="shared" si="983"/>
        <v>2.1188708814862734E-3</v>
      </c>
      <c r="AQ746" s="5">
        <f t="shared" si="984"/>
        <v>7.9040607481154802E-4</v>
      </c>
      <c r="AR746" s="5">
        <f t="shared" si="985"/>
        <v>2.8462868762663489E-3</v>
      </c>
      <c r="AS746" s="5">
        <f t="shared" si="986"/>
        <v>4.50605400168844E-3</v>
      </c>
      <c r="AT746" s="5">
        <f t="shared" si="987"/>
        <v>3.5668440232502329E-3</v>
      </c>
      <c r="AU746" s="5">
        <f t="shared" si="988"/>
        <v>1.8822642133492361E-3</v>
      </c>
      <c r="AV746" s="5">
        <f t="shared" si="989"/>
        <v>7.4496919666817724E-4</v>
      </c>
      <c r="AW746" s="5">
        <f t="shared" si="990"/>
        <v>1.5477721297244447E-5</v>
      </c>
      <c r="AX746" s="5">
        <f t="shared" si="991"/>
        <v>1.0097291877816715E-3</v>
      </c>
      <c r="AY746" s="5">
        <f t="shared" si="992"/>
        <v>1.5066441110887171E-3</v>
      </c>
      <c r="AZ746" s="5">
        <f t="shared" si="993"/>
        <v>1.1240521245430891E-3</v>
      </c>
      <c r="BA746" s="5">
        <f t="shared" si="994"/>
        <v>5.5907614783994725E-4</v>
      </c>
      <c r="BB746" s="5">
        <f t="shared" si="995"/>
        <v>2.0855314375030085E-4</v>
      </c>
      <c r="BC746" s="5">
        <f t="shared" si="996"/>
        <v>6.2237552342276267E-5</v>
      </c>
      <c r="BD746" s="5">
        <f t="shared" si="997"/>
        <v>7.0783688215402939E-4</v>
      </c>
      <c r="BE746" s="5">
        <f t="shared" si="998"/>
        <v>1.1206007524992578E-3</v>
      </c>
      <c r="BF746" s="5">
        <f t="shared" si="999"/>
        <v>8.8703066918505494E-4</v>
      </c>
      <c r="BG746" s="5">
        <f t="shared" si="1000"/>
        <v>4.6809618639528629E-4</v>
      </c>
      <c r="BH746" s="5">
        <f t="shared" si="1001"/>
        <v>1.8526476648134235E-4</v>
      </c>
      <c r="BI746" s="5">
        <f t="shared" si="1002"/>
        <v>5.8659796335793364E-5</v>
      </c>
      <c r="BJ746" s="8">
        <f t="shared" si="1003"/>
        <v>0.39886091275639174</v>
      </c>
      <c r="BK746" s="8">
        <f t="shared" si="1004"/>
        <v>0.24082666584806248</v>
      </c>
      <c r="BL746" s="8">
        <f t="shared" si="1005"/>
        <v>0.33407993401800856</v>
      </c>
      <c r="BM746" s="8">
        <f t="shared" si="1006"/>
        <v>0.59130274422601192</v>
      </c>
      <c r="BN746" s="8">
        <f t="shared" si="1007"/>
        <v>0.40654162392498699</v>
      </c>
    </row>
    <row r="747" spans="1:66" x14ac:dyDescent="0.25">
      <c r="A747" t="s">
        <v>122</v>
      </c>
      <c r="B747" t="s">
        <v>139</v>
      </c>
      <c r="C747" t="s">
        <v>137</v>
      </c>
      <c r="D747" s="11">
        <v>44295</v>
      </c>
      <c r="E747">
        <f>VLOOKUP(A747,home!$A$2:$E$405,3,FALSE)</f>
        <v>1.2608999999999999</v>
      </c>
      <c r="F747">
        <f>VLOOKUP(B747,home!$B$2:$E$405,3,FALSE)</f>
        <v>0.93100000000000005</v>
      </c>
      <c r="G747">
        <f>VLOOKUP(C747,away!$B$2:$E$405,4,FALSE)</f>
        <v>1.0345</v>
      </c>
      <c r="H747">
        <f>VLOOKUP(A747,away!$A$2:$E$405,3,FALSE)</f>
        <v>1.0995999999999999</v>
      </c>
      <c r="I747">
        <f>VLOOKUP(C747,away!$B$2:$E$405,3,FALSE)</f>
        <v>0.83030000000000004</v>
      </c>
      <c r="J747">
        <f>VLOOKUP(B747,home!$B$2:$E$405,4,FALSE)</f>
        <v>0.67220000000000002</v>
      </c>
      <c r="K747" s="3">
        <f t="shared" si="952"/>
        <v>1.2143973775500001</v>
      </c>
      <c r="L747" s="3">
        <f t="shared" si="953"/>
        <v>0.61371717493599998</v>
      </c>
      <c r="M747" s="5">
        <f t="shared" si="954"/>
        <v>0.16071630444511367</v>
      </c>
      <c r="N747" s="5">
        <f t="shared" si="955"/>
        <v>0.19517345864767346</v>
      </c>
      <c r="O747" s="5">
        <f t="shared" si="956"/>
        <v>9.8634356330209255E-2</v>
      </c>
      <c r="P747" s="5">
        <f t="shared" si="957"/>
        <v>0.11978130366373838</v>
      </c>
      <c r="Q747" s="5">
        <f t="shared" si="958"/>
        <v>0.11850906817454906</v>
      </c>
      <c r="R747" s="5">
        <f t="shared" si="959"/>
        <v>3.0266799259303388E-2</v>
      </c>
      <c r="S747" s="5">
        <f t="shared" si="960"/>
        <v>2.2318147428975615E-2</v>
      </c>
      <c r="T747" s="5">
        <f t="shared" si="961"/>
        <v>7.2731050524382071E-2</v>
      </c>
      <c r="U747" s="5">
        <f t="shared" si="962"/>
        <v>3.6755921647330318E-2</v>
      </c>
      <c r="V747" s="5">
        <f t="shared" si="963"/>
        <v>1.8481819761929699E-3</v>
      </c>
      <c r="W747" s="5">
        <f t="shared" si="964"/>
        <v>4.7972367202355516E-2</v>
      </c>
      <c r="X747" s="5">
        <f t="shared" si="965"/>
        <v>2.9441465674422046E-2</v>
      </c>
      <c r="Y747" s="5">
        <f t="shared" si="966"/>
        <v>9.0343665698407547E-3</v>
      </c>
      <c r="Z747" s="5">
        <f t="shared" si="967"/>
        <v>6.1917515119248989E-3</v>
      </c>
      <c r="AA747" s="5">
        <f t="shared" si="968"/>
        <v>7.5192467985228453E-3</v>
      </c>
      <c r="AB747" s="5">
        <f t="shared" si="969"/>
        <v>4.5656767966386893E-3</v>
      </c>
      <c r="AC747" s="5">
        <f t="shared" si="970"/>
        <v>8.6090225599909871E-5</v>
      </c>
      <c r="AD747" s="5">
        <f t="shared" si="971"/>
        <v>1.4564379231351541E-2</v>
      </c>
      <c r="AE747" s="5">
        <f t="shared" si="972"/>
        <v>8.9384096765616171E-3</v>
      </c>
      <c r="AF747" s="5">
        <f t="shared" si="973"/>
        <v>2.7428277675600001E-3</v>
      </c>
      <c r="AG747" s="5">
        <f t="shared" si="974"/>
        <v>5.6110683628097971E-4</v>
      </c>
      <c r="AH747" s="5">
        <f t="shared" si="975"/>
        <v>9.4999606145106368E-4</v>
      </c>
      <c r="AI747" s="5">
        <f t="shared" si="976"/>
        <v>1.1536727257090006E-3</v>
      </c>
      <c r="AJ747" s="5">
        <f t="shared" si="977"/>
        <v>7.0050856632598564E-4</v>
      </c>
      <c r="AK747" s="5">
        <f t="shared" si="978"/>
        <v>2.8356525529919574E-4</v>
      </c>
      <c r="AL747" s="5">
        <f t="shared" si="979"/>
        <v>2.5665098486841354E-6</v>
      </c>
      <c r="AM747" s="5">
        <f t="shared" si="980"/>
        <v>3.5373887888393999E-3</v>
      </c>
      <c r="AN747" s="5">
        <f t="shared" si="981"/>
        <v>2.1709562541367949E-3</v>
      </c>
      <c r="AO747" s="5">
        <f t="shared" si="982"/>
        <v>6.6617656959923712E-4</v>
      </c>
      <c r="AP747" s="5">
        <f t="shared" si="983"/>
        <v>1.3628133410099983E-4</v>
      </c>
      <c r="AQ747" s="5">
        <f t="shared" si="984"/>
        <v>2.0909548840243688E-5</v>
      </c>
      <c r="AR747" s="5">
        <f t="shared" si="985"/>
        <v>1.1660577980681474E-4</v>
      </c>
      <c r="AS747" s="5">
        <f t="shared" si="986"/>
        <v>1.4160575320456859E-4</v>
      </c>
      <c r="AT747" s="5">
        <f t="shared" si="987"/>
        <v>8.5982827668810324E-5</v>
      </c>
      <c r="AU747" s="5">
        <f t="shared" si="988"/>
        <v>3.4805773478445616E-5</v>
      </c>
      <c r="AV747" s="5">
        <f t="shared" si="989"/>
        <v>1.0567010008955923E-5</v>
      </c>
      <c r="AW747" s="5">
        <f t="shared" si="990"/>
        <v>5.3133635521887436E-8</v>
      </c>
      <c r="AX747" s="5">
        <f t="shared" si="991"/>
        <v>7.1596594475688909E-4</v>
      </c>
      <c r="AY747" s="5">
        <f t="shared" si="992"/>
        <v>4.3940059696658218E-4</v>
      </c>
      <c r="AZ747" s="5">
        <f t="shared" si="993"/>
        <v>1.3483384651776135E-4</v>
      </c>
      <c r="BA747" s="5">
        <f t="shared" si="994"/>
        <v>2.7583282456878243E-5</v>
      </c>
      <c r="BB747" s="5">
        <f t="shared" si="995"/>
        <v>4.2320835462242604E-6</v>
      </c>
      <c r="BC747" s="5">
        <f t="shared" si="996"/>
        <v>5.1946047161637649E-7</v>
      </c>
      <c r="BD747" s="5">
        <f t="shared" si="997"/>
        <v>1.1927161627374595E-5</v>
      </c>
      <c r="BE747" s="5">
        <f t="shared" si="998"/>
        <v>1.44843138018987E-5</v>
      </c>
      <c r="BF747" s="5">
        <f t="shared" si="999"/>
        <v>8.7948563483185292E-6</v>
      </c>
      <c r="BG747" s="5">
        <f t="shared" si="1000"/>
        <v>3.5601501617756638E-6</v>
      </c>
      <c r="BH747" s="5">
        <f t="shared" si="1001"/>
        <v>1.0808592550361435E-6</v>
      </c>
      <c r="BI747" s="5">
        <f t="shared" si="1002"/>
        <v>2.6251852896330792E-7</v>
      </c>
      <c r="BJ747" s="8">
        <f t="shared" si="1003"/>
        <v>0.5075227480152098</v>
      </c>
      <c r="BK747" s="8">
        <f t="shared" si="1004"/>
        <v>0.30519199484643583</v>
      </c>
      <c r="BL747" s="8">
        <f t="shared" si="1005"/>
        <v>0.18125942044468074</v>
      </c>
      <c r="BM747" s="8">
        <f t="shared" si="1006"/>
        <v>0.27664527683433277</v>
      </c>
      <c r="BN747" s="8">
        <f t="shared" si="1007"/>
        <v>0.72308129052058734</v>
      </c>
    </row>
    <row r="748" spans="1:66" s="10" customFormat="1" x14ac:dyDescent="0.25">
      <c r="A748" t="s">
        <v>122</v>
      </c>
      <c r="B748" t="s">
        <v>112</v>
      </c>
      <c r="C748" t="s">
        <v>124</v>
      </c>
      <c r="D748" s="11">
        <v>44295</v>
      </c>
      <c r="E748">
        <f>VLOOKUP(A748,home!$A$2:$E$405,3,FALSE)</f>
        <v>1.2608999999999999</v>
      </c>
      <c r="F748">
        <f>VLOOKUP(B748,home!$B$2:$E$405,3,FALSE)</f>
        <v>0.6452</v>
      </c>
      <c r="G748">
        <f>VLOOKUP(C748,away!$B$2:$E$405,4,FALSE)</f>
        <v>1.2413000000000001</v>
      </c>
      <c r="H748">
        <f>VLOOKUP(A748,away!$A$2:$E$405,3,FALSE)</f>
        <v>1.0995999999999999</v>
      </c>
      <c r="I748">
        <f>VLOOKUP(C748,away!$B$2:$E$405,3,FALSE)</f>
        <v>0.75129999999999997</v>
      </c>
      <c r="J748">
        <f>VLOOKUP(B748,home!$B$2:$E$405,4,FALSE)</f>
        <v>0.88759999999999994</v>
      </c>
      <c r="K748" s="3">
        <f t="shared" si="952"/>
        <v>1.0098381156839999</v>
      </c>
      <c r="L748" s="3">
        <f t="shared" si="953"/>
        <v>0.73327252644799978</v>
      </c>
      <c r="M748" s="5">
        <f t="shared" si="954"/>
        <v>0.17497526775999148</v>
      </c>
      <c r="N748" s="5">
        <f t="shared" si="955"/>
        <v>0.17669669468605312</v>
      </c>
      <c r="O748" s="5">
        <f t="shared" si="956"/>
        <v>0.12830455665628418</v>
      </c>
      <c r="P748" s="5">
        <f t="shared" si="957"/>
        <v>0.12956683172745301</v>
      </c>
      <c r="Q748" s="5">
        <f t="shared" si="958"/>
        <v>8.9217528604677451E-2</v>
      </c>
      <c r="R748" s="5">
        <f t="shared" si="959"/>
        <v>4.7041103207072006E-2</v>
      </c>
      <c r="S748" s="5">
        <f t="shared" si="960"/>
        <v>2.3985623938174425E-2</v>
      </c>
      <c r="T748" s="5">
        <f t="shared" si="961"/>
        <v>6.5420762603398519E-2</v>
      </c>
      <c r="U748" s="5">
        <f t="shared" si="962"/>
        <v>4.7503899022326157E-2</v>
      </c>
      <c r="V748" s="5">
        <f t="shared" si="963"/>
        <v>1.9734479814460379E-3</v>
      </c>
      <c r="W748" s="5">
        <f t="shared" si="964"/>
        <v>3.0031753657376956E-2</v>
      </c>
      <c r="X748" s="5">
        <f t="shared" si="965"/>
        <v>2.2021459878008756E-2</v>
      </c>
      <c r="Y748" s="5">
        <f t="shared" si="966"/>
        <v>8.0738657604103696E-3</v>
      </c>
      <c r="Z748" s="5">
        <f t="shared" si="967"/>
        <v>1.14979828651836E-2</v>
      </c>
      <c r="AA748" s="5">
        <f t="shared" si="968"/>
        <v>1.1611101350743926E-2</v>
      </c>
      <c r="AB748" s="5">
        <f t="shared" si="969"/>
        <v>5.8626663545255954E-3</v>
      </c>
      <c r="AC748" s="5">
        <f t="shared" si="970"/>
        <v>9.1331980016465735E-5</v>
      </c>
      <c r="AD748" s="5">
        <f t="shared" si="971"/>
        <v>7.5818023810129012E-3</v>
      </c>
      <c r="AE748" s="5">
        <f t="shared" si="972"/>
        <v>5.5595273869547901E-3</v>
      </c>
      <c r="AF748" s="5">
        <f t="shared" si="973"/>
        <v>2.0383243464445924E-3</v>
      </c>
      <c r="AG748" s="5">
        <f t="shared" si="974"/>
        <v>4.9821574774596485E-4</v>
      </c>
      <c r="AH748" s="5">
        <f t="shared" si="975"/>
        <v>2.107788736152247E-3</v>
      </c>
      <c r="AI748" s="5">
        <f t="shared" si="976"/>
        <v>2.1285254055759448E-3</v>
      </c>
      <c r="AJ748" s="5">
        <f t="shared" si="977"/>
        <v>1.0747330423761668E-3</v>
      </c>
      <c r="AK748" s="5">
        <f t="shared" si="978"/>
        <v>3.6176879679216035E-4</v>
      </c>
      <c r="AL748" s="5">
        <f t="shared" si="979"/>
        <v>2.7052040982981279E-6</v>
      </c>
      <c r="AM748" s="5">
        <f t="shared" si="980"/>
        <v>1.5312786059861073E-3</v>
      </c>
      <c r="AN748" s="5">
        <f t="shared" si="981"/>
        <v>1.122844532107204E-3</v>
      </c>
      <c r="AO748" s="5">
        <f t="shared" si="982"/>
        <v>4.1167552343328583E-4</v>
      </c>
      <c r="AP748" s="5">
        <f t="shared" si="983"/>
        <v>1.006234503815761E-4</v>
      </c>
      <c r="AQ748" s="5">
        <f t="shared" si="984"/>
        <v>1.8446102920303308E-5</v>
      </c>
      <c r="AR748" s="5">
        <f t="shared" si="985"/>
        <v>3.0911671435539907E-4</v>
      </c>
      <c r="AS748" s="5">
        <f t="shared" si="986"/>
        <v>3.121578403510854E-4</v>
      </c>
      <c r="AT748" s="5">
        <f t="shared" si="987"/>
        <v>1.5761444264806348E-4</v>
      </c>
      <c r="AU748" s="5">
        <f t="shared" si="988"/>
        <v>5.305502392276811E-5</v>
      </c>
      <c r="AV748" s="5">
        <f t="shared" si="989"/>
        <v>1.3394246346434416E-5</v>
      </c>
      <c r="AW748" s="5">
        <f t="shared" si="990"/>
        <v>5.564353444532813E-8</v>
      </c>
      <c r="AX748" s="5">
        <f t="shared" si="991"/>
        <v>2.5772391700937199E-4</v>
      </c>
      <c r="AY748" s="5">
        <f t="shared" si="992"/>
        <v>1.8898186775153682E-4</v>
      </c>
      <c r="AZ748" s="5">
        <f t="shared" si="993"/>
        <v>6.9287605809515579E-5</v>
      </c>
      <c r="BA748" s="5">
        <f t="shared" si="994"/>
        <v>1.6935565921158869E-5</v>
      </c>
      <c r="BB748" s="5">
        <f t="shared" si="995"/>
        <v>3.104596302458702E-6</v>
      </c>
      <c r="BC748" s="5">
        <f t="shared" si="996"/>
        <v>4.5530303486100238E-7</v>
      </c>
      <c r="BD748" s="5">
        <f t="shared" si="997"/>
        <v>3.777779901711468E-5</v>
      </c>
      <c r="BE748" s="5">
        <f t="shared" si="998"/>
        <v>3.814946137413195E-5</v>
      </c>
      <c r="BF748" s="5">
        <f t="shared" si="999"/>
        <v>1.9262390094206472E-5</v>
      </c>
      <c r="BG748" s="5">
        <f t="shared" si="1000"/>
        <v>6.4839652387678714E-6</v>
      </c>
      <c r="BH748" s="5">
        <f t="shared" si="1001"/>
        <v>1.6369388097194753E-6</v>
      </c>
      <c r="BI748" s="5">
        <f t="shared" si="1002"/>
        <v>3.3060864061942509E-7</v>
      </c>
      <c r="BJ748" s="8">
        <f t="shared" si="1003"/>
        <v>0.41086129212274081</v>
      </c>
      <c r="BK748" s="8">
        <f t="shared" si="1004"/>
        <v>0.33078419045893126</v>
      </c>
      <c r="BL748" s="8">
        <f t="shared" si="1005"/>
        <v>0.24694512200264673</v>
      </c>
      <c r="BM748" s="8">
        <f t="shared" si="1006"/>
        <v>0.25409767858375409</v>
      </c>
      <c r="BN748" s="8">
        <f t="shared" si="1007"/>
        <v>0.74580198264153119</v>
      </c>
    </row>
    <row r="749" spans="1:66" x14ac:dyDescent="0.25">
      <c r="A749" t="s">
        <v>122</v>
      </c>
      <c r="B749" t="s">
        <v>144</v>
      </c>
      <c r="C749" t="s">
        <v>123</v>
      </c>
      <c r="D749" s="11">
        <v>44295</v>
      </c>
      <c r="E749">
        <f>VLOOKUP(A749,home!$A$2:$E$405,3,FALSE)</f>
        <v>1.2608999999999999</v>
      </c>
      <c r="F749">
        <f>VLOOKUP(B749,home!$B$2:$E$405,3,FALSE)</f>
        <v>1.0689</v>
      </c>
      <c r="G749">
        <f>VLOOKUP(C749,away!$B$2:$E$405,4,FALSE)</f>
        <v>0.93100000000000005</v>
      </c>
      <c r="H749">
        <f>VLOOKUP(A749,away!$A$2:$E$405,3,FALSE)</f>
        <v>1.0995999999999999</v>
      </c>
      <c r="I749">
        <f>VLOOKUP(C749,away!$B$2:$E$405,3,FALSE)</f>
        <v>0.83030000000000004</v>
      </c>
      <c r="J749">
        <f>VLOOKUP(B749,home!$B$2:$E$405,4,FALSE)</f>
        <v>1.6607000000000001</v>
      </c>
      <c r="K749" s="3">
        <f t="shared" si="952"/>
        <v>1.25477946531</v>
      </c>
      <c r="L749" s="3">
        <f t="shared" si="953"/>
        <v>1.5162155793159999</v>
      </c>
      <c r="M749" s="5">
        <f t="shared" si="954"/>
        <v>6.2599684262051522E-2</v>
      </c>
      <c r="N749" s="5">
        <f t="shared" si="955"/>
        <v>7.8548798346911836E-2</v>
      </c>
      <c r="O749" s="5">
        <f t="shared" si="956"/>
        <v>9.4914616538385135E-2</v>
      </c>
      <c r="P749" s="5">
        <f t="shared" si="957"/>
        <v>0.11909691179013858</v>
      </c>
      <c r="Q749" s="5">
        <f t="shared" si="958"/>
        <v>4.9280709595240536E-2</v>
      </c>
      <c r="R749" s="5">
        <f t="shared" si="959"/>
        <v>7.1955510150151822E-2</v>
      </c>
      <c r="S749" s="5">
        <f t="shared" si="960"/>
        <v>5.6645950235832777E-2</v>
      </c>
      <c r="T749" s="5">
        <f t="shared" si="961"/>
        <v>7.472017964805118E-2</v>
      </c>
      <c r="U749" s="5">
        <f t="shared" si="962"/>
        <v>9.028829655231578E-2</v>
      </c>
      <c r="V749" s="5">
        <f t="shared" si="963"/>
        <v>1.197442627890068E-2</v>
      </c>
      <c r="W749" s="5">
        <f t="shared" si="964"/>
        <v>2.0612140812004437E-2</v>
      </c>
      <c r="X749" s="5">
        <f t="shared" si="965"/>
        <v>3.1252449022216272E-2</v>
      </c>
      <c r="Y749" s="5">
        <f t="shared" si="966"/>
        <v>2.369272504963171E-2</v>
      </c>
      <c r="Z749" s="5">
        <f t="shared" si="967"/>
        <v>3.6366688502430251E-2</v>
      </c>
      <c r="AA749" s="5">
        <f t="shared" si="968"/>
        <v>4.5632173954174751E-2</v>
      </c>
      <c r="AB749" s="5">
        <f t="shared" si="969"/>
        <v>2.8629157417576163E-2</v>
      </c>
      <c r="AC749" s="5">
        <f t="shared" si="970"/>
        <v>1.4238462293054608E-3</v>
      </c>
      <c r="AD749" s="5">
        <f t="shared" si="971"/>
        <v>6.4659227567453381E-3</v>
      </c>
      <c r="AE749" s="5">
        <f t="shared" si="972"/>
        <v>9.8037328184311396E-3</v>
      </c>
      <c r="AF749" s="5">
        <f t="shared" si="973"/>
        <v>7.4322862173784284E-3</v>
      </c>
      <c r="AG749" s="5">
        <f t="shared" si="974"/>
        <v>3.7563160509082516E-3</v>
      </c>
      <c r="AH749" s="5">
        <f t="shared" si="975"/>
        <v>1.3784934918879199E-2</v>
      </c>
      <c r="AI749" s="5">
        <f t="shared" si="976"/>
        <v>1.7297053266844387E-2</v>
      </c>
      <c r="AJ749" s="5">
        <f t="shared" si="977"/>
        <v>1.0851993624804799E-2</v>
      </c>
      <c r="AK749" s="5">
        <f t="shared" si="978"/>
        <v>4.5389529193600314E-3</v>
      </c>
      <c r="AL749" s="5">
        <f t="shared" si="979"/>
        <v>1.0835561921650912E-4</v>
      </c>
      <c r="AM749" s="5">
        <f t="shared" si="980"/>
        <v>1.6226614198889349E-3</v>
      </c>
      <c r="AN749" s="5">
        <f t="shared" si="981"/>
        <v>2.4603045247906245E-3</v>
      </c>
      <c r="AO749" s="5">
        <f t="shared" si="982"/>
        <v>1.8651760251745969E-3</v>
      </c>
      <c r="AP749" s="5">
        <f t="shared" si="983"/>
        <v>9.4266964917880504E-4</v>
      </c>
      <c r="AQ749" s="5">
        <f t="shared" si="984"/>
        <v>3.5732260205831307E-4</v>
      </c>
      <c r="AR749" s="5">
        <f t="shared" si="985"/>
        <v>4.1801866167723561E-3</v>
      </c>
      <c r="AS749" s="5">
        <f t="shared" si="986"/>
        <v>5.2452123278896347E-3</v>
      </c>
      <c r="AT749" s="5">
        <f t="shared" si="987"/>
        <v>3.2907923601133895E-3</v>
      </c>
      <c r="AU749" s="5">
        <f t="shared" si="988"/>
        <v>1.376406226023104E-3</v>
      </c>
      <c r="AV749" s="5">
        <f t="shared" si="989"/>
        <v>4.3177156708465626E-4</v>
      </c>
      <c r="AW749" s="5">
        <f t="shared" si="990"/>
        <v>5.7263421692587217E-6</v>
      </c>
      <c r="AX749" s="5">
        <f t="shared" si="991"/>
        <v>3.3934703813790022E-4</v>
      </c>
      <c r="AY749" s="5">
        <f t="shared" si="992"/>
        <v>5.1452326601942504E-4</v>
      </c>
      <c r="AZ749" s="5">
        <f t="shared" si="993"/>
        <v>3.9006409592960164E-4</v>
      </c>
      <c r="BA749" s="5">
        <f t="shared" si="994"/>
        <v>1.9714041972675753E-4</v>
      </c>
      <c r="BB749" s="5">
        <f t="shared" si="995"/>
        <v>7.4726843925651261E-5</v>
      </c>
      <c r="BC749" s="5">
        <f t="shared" si="996"/>
        <v>2.2660400990637528E-5</v>
      </c>
      <c r="BD749" s="5">
        <f t="shared" si="997"/>
        <v>1.0563440121330811E-3</v>
      </c>
      <c r="BE749" s="5">
        <f t="shared" si="998"/>
        <v>1.3254787747277676E-3</v>
      </c>
      <c r="BF749" s="5">
        <f t="shared" si="999"/>
        <v>8.3159177411633138E-4</v>
      </c>
      <c r="BG749" s="5">
        <f t="shared" si="1000"/>
        <v>3.4782142722729489E-4</v>
      </c>
      <c r="BH749" s="5">
        <f t="shared" si="1001"/>
        <v>1.0910979611990652E-4</v>
      </c>
      <c r="BI749" s="5">
        <f t="shared" si="1002"/>
        <v>2.7381746327083875E-5</v>
      </c>
      <c r="BJ749" s="8">
        <f t="shared" si="1003"/>
        <v>0.31435185660334042</v>
      </c>
      <c r="BK749" s="8">
        <f t="shared" si="1004"/>
        <v>0.25236369768146494</v>
      </c>
      <c r="BL749" s="8">
        <f t="shared" si="1005"/>
        <v>0.39611478597102667</v>
      </c>
      <c r="BM749" s="8">
        <f t="shared" si="1006"/>
        <v>0.52229200115153251</v>
      </c>
      <c r="BN749" s="8">
        <f t="shared" si="1007"/>
        <v>0.47639623068287945</v>
      </c>
    </row>
    <row r="750" spans="1:66" x14ac:dyDescent="0.25">
      <c r="A750" t="s">
        <v>122</v>
      </c>
      <c r="B750" t="s">
        <v>132</v>
      </c>
      <c r="C750" t="s">
        <v>118</v>
      </c>
      <c r="D750" s="11">
        <v>44295</v>
      </c>
      <c r="E750">
        <f>VLOOKUP(A750,home!$A$2:$E$405,3,FALSE)</f>
        <v>1.2608999999999999</v>
      </c>
      <c r="F750">
        <f>VLOOKUP(B750,home!$B$2:$E$405,3,FALSE)</f>
        <v>0.93100000000000005</v>
      </c>
      <c r="G750">
        <f>VLOOKUP(C750,away!$B$2:$E$405,4,FALSE)</f>
        <v>1.1613</v>
      </c>
      <c r="H750">
        <f>VLOOKUP(A750,away!$A$2:$E$405,3,FALSE)</f>
        <v>1.0995999999999999</v>
      </c>
      <c r="I750">
        <f>VLOOKUP(C750,away!$B$2:$E$405,3,FALSE)</f>
        <v>1.1607000000000001</v>
      </c>
      <c r="J750">
        <f>VLOOKUP(B750,home!$B$2:$E$405,4,FALSE)</f>
        <v>0.98850000000000005</v>
      </c>
      <c r="K750" s="3">
        <f t="shared" si="952"/>
        <v>1.3632476312700001</v>
      </c>
      <c r="L750" s="3">
        <f t="shared" si="953"/>
        <v>1.26162820422</v>
      </c>
      <c r="M750" s="5">
        <f t="shared" si="954"/>
        <v>7.2448752039606795E-2</v>
      </c>
      <c r="N750" s="5">
        <f t="shared" si="955"/>
        <v>9.8765589606461548E-2</v>
      </c>
      <c r="O750" s="5">
        <f t="shared" si="956"/>
        <v>9.1403388933709168E-2</v>
      </c>
      <c r="P750" s="5">
        <f t="shared" si="957"/>
        <v>0.12460545345392957</v>
      </c>
      <c r="Q750" s="5">
        <f t="shared" si="958"/>
        <v>6.7320978040996834E-2</v>
      </c>
      <c r="R750" s="5">
        <f t="shared" si="959"/>
        <v>5.7658546720028882E-2</v>
      </c>
      <c r="S750" s="5">
        <f t="shared" si="960"/>
        <v>5.3577593103229959E-2</v>
      </c>
      <c r="T750" s="5">
        <f t="shared" si="961"/>
        <v>8.4934044632196878E-2</v>
      </c>
      <c r="U750" s="5">
        <f t="shared" si="962"/>
        <v>7.8602877238550001E-2</v>
      </c>
      <c r="V750" s="5">
        <f t="shared" si="963"/>
        <v>1.0238747460409257E-2</v>
      </c>
      <c r="W750" s="5">
        <f t="shared" si="964"/>
        <v>3.0591721283056206E-2</v>
      </c>
      <c r="X750" s="5">
        <f t="shared" si="965"/>
        <v>3.8595378386340952E-2</v>
      </c>
      <c r="Y750" s="5">
        <f t="shared" si="966"/>
        <v>2.4346508962375377E-2</v>
      </c>
      <c r="Z750" s="5">
        <f t="shared" si="967"/>
        <v>2.4247882918774995E-2</v>
      </c>
      <c r="AA750" s="5">
        <f t="shared" si="968"/>
        <v>3.3055868952332305E-2</v>
      </c>
      <c r="AB750" s="5">
        <f t="shared" si="969"/>
        <v>2.2531667524419281E-2</v>
      </c>
      <c r="AC750" s="5">
        <f t="shared" si="970"/>
        <v>1.1006088219151638E-3</v>
      </c>
      <c r="AD750" s="5">
        <f t="shared" si="971"/>
        <v>1.0426022893899611E-2</v>
      </c>
      <c r="AE750" s="5">
        <f t="shared" si="972"/>
        <v>1.3153764540787172E-2</v>
      </c>
      <c r="AF750" s="5">
        <f t="shared" si="973"/>
        <v>8.2975801681630205E-3</v>
      </c>
      <c r="AG750" s="5">
        <f t="shared" si="974"/>
        <v>3.4894870556436645E-3</v>
      </c>
      <c r="AH750" s="5">
        <f t="shared" si="975"/>
        <v>7.6479532457377347E-3</v>
      </c>
      <c r="AI750" s="5">
        <f t="shared" si="976"/>
        <v>1.0426054146315675E-2</v>
      </c>
      <c r="AJ750" s="5">
        <f t="shared" si="977"/>
        <v>7.1066468092288049E-3</v>
      </c>
      <c r="AK750" s="5">
        <f t="shared" si="978"/>
        <v>3.2293731429845571E-3</v>
      </c>
      <c r="AL750" s="5">
        <f t="shared" si="979"/>
        <v>7.5717997878091959E-5</v>
      </c>
      <c r="AM750" s="5">
        <f t="shared" si="980"/>
        <v>2.8426502027350843E-3</v>
      </c>
      <c r="AN750" s="5">
        <f t="shared" si="981"/>
        <v>3.5863676705022831E-3</v>
      </c>
      <c r="AO750" s="5">
        <f t="shared" si="982"/>
        <v>2.2623313019042306E-3</v>
      </c>
      <c r="AP750" s="5">
        <f t="shared" si="983"/>
        <v>9.5140699259070951E-4</v>
      </c>
      <c r="AQ750" s="5">
        <f t="shared" si="984"/>
        <v>3.0008047388614217E-4</v>
      </c>
      <c r="AR750" s="5">
        <f t="shared" si="985"/>
        <v>1.9297747038757216E-3</v>
      </c>
      <c r="AS750" s="5">
        <f t="shared" si="986"/>
        <v>2.6307607939433431E-3</v>
      </c>
      <c r="AT750" s="5">
        <f t="shared" si="987"/>
        <v>1.7931892103906241E-3</v>
      </c>
      <c r="AU750" s="5">
        <f t="shared" si="988"/>
        <v>8.1485364782797989E-4</v>
      </c>
      <c r="AV750" s="5">
        <f t="shared" si="989"/>
        <v>2.7771182630830329E-4</v>
      </c>
      <c r="AW750" s="5">
        <f t="shared" si="990"/>
        <v>3.6174518748344607E-6</v>
      </c>
      <c r="AX750" s="5">
        <f t="shared" si="991"/>
        <v>6.4587269256796546E-4</v>
      </c>
      <c r="AY750" s="5">
        <f t="shared" si="992"/>
        <v>8.1485120527925834E-4</v>
      </c>
      <c r="AZ750" s="5">
        <f t="shared" si="993"/>
        <v>5.1401963141148679E-4</v>
      </c>
      <c r="BA750" s="5">
        <f t="shared" si="994"/>
        <v>2.1616722150383339E-4</v>
      </c>
      <c r="BB750" s="5">
        <f t="shared" si="995"/>
        <v>6.8180665869277144E-5</v>
      </c>
      <c r="BC750" s="5">
        <f t="shared" si="996"/>
        <v>1.7203730208635973E-5</v>
      </c>
      <c r="BD750" s="5">
        <f t="shared" si="997"/>
        <v>4.0577636569998473E-4</v>
      </c>
      <c r="BE750" s="5">
        <f t="shared" si="998"/>
        <v>5.5317366936585345E-4</v>
      </c>
      <c r="BF750" s="5">
        <f t="shared" si="999"/>
        <v>3.7705634722196702E-4</v>
      </c>
      <c r="BG750" s="5">
        <f t="shared" si="1000"/>
        <v>1.7134039073522173E-4</v>
      </c>
      <c r="BH750" s="5">
        <f t="shared" si="1001"/>
        <v>5.8394845452666857E-5</v>
      </c>
      <c r="BI750" s="5">
        <f t="shared" si="1002"/>
        <v>1.5921326948345149E-5</v>
      </c>
      <c r="BJ750" s="8">
        <f t="shared" si="1003"/>
        <v>0.39214020735838023</v>
      </c>
      <c r="BK750" s="8">
        <f t="shared" si="1004"/>
        <v>0.26286172408224806</v>
      </c>
      <c r="BL750" s="8">
        <f t="shared" si="1005"/>
        <v>0.32069032984107643</v>
      </c>
      <c r="BM750" s="8">
        <f t="shared" si="1006"/>
        <v>0.48692620165234257</v>
      </c>
      <c r="BN750" s="8">
        <f t="shared" si="1007"/>
        <v>0.51220270879473284</v>
      </c>
    </row>
    <row r="751" spans="1:66" x14ac:dyDescent="0.25">
      <c r="A751" t="s">
        <v>122</v>
      </c>
      <c r="B751" t="s">
        <v>141</v>
      </c>
      <c r="C751" t="s">
        <v>120</v>
      </c>
      <c r="D751" s="11">
        <v>44295</v>
      </c>
      <c r="E751">
        <f>VLOOKUP(A751,home!$A$2:$E$405,3,FALSE)</f>
        <v>1.2608999999999999</v>
      </c>
      <c r="F751">
        <f>VLOOKUP(B751,home!$B$2:$E$405,3,FALSE)</f>
        <v>0.89649999999999996</v>
      </c>
      <c r="G751">
        <f>VLOOKUP(C751,away!$B$2:$E$405,4,FALSE)</f>
        <v>1.6452</v>
      </c>
      <c r="H751">
        <f>VLOOKUP(A751,away!$A$2:$E$405,3,FALSE)</f>
        <v>1.0995999999999999</v>
      </c>
      <c r="I751">
        <f>VLOOKUP(C751,away!$B$2:$E$405,3,FALSE)</f>
        <v>1.0241</v>
      </c>
      <c r="J751">
        <f>VLOOKUP(B751,home!$B$2:$E$405,4,FALSE)</f>
        <v>0.79079999999999995</v>
      </c>
      <c r="K751" s="3">
        <f t="shared" si="952"/>
        <v>1.8597288976199999</v>
      </c>
      <c r="L751" s="3">
        <f t="shared" si="953"/>
        <v>0.89052016468799988</v>
      </c>
      <c r="M751" s="5">
        <f t="shared" si="954"/>
        <v>6.3911941168672937E-2</v>
      </c>
      <c r="N751" s="5">
        <f t="shared" si="955"/>
        <v>0.11885888389437042</v>
      </c>
      <c r="O751" s="5">
        <f t="shared" si="956"/>
        <v>5.6914872375056387E-2</v>
      </c>
      <c r="P751" s="5">
        <f t="shared" si="957"/>
        <v>0.10584623286024659</v>
      </c>
      <c r="Q751" s="5">
        <f t="shared" si="958"/>
        <v>0.11052265055861056</v>
      </c>
      <c r="R751" s="5">
        <f t="shared" si="959"/>
        <v>2.5341920760315852E-2</v>
      </c>
      <c r="S751" s="5">
        <f t="shared" si="960"/>
        <v>4.3823676788106294E-2</v>
      </c>
      <c r="T751" s="5">
        <f t="shared" si="961"/>
        <v>9.8422648977208135E-2</v>
      </c>
      <c r="U751" s="5">
        <f t="shared" si="962"/>
        <v>4.7129102359155593E-2</v>
      </c>
      <c r="V751" s="5">
        <f t="shared" si="963"/>
        <v>8.0641704704015535E-3</v>
      </c>
      <c r="W751" s="5">
        <f t="shared" si="964"/>
        <v>6.8514055695135093E-2</v>
      </c>
      <c r="X751" s="5">
        <f t="shared" si="965"/>
        <v>6.1013148161074497E-2</v>
      </c>
      <c r="Y751" s="5">
        <f t="shared" si="966"/>
        <v>2.71667193742667E-2</v>
      </c>
      <c r="Z751" s="5">
        <f t="shared" si="967"/>
        <v>7.5224971496622396E-3</v>
      </c>
      <c r="AA751" s="5">
        <f t="shared" si="968"/>
        <v>1.3989805331490949E-2</v>
      </c>
      <c r="AB751" s="5">
        <f t="shared" si="969"/>
        <v>1.3008622623526034E-2</v>
      </c>
      <c r="AC751" s="5">
        <f t="shared" si="970"/>
        <v>8.3470519145844376E-4</v>
      </c>
      <c r="AD751" s="5">
        <f t="shared" si="971"/>
        <v>3.1854392317347213E-2</v>
      </c>
      <c r="AE751" s="5">
        <f t="shared" si="972"/>
        <v>2.8366978692480203E-2</v>
      </c>
      <c r="AF751" s="5">
        <f t="shared" si="973"/>
        <v>1.2630683268464227E-2</v>
      </c>
      <c r="AG751" s="5">
        <f t="shared" si="974"/>
        <v>3.7492927147849096E-3</v>
      </c>
      <c r="AH751" s="5">
        <f t="shared" si="975"/>
        <v>1.6747338501455565E-3</v>
      </c>
      <c r="AI751" s="5">
        <f t="shared" si="976"/>
        <v>3.1145509369380942E-3</v>
      </c>
      <c r="AJ751" s="5">
        <f t="shared" si="977"/>
        <v>2.8961101902666105E-3</v>
      </c>
      <c r="AK751" s="5">
        <f t="shared" si="978"/>
        <v>1.7953266038435239E-3</v>
      </c>
      <c r="AL751" s="5">
        <f t="shared" si="979"/>
        <v>5.5295081607111617E-5</v>
      </c>
      <c r="AM751" s="5">
        <f t="shared" si="980"/>
        <v>1.1848106781739025E-2</v>
      </c>
      <c r="AN751" s="5">
        <f t="shared" si="981"/>
        <v>1.0550978002515246E-2</v>
      </c>
      <c r="AO751" s="5">
        <f t="shared" si="982"/>
        <v>4.6979293342096703E-3</v>
      </c>
      <c r="AP751" s="5">
        <f t="shared" si="983"/>
        <v>1.3945336014643272E-3</v>
      </c>
      <c r="AQ751" s="5">
        <f t="shared" si="984"/>
        <v>3.1046507310974049E-4</v>
      </c>
      <c r="AR751" s="5">
        <f t="shared" si="985"/>
        <v>2.9827685280803788E-4</v>
      </c>
      <c r="AS751" s="5">
        <f t="shared" si="986"/>
        <v>5.5471408265825534E-4</v>
      </c>
      <c r="AT751" s="5">
        <f t="shared" si="987"/>
        <v>5.1580890471816354E-4</v>
      </c>
      <c r="AU751" s="5">
        <f t="shared" si="988"/>
        <v>3.1975490858469658E-4</v>
      </c>
      <c r="AV751" s="5">
        <f t="shared" si="989"/>
        <v>1.486643609127004E-4</v>
      </c>
      <c r="AW751" s="5">
        <f t="shared" si="990"/>
        <v>2.5437674160166121E-6</v>
      </c>
      <c r="AX751" s="5">
        <f t="shared" si="991"/>
        <v>3.6723777606812603E-3</v>
      </c>
      <c r="AY751" s="5">
        <f t="shared" si="992"/>
        <v>3.2703264482384243E-3</v>
      </c>
      <c r="AZ751" s="5">
        <f t="shared" si="993"/>
        <v>1.4561458236344016E-3</v>
      </c>
      <c r="BA751" s="5">
        <f t="shared" si="994"/>
        <v>4.3224240622421686E-4</v>
      </c>
      <c r="BB751" s="5">
        <f t="shared" si="995"/>
        <v>9.6230144693981723E-5</v>
      </c>
      <c r="BC751" s="5">
        <f t="shared" si="996"/>
        <v>1.7138976860166936E-5</v>
      </c>
      <c r="BD751" s="5">
        <f t="shared" si="997"/>
        <v>4.4270258680872012E-5</v>
      </c>
      <c r="BE751" s="5">
        <f t="shared" si="998"/>
        <v>8.2330679373930342E-5</v>
      </c>
      <c r="BF751" s="5">
        <f t="shared" si="999"/>
        <v>7.6556371796192592E-5</v>
      </c>
      <c r="BG751" s="5">
        <f t="shared" si="1000"/>
        <v>4.7458032308773365E-5</v>
      </c>
      <c r="BH751" s="5">
        <f t="shared" si="1001"/>
        <v>2.2064768527202358E-5</v>
      </c>
      <c r="BI751" s="5">
        <f t="shared" si="1002"/>
        <v>8.2068975298669009E-6</v>
      </c>
      <c r="BJ751" s="8">
        <f t="shared" si="1003"/>
        <v>0.59884592800711234</v>
      </c>
      <c r="BK751" s="8">
        <f t="shared" si="1004"/>
        <v>0.22580634800873137</v>
      </c>
      <c r="BL751" s="8">
        <f t="shared" si="1005"/>
        <v>0.16798315114863727</v>
      </c>
      <c r="BM751" s="8">
        <f t="shared" si="1006"/>
        <v>0.51549364001604814</v>
      </c>
      <c r="BN751" s="8">
        <f t="shared" si="1007"/>
        <v>0.48139650161727271</v>
      </c>
    </row>
    <row r="752" spans="1:66" x14ac:dyDescent="0.25">
      <c r="A752" t="s">
        <v>122</v>
      </c>
      <c r="B752" t="s">
        <v>142</v>
      </c>
      <c r="C752" t="s">
        <v>389</v>
      </c>
      <c r="D752" s="11">
        <v>44295</v>
      </c>
      <c r="E752">
        <f>VLOOKUP(A752,home!$A$2:$E$405,3,FALSE)</f>
        <v>1.2608999999999999</v>
      </c>
      <c r="F752">
        <f>VLOOKUP(B752,home!$B$2:$E$405,3,FALSE)</f>
        <v>1.0345</v>
      </c>
      <c r="G752">
        <f>VLOOKUP(C752,away!$B$2:$E$405,4,FALSE)</f>
        <v>0.79330000000000001</v>
      </c>
      <c r="H752">
        <f>VLOOKUP(A752,away!$A$2:$E$405,3,FALSE)</f>
        <v>1.0995999999999999</v>
      </c>
      <c r="I752">
        <f>VLOOKUP(C752,away!$B$2:$E$405,3,FALSE)</f>
        <v>1.1268</v>
      </c>
      <c r="J752">
        <f>VLOOKUP(B752,home!$B$2:$E$405,4,FALSE)</f>
        <v>0.86990000000000001</v>
      </c>
      <c r="K752" s="3">
        <f t="shared" si="952"/>
        <v>1.0347813529649998</v>
      </c>
      <c r="L752" s="3">
        <f t="shared" si="953"/>
        <v>1.0778315706720001</v>
      </c>
      <c r="M752" s="5">
        <f t="shared" si="954"/>
        <v>0.12092159439317611</v>
      </c>
      <c r="N752" s="5">
        <f t="shared" si="955"/>
        <v>0.12512741104885572</v>
      </c>
      <c r="O752" s="5">
        <f t="shared" si="956"/>
        <v>0.13033311201295952</v>
      </c>
      <c r="P752" s="5">
        <f t="shared" si="957"/>
        <v>0.13486627398490914</v>
      </c>
      <c r="Q752" s="5">
        <f t="shared" si="958"/>
        <v>6.4739755849071282E-2</v>
      </c>
      <c r="R752" s="5">
        <f t="shared" si="959"/>
        <v>7.0238571415748935E-2</v>
      </c>
      <c r="S752" s="5">
        <f t="shared" si="960"/>
        <v>3.7604763545027772E-2</v>
      </c>
      <c r="T752" s="5">
        <f t="shared" si="961"/>
        <v>6.9778552731726312E-2</v>
      </c>
      <c r="U752" s="5">
        <f t="shared" si="962"/>
        <v>7.2681563959917442E-2</v>
      </c>
      <c r="V752" s="5">
        <f t="shared" si="963"/>
        <v>4.660149476611454E-3</v>
      </c>
      <c r="W752" s="5">
        <f t="shared" si="964"/>
        <v>2.2330497382708588E-2</v>
      </c>
      <c r="X752" s="5">
        <f t="shared" si="965"/>
        <v>2.4068515067891785E-2</v>
      </c>
      <c r="Y752" s="5">
        <f t="shared" si="966"/>
        <v>1.2970902699684249E-2</v>
      </c>
      <c r="Z752" s="5">
        <f t="shared" si="967"/>
        <v>2.523511658359804E-2</v>
      </c>
      <c r="AA752" s="5">
        <f t="shared" si="968"/>
        <v>2.6112828080605086E-2</v>
      </c>
      <c r="AB752" s="5">
        <f t="shared" si="969"/>
        <v>1.3510533785495485E-2</v>
      </c>
      <c r="AC752" s="5">
        <f t="shared" si="970"/>
        <v>3.2484737283553102E-4</v>
      </c>
      <c r="AD752" s="5">
        <f t="shared" si="971"/>
        <v>5.7767955735151437E-3</v>
      </c>
      <c r="AE752" s="5">
        <f t="shared" si="972"/>
        <v>6.226412646452884E-3</v>
      </c>
      <c r="AF752" s="5">
        <f t="shared" si="973"/>
        <v>3.3555120611891581E-3</v>
      </c>
      <c r="AG752" s="5">
        <f t="shared" si="974"/>
        <v>1.2055589451067837E-3</v>
      </c>
      <c r="AH752" s="5">
        <f t="shared" si="975"/>
        <v>6.7998013358476278E-3</v>
      </c>
      <c r="AI752" s="5">
        <f t="shared" si="976"/>
        <v>7.0363076262016213E-3</v>
      </c>
      <c r="AJ752" s="5">
        <f t="shared" si="977"/>
        <v>3.6405199626594301E-3</v>
      </c>
      <c r="AK752" s="5">
        <f t="shared" si="978"/>
        <v>1.2557140574856055E-3</v>
      </c>
      <c r="AL752" s="5">
        <f t="shared" si="979"/>
        <v>1.4492351017358746E-5</v>
      </c>
      <c r="AM752" s="5">
        <f t="shared" si="980"/>
        <v>1.1955440678728451E-3</v>
      </c>
      <c r="AN752" s="5">
        <f t="shared" si="981"/>
        <v>1.2885951404829807E-3</v>
      </c>
      <c r="AO752" s="5">
        <f t="shared" si="982"/>
        <v>6.9444426211353878E-4</v>
      </c>
      <c r="AP752" s="5">
        <f t="shared" si="983"/>
        <v>2.4949798325933121E-4</v>
      </c>
      <c r="AQ752" s="5">
        <f t="shared" si="984"/>
        <v>6.7229200793975335E-5</v>
      </c>
      <c r="AR752" s="5">
        <f t="shared" si="985"/>
        <v>1.4658081108148428E-3</v>
      </c>
      <c r="AS752" s="5">
        <f t="shared" si="986"/>
        <v>1.5167909000960535E-3</v>
      </c>
      <c r="AT752" s="5">
        <f t="shared" si="987"/>
        <v>7.8477346988319713E-4</v>
      </c>
      <c r="AU752" s="5">
        <f t="shared" si="988"/>
        <v>2.7068965097892415E-4</v>
      </c>
      <c r="AV752" s="5">
        <f t="shared" si="989"/>
        <v>7.002615081839866E-5</v>
      </c>
      <c r="AW752" s="5">
        <f t="shared" si="990"/>
        <v>4.4898914154549754E-7</v>
      </c>
      <c r="AX752" s="5">
        <f t="shared" si="991"/>
        <v>2.0618778468045693E-4</v>
      </c>
      <c r="AY752" s="5">
        <f t="shared" si="992"/>
        <v>2.2223570381551706E-4</v>
      </c>
      <c r="AZ752" s="5">
        <f t="shared" si="993"/>
        <v>1.1976632885143806E-4</v>
      </c>
      <c r="BA752" s="5">
        <f t="shared" si="994"/>
        <v>4.3029310113188253E-5</v>
      </c>
      <c r="BB752" s="5">
        <f t="shared" si="995"/>
        <v>1.1594587226057568E-5</v>
      </c>
      <c r="BC752" s="5">
        <f t="shared" si="996"/>
        <v>2.4994024322310279E-6</v>
      </c>
      <c r="BD752" s="5">
        <f t="shared" si="997"/>
        <v>2.6331570973055316E-4</v>
      </c>
      <c r="BE752" s="5">
        <f t="shared" si="998"/>
        <v>2.7247418637192097E-4</v>
      </c>
      <c r="BF752" s="5">
        <f t="shared" si="999"/>
        <v>1.4097560361098693E-4</v>
      </c>
      <c r="BG752" s="5">
        <f t="shared" si="1000"/>
        <v>4.8626308613211536E-5</v>
      </c>
      <c r="BH752" s="5">
        <f t="shared" si="1001"/>
        <v>1.2579399354118162E-5</v>
      </c>
      <c r="BI752" s="5">
        <f t="shared" si="1002"/>
        <v>2.6033855766282885E-6</v>
      </c>
      <c r="BJ752" s="8">
        <f t="shared" si="1003"/>
        <v>0.33968053777784346</v>
      </c>
      <c r="BK752" s="8">
        <f t="shared" si="1004"/>
        <v>0.29861435682739296</v>
      </c>
      <c r="BL752" s="8">
        <f t="shared" si="1005"/>
        <v>0.33645761511276956</v>
      </c>
      <c r="BM752" s="8">
        <f t="shared" si="1006"/>
        <v>0.35353912088220929</v>
      </c>
      <c r="BN752" s="8">
        <f t="shared" si="1007"/>
        <v>0.64622671870472082</v>
      </c>
    </row>
    <row r="753" spans="1:66" x14ac:dyDescent="0.25">
      <c r="A753" t="s">
        <v>145</v>
      </c>
      <c r="B753" t="s">
        <v>349</v>
      </c>
      <c r="C753" t="s">
        <v>149</v>
      </c>
      <c r="D753" s="11">
        <v>44295</v>
      </c>
      <c r="E753">
        <f>VLOOKUP(A753,home!$A$2:$E$405,3,FALSE)</f>
        <v>1.4406000000000001</v>
      </c>
      <c r="F753">
        <f>VLOOKUP(B753,home!$B$2:$E$405,3,FALSE)</f>
        <v>0.87680000000000002</v>
      </c>
      <c r="G753">
        <f>VLOOKUP(C753,away!$B$2:$E$405,4,FALSE)</f>
        <v>1.9668000000000001</v>
      </c>
      <c r="H753">
        <f>VLOOKUP(A753,away!$A$2:$E$405,3,FALSE)</f>
        <v>1.2678</v>
      </c>
      <c r="I753">
        <f>VLOOKUP(C753,away!$B$2:$E$405,3,FALSE)</f>
        <v>0.39439999999999997</v>
      </c>
      <c r="J753">
        <f>VLOOKUP(B753,home!$B$2:$E$405,4,FALSE)</f>
        <v>1.1209</v>
      </c>
      <c r="K753" s="3">
        <f t="shared" si="952"/>
        <v>2.4843006397440006</v>
      </c>
      <c r="L753" s="3">
        <f t="shared" si="953"/>
        <v>0.560472776688</v>
      </c>
      <c r="M753" s="5">
        <f t="shared" si="954"/>
        <v>4.7607097751616374E-2</v>
      </c>
      <c r="N753" s="5">
        <f t="shared" si="955"/>
        <v>0.11827034340069573</v>
      </c>
      <c r="O753" s="5">
        <f t="shared" si="956"/>
        <v>2.6682482266905474E-2</v>
      </c>
      <c r="P753" s="5">
        <f t="shared" si="957"/>
        <v>6.6287307765631201E-2</v>
      </c>
      <c r="Q753" s="5">
        <f t="shared" si="958"/>
        <v>0.14690954488654556</v>
      </c>
      <c r="R753" s="5">
        <f t="shared" si="959"/>
        <v>7.4774024625304152E-3</v>
      </c>
      <c r="S753" s="5">
        <f t="shared" si="960"/>
        <v>2.3074328085176784E-2</v>
      </c>
      <c r="T753" s="5">
        <f t="shared" si="961"/>
        <v>8.2338800544532562E-2</v>
      </c>
      <c r="U753" s="5">
        <f t="shared" si="962"/>
        <v>1.8576115721287673E-2</v>
      </c>
      <c r="V753" s="5">
        <f t="shared" si="963"/>
        <v>3.5698110377653837E-3</v>
      </c>
      <c r="W753" s="5">
        <f t="shared" si="964"/>
        <v>0.12165582544871502</v>
      </c>
      <c r="X753" s="5">
        <f t="shared" si="965"/>
        <v>6.8184778289511958E-2</v>
      </c>
      <c r="Y753" s="5">
        <f t="shared" si="966"/>
        <v>1.9107856007889213E-2</v>
      </c>
      <c r="Z753" s="5">
        <f t="shared" si="967"/>
        <v>1.3969601735293704E-3</v>
      </c>
      <c r="AA753" s="5">
        <f t="shared" si="968"/>
        <v>3.4704690527959043E-3</v>
      </c>
      <c r="AB753" s="5">
        <f t="shared" si="969"/>
        <v>4.3108442440363114E-3</v>
      </c>
      <c r="AC753" s="5">
        <f t="shared" si="970"/>
        <v>3.1065898534723632E-4</v>
      </c>
      <c r="AD753" s="5">
        <f t="shared" si="971"/>
        <v>7.5557411247706818E-2</v>
      </c>
      <c r="AE753" s="5">
        <f t="shared" si="972"/>
        <v>4.2347872081359358E-2</v>
      </c>
      <c r="AF753" s="5">
        <f t="shared" si="973"/>
        <v>1.1867414726133858E-2</v>
      </c>
      <c r="AG753" s="5">
        <f t="shared" si="974"/>
        <v>2.2171209612214349E-3</v>
      </c>
      <c r="AH753" s="5">
        <f t="shared" si="975"/>
        <v>1.9573953684513915E-4</v>
      </c>
      <c r="AI753" s="5">
        <f t="shared" si="976"/>
        <v>4.8627585660757349E-4</v>
      </c>
      <c r="AJ753" s="5">
        <f t="shared" si="977"/>
        <v>6.0402771083112848E-4</v>
      </c>
      <c r="AK753" s="5">
        <f t="shared" si="978"/>
        <v>5.0019547614695882E-4</v>
      </c>
      <c r="AL753" s="5">
        <f t="shared" si="979"/>
        <v>1.7302250079860653E-5</v>
      </c>
      <c r="AM753" s="5">
        <f t="shared" si="980"/>
        <v>3.7541465020015687E-2</v>
      </c>
      <c r="AN753" s="5">
        <f t="shared" si="981"/>
        <v>2.1040969140703615E-2</v>
      </c>
      <c r="AO753" s="5">
        <f t="shared" si="982"/>
        <v>5.8964451992483376E-3</v>
      </c>
      <c r="AP753" s="5">
        <f t="shared" si="983"/>
        <v>1.1015990044704479E-3</v>
      </c>
      <c r="AQ753" s="5">
        <f t="shared" si="984"/>
        <v>1.5435406320807212E-4</v>
      </c>
      <c r="AR753" s="5">
        <f t="shared" si="985"/>
        <v>2.1941336344643647E-5</v>
      </c>
      <c r="AS753" s="5">
        <f t="shared" si="986"/>
        <v>5.45088759178365E-5</v>
      </c>
      <c r="AT753" s="5">
        <f t="shared" si="987"/>
        <v>6.7708217657203794E-5</v>
      </c>
      <c r="AU753" s="5">
        <f t="shared" si="988"/>
        <v>5.6069189480572469E-5</v>
      </c>
      <c r="AV753" s="5">
        <f t="shared" si="989"/>
        <v>3.4823180824128452E-5</v>
      </c>
      <c r="AW753" s="5">
        <f t="shared" si="990"/>
        <v>6.6920435435065322E-7</v>
      </c>
      <c r="AX753" s="5">
        <f t="shared" si="991"/>
        <v>1.5544047594358658E-2</v>
      </c>
      <c r="AY753" s="5">
        <f t="shared" si="992"/>
        <v>8.7120155161806226E-3</v>
      </c>
      <c r="AZ753" s="5">
        <f t="shared" si="993"/>
        <v>2.4414237634513467E-3</v>
      </c>
      <c r="BA753" s="5">
        <f t="shared" si="994"/>
        <v>4.5611718525788111E-4</v>
      </c>
      <c r="BB753" s="5">
        <f t="shared" si="995"/>
        <v>6.3910316329149875E-5</v>
      </c>
      <c r="BC753" s="5">
        <f t="shared" si="996"/>
        <v>7.1639984904014137E-6</v>
      </c>
      <c r="BD753" s="5">
        <f t="shared" si="997"/>
        <v>2.0495869508879587E-6</v>
      </c>
      <c r="BE753" s="5">
        <f t="shared" si="998"/>
        <v>5.0917901733019113E-6</v>
      </c>
      <c r="BF753" s="5">
        <f t="shared" si="999"/>
        <v>6.3247687924880785E-6</v>
      </c>
      <c r="BG753" s="5">
        <f t="shared" si="1000"/>
        <v>5.2375423858036735E-6</v>
      </c>
      <c r="BH753" s="5">
        <f t="shared" si="1001"/>
        <v>3.2529074749345975E-6</v>
      </c>
      <c r="BI753" s="5">
        <f t="shared" si="1002"/>
        <v>1.616240024201611E-6</v>
      </c>
      <c r="BJ753" s="8">
        <f t="shared" si="1003"/>
        <v>0.78141647839602579</v>
      </c>
      <c r="BK753" s="8">
        <f t="shared" si="1004"/>
        <v>0.14957852139179748</v>
      </c>
      <c r="BL753" s="8">
        <f t="shared" si="1005"/>
        <v>6.256217596401259E-2</v>
      </c>
      <c r="BM753" s="8">
        <f t="shared" si="1006"/>
        <v>0.57300861107961421</v>
      </c>
      <c r="BN753" s="8">
        <f t="shared" si="1007"/>
        <v>0.41323417853392475</v>
      </c>
    </row>
    <row r="754" spans="1:66" x14ac:dyDescent="0.25">
      <c r="A754" t="s">
        <v>145</v>
      </c>
      <c r="B754" t="s">
        <v>357</v>
      </c>
      <c r="C754" t="s">
        <v>423</v>
      </c>
      <c r="D754" s="11">
        <v>44295</v>
      </c>
      <c r="E754">
        <f>VLOOKUP(A754,home!$A$2:$E$405,3,FALSE)</f>
        <v>1.4406000000000001</v>
      </c>
      <c r="F754">
        <f>VLOOKUP(B754,home!$B$2:$E$405,3,FALSE)</f>
        <v>0.86770000000000003</v>
      </c>
      <c r="G754">
        <f>VLOOKUP(C754,away!$B$2:$E$405,4,FALSE)</f>
        <v>0.55530000000000002</v>
      </c>
      <c r="H754">
        <f>VLOOKUP(A754,away!$A$2:$E$405,3,FALSE)</f>
        <v>1.2678</v>
      </c>
      <c r="I754">
        <f>VLOOKUP(C754,away!$B$2:$E$405,3,FALSE)</f>
        <v>1.4592000000000001</v>
      </c>
      <c r="J754">
        <f>VLOOKUP(B754,home!$B$2:$E$405,4,FALSE)</f>
        <v>0.94650000000000001</v>
      </c>
      <c r="K754" s="3">
        <f t="shared" si="952"/>
        <v>0.69412978668600012</v>
      </c>
      <c r="L754" s="3">
        <f t="shared" si="953"/>
        <v>1.7510001638400001</v>
      </c>
      <c r="M754" s="5">
        <f t="shared" si="954"/>
        <v>8.6714865527129134E-2</v>
      </c>
      <c r="N754" s="5">
        <f t="shared" si="955"/>
        <v>6.0191371110851329E-2</v>
      </c>
      <c r="O754" s="5">
        <f t="shared" si="956"/>
        <v>0.15183774374536665</v>
      </c>
      <c r="P754" s="5">
        <f t="shared" si="957"/>
        <v>0.10539510067685491</v>
      </c>
      <c r="Q754" s="5">
        <f t="shared" si="958"/>
        <v>2.089031179475655E-2</v>
      </c>
      <c r="R754" s="5">
        <f t="shared" si="959"/>
        <v>0.13293395708761652</v>
      </c>
      <c r="S754" s="5">
        <f t="shared" si="960"/>
        <v>3.2024864419610846E-2</v>
      </c>
      <c r="T754" s="5">
        <f t="shared" si="961"/>
        <v>3.6578939375287403E-2</v>
      </c>
      <c r="U754" s="5">
        <f t="shared" si="962"/>
        <v>9.2273419276553151E-2</v>
      </c>
      <c r="V754" s="5">
        <f t="shared" si="963"/>
        <v>4.324856065975791E-3</v>
      </c>
      <c r="W754" s="5">
        <f t="shared" si="964"/>
        <v>4.8335292232994662E-3</v>
      </c>
      <c r="X754" s="5">
        <f t="shared" si="965"/>
        <v>8.4635104619227939E-3</v>
      </c>
      <c r="Y754" s="5">
        <f t="shared" si="966"/>
        <v>7.4098041027441854E-3</v>
      </c>
      <c r="Z754" s="5">
        <f t="shared" si="967"/>
        <v>7.7589126880105358E-2</v>
      </c>
      <c r="AA754" s="5">
        <f t="shared" si="968"/>
        <v>5.3856924090440531E-2</v>
      </c>
      <c r="AB754" s="5">
        <f t="shared" si="969"/>
        <v>1.8691847615230794E-2</v>
      </c>
      <c r="AC754" s="5">
        <f t="shared" si="970"/>
        <v>3.2853265535525469E-4</v>
      </c>
      <c r="AD754" s="5">
        <f t="shared" si="971"/>
        <v>8.3877415217735148E-4</v>
      </c>
      <c r="AE754" s="5">
        <f t="shared" si="972"/>
        <v>1.4686936778872995E-3</v>
      </c>
      <c r="AF754" s="5">
        <f t="shared" si="973"/>
        <v>1.2858414353057173E-3</v>
      </c>
      <c r="AG754" s="5">
        <f t="shared" si="974"/>
        <v>7.505028546308573E-4</v>
      </c>
      <c r="AH754" s="5">
        <f t="shared" si="975"/>
        <v>3.3964643469816758E-2</v>
      </c>
      <c r="AI754" s="5">
        <f t="shared" si="976"/>
        <v>2.3575870726569952E-2</v>
      </c>
      <c r="AJ754" s="5">
        <f t="shared" si="977"/>
        <v>8.1823570591853575E-3</v>
      </c>
      <c r="AK754" s="5">
        <f t="shared" si="978"/>
        <v>1.8932059200270069E-3</v>
      </c>
      <c r="AL754" s="5">
        <f t="shared" si="979"/>
        <v>1.5972224405269349E-5</v>
      </c>
      <c r="AM754" s="5">
        <f t="shared" si="980"/>
        <v>1.1644362466571916E-4</v>
      </c>
      <c r="AN754" s="5">
        <f t="shared" si="981"/>
        <v>2.0389280586779771E-4</v>
      </c>
      <c r="AO754" s="5">
        <f t="shared" si="982"/>
        <v>1.785081682401556E-4</v>
      </c>
      <c r="AP754" s="5">
        <f t="shared" si="983"/>
        <v>1.0418927727843027E-4</v>
      </c>
      <c r="AQ754" s="5">
        <f t="shared" si="984"/>
        <v>4.5608860396225642E-5</v>
      </c>
      <c r="AR754" s="5">
        <f t="shared" si="985"/>
        <v>1.189441925608326E-2</v>
      </c>
      <c r="AS754" s="5">
        <f t="shared" si="986"/>
        <v>8.2562707009789255E-3</v>
      </c>
      <c r="AT754" s="5">
        <f t="shared" si="987"/>
        <v>2.8654617102461871E-3</v>
      </c>
      <c r="AU754" s="5">
        <f t="shared" si="988"/>
        <v>6.6300077523002911E-4</v>
      </c>
      <c r="AV754" s="5">
        <f t="shared" si="989"/>
        <v>1.1505214667076818E-4</v>
      </c>
      <c r="AW754" s="5">
        <f t="shared" si="990"/>
        <v>5.3924952422245969E-7</v>
      </c>
      <c r="AX754" s="5">
        <f t="shared" si="991"/>
        <v>1.347116472502671E-5</v>
      </c>
      <c r="AY754" s="5">
        <f t="shared" si="992"/>
        <v>2.3588011640637397E-5</v>
      </c>
      <c r="AZ754" s="5">
        <f t="shared" si="993"/>
        <v>2.0651306123707962E-5</v>
      </c>
      <c r="BA754" s="5">
        <f t="shared" si="994"/>
        <v>1.2053480135374213E-5</v>
      </c>
      <c r="BB754" s="5">
        <f t="shared" si="995"/>
        <v>5.2764114229706076E-6</v>
      </c>
      <c r="BC754" s="5">
        <f t="shared" si="996"/>
        <v>1.8477994532217555E-6</v>
      </c>
      <c r="BD754" s="5">
        <f t="shared" si="997"/>
        <v>3.4711883443639085E-3</v>
      </c>
      <c r="BE754" s="5">
        <f t="shared" si="998"/>
        <v>2.4094552250202498E-3</v>
      </c>
      <c r="BF754" s="5">
        <f t="shared" si="999"/>
        <v>8.3623732068638715E-4</v>
      </c>
      <c r="BG754" s="5">
        <f t="shared" si="1000"/>
        <v>1.9348574434230477E-4</v>
      </c>
      <c r="BH754" s="5">
        <f t="shared" si="1001"/>
        <v>3.3576054611776484E-5</v>
      </c>
      <c r="BI754" s="5">
        <f t="shared" si="1002"/>
        <v>4.6612279250859822E-6</v>
      </c>
      <c r="BJ754" s="8">
        <f t="shared" si="1003"/>
        <v>0.14343680909881226</v>
      </c>
      <c r="BK754" s="8">
        <f t="shared" si="1004"/>
        <v>0.22882777958097186</v>
      </c>
      <c r="BL754" s="8">
        <f t="shared" si="1005"/>
        <v>0.54795277749696536</v>
      </c>
      <c r="BM754" s="8">
        <f t="shared" si="1006"/>
        <v>0.43982009435216363</v>
      </c>
      <c r="BN754" s="8">
        <f t="shared" si="1007"/>
        <v>0.55796334994257513</v>
      </c>
    </row>
    <row r="755" spans="1:66" x14ac:dyDescent="0.25">
      <c r="A755" t="s">
        <v>145</v>
      </c>
      <c r="B755" t="s">
        <v>366</v>
      </c>
      <c r="C755" t="s">
        <v>360</v>
      </c>
      <c r="D755" s="11">
        <v>44295</v>
      </c>
      <c r="E755">
        <f>VLOOKUP(A755,home!$A$2:$E$405,3,FALSE)</f>
        <v>1.4406000000000001</v>
      </c>
      <c r="F755">
        <f>VLOOKUP(B755,home!$B$2:$E$405,3,FALSE)</f>
        <v>1.0578000000000001</v>
      </c>
      <c r="G755">
        <f>VLOOKUP(C755,away!$B$2:$E$405,4,FALSE)</f>
        <v>0.82640000000000002</v>
      </c>
      <c r="H755">
        <f>VLOOKUP(A755,away!$A$2:$E$405,3,FALSE)</f>
        <v>1.2678</v>
      </c>
      <c r="I755">
        <f>VLOOKUP(C755,away!$B$2:$E$405,3,FALSE)</f>
        <v>1.2395</v>
      </c>
      <c r="J755">
        <f>VLOOKUP(B755,home!$B$2:$E$405,4,FALSE)</f>
        <v>0.71360000000000001</v>
      </c>
      <c r="K755" s="3">
        <f t="shared" si="952"/>
        <v>1.2593234243520002</v>
      </c>
      <c r="L755" s="3">
        <f t="shared" si="953"/>
        <v>1.1213782281600002</v>
      </c>
      <c r="M755" s="5">
        <f t="shared" si="954"/>
        <v>9.2485661941895142E-2</v>
      </c>
      <c r="N755" s="5">
        <f t="shared" si="955"/>
        <v>0.11646936050012884</v>
      </c>
      <c r="O755" s="5">
        <f t="shared" si="956"/>
        <v>0.10371140771860714</v>
      </c>
      <c r="P755" s="5">
        <f t="shared" si="957"/>
        <v>0.13060620511256277</v>
      </c>
      <c r="Q755" s="5">
        <f t="shared" si="958"/>
        <v>7.3336296948554924E-2</v>
      </c>
      <c r="R755" s="5">
        <f t="shared" si="959"/>
        <v>5.8149857313735537E-2</v>
      </c>
      <c r="S755" s="5">
        <f t="shared" si="960"/>
        <v>4.6109798145310472E-2</v>
      </c>
      <c r="T755" s="5">
        <f t="shared" si="961"/>
        <v>8.2237726731986149E-2</v>
      </c>
      <c r="U755" s="5">
        <f t="shared" si="962"/>
        <v>7.3229477437913623E-2</v>
      </c>
      <c r="V755" s="5">
        <f t="shared" si="963"/>
        <v>7.2350262826550958E-3</v>
      </c>
      <c r="W755" s="5">
        <f t="shared" si="964"/>
        <v>3.0784705534183124E-2</v>
      </c>
      <c r="X755" s="5">
        <f t="shared" si="965"/>
        <v>3.4521298546349624E-2</v>
      </c>
      <c r="Y755" s="5">
        <f t="shared" si="966"/>
        <v>1.9355716298843972E-2</v>
      </c>
      <c r="Z755" s="5">
        <f t="shared" si="967"/>
        <v>2.1735994654077859E-2</v>
      </c>
      <c r="AA755" s="5">
        <f t="shared" si="968"/>
        <v>2.7372647219470095E-2</v>
      </c>
      <c r="AB755" s="5">
        <f t="shared" si="969"/>
        <v>1.7235507915001173E-2</v>
      </c>
      <c r="AC755" s="5">
        <f t="shared" si="970"/>
        <v>6.3857150045383516E-4</v>
      </c>
      <c r="AD755" s="5">
        <f t="shared" si="971"/>
        <v>9.6919751977438649E-3</v>
      </c>
      <c r="AE755" s="5">
        <f t="shared" si="972"/>
        <v>1.0868369974616682E-2</v>
      </c>
      <c r="AF755" s="5">
        <f t="shared" si="973"/>
        <v>6.0937767325615032E-3</v>
      </c>
      <c r="AG755" s="5">
        <f t="shared" si="974"/>
        <v>2.2778095183874844E-3</v>
      </c>
      <c r="AH755" s="5">
        <f t="shared" si="975"/>
        <v>6.0935677931212677E-3</v>
      </c>
      <c r="AI755" s="5">
        <f t="shared" si="976"/>
        <v>7.6737726597545337E-3</v>
      </c>
      <c r="AJ755" s="5">
        <f t="shared" si="977"/>
        <v>4.8318808317904189E-3</v>
      </c>
      <c r="AK755" s="5">
        <f t="shared" si="978"/>
        <v>2.028300238383701E-3</v>
      </c>
      <c r="AL755" s="5">
        <f t="shared" si="979"/>
        <v>3.6071061661301906E-5</v>
      </c>
      <c r="AM755" s="5">
        <f t="shared" si="980"/>
        <v>2.4410662789514921E-3</v>
      </c>
      <c r="AN755" s="5">
        <f t="shared" si="981"/>
        <v>2.7373585787117487E-3</v>
      </c>
      <c r="AO755" s="5">
        <f t="shared" si="982"/>
        <v>1.5348071564171791E-3</v>
      </c>
      <c r="AP755" s="5">
        <f t="shared" si="983"/>
        <v>5.7369977654346148E-4</v>
      </c>
      <c r="AQ755" s="5">
        <f t="shared" si="984"/>
        <v>1.6083360972902374E-4</v>
      </c>
      <c r="AR755" s="5">
        <f t="shared" si="985"/>
        <v>1.3666388510046332E-3</v>
      </c>
      <c r="AS755" s="5">
        <f t="shared" si="986"/>
        <v>1.7210403176996375E-3</v>
      </c>
      <c r="AT755" s="5">
        <f t="shared" si="987"/>
        <v>1.0836731931666811E-3</v>
      </c>
      <c r="AU755" s="5">
        <f t="shared" si="988"/>
        <v>4.5489834549904395E-4</v>
      </c>
      <c r="AV755" s="5">
        <f t="shared" si="989"/>
        <v>1.4321603554647884E-4</v>
      </c>
      <c r="AW755" s="5">
        <f t="shared" si="990"/>
        <v>1.4149654176556698E-6</v>
      </c>
      <c r="AX755" s="5">
        <f t="shared" si="991"/>
        <v>5.1234865757989747E-4</v>
      </c>
      <c r="AY755" s="5">
        <f t="shared" si="992"/>
        <v>5.7453662983710007E-4</v>
      </c>
      <c r="AZ755" s="5">
        <f t="shared" si="993"/>
        <v>3.2213643398987273E-4</v>
      </c>
      <c r="BA755" s="5">
        <f t="shared" si="994"/>
        <v>1.2041226119111477E-4</v>
      </c>
      <c r="BB755" s="5">
        <f t="shared" si="995"/>
        <v>3.3756922025807863E-5</v>
      </c>
      <c r="BC755" s="5">
        <f t="shared" si="996"/>
        <v>7.570855481887137E-6</v>
      </c>
      <c r="BD755" s="5">
        <f t="shared" si="997"/>
        <v>2.5541984221236555E-4</v>
      </c>
      <c r="BE755" s="5">
        <f t="shared" si="998"/>
        <v>3.2165619034232374E-4</v>
      </c>
      <c r="BF755" s="5">
        <f t="shared" si="999"/>
        <v>2.0253458754295698E-4</v>
      </c>
      <c r="BG755" s="5">
        <f t="shared" si="1000"/>
        <v>8.5018850111438877E-5</v>
      </c>
      <c r="BH755" s="5">
        <f t="shared" si="1001"/>
        <v>2.6766557364201658E-5</v>
      </c>
      <c r="BI755" s="5">
        <f t="shared" si="1002"/>
        <v>6.741550535600137E-6</v>
      </c>
      <c r="BJ755" s="8">
        <f t="shared" si="1003"/>
        <v>0.39465556314381467</v>
      </c>
      <c r="BK755" s="8">
        <f t="shared" si="1004"/>
        <v>0.27768587067437572</v>
      </c>
      <c r="BL755" s="8">
        <f t="shared" si="1005"/>
        <v>0.30599402344880278</v>
      </c>
      <c r="BM755" s="8">
        <f t="shared" si="1006"/>
        <v>0.42473954072116726</v>
      </c>
      <c r="BN755" s="8">
        <f t="shared" si="1007"/>
        <v>0.57475878953548443</v>
      </c>
    </row>
    <row r="756" spans="1:66" x14ac:dyDescent="0.25">
      <c r="A756" t="s">
        <v>145</v>
      </c>
      <c r="B756" t="s">
        <v>371</v>
      </c>
      <c r="C756" t="s">
        <v>432</v>
      </c>
      <c r="D756" s="11">
        <v>44295</v>
      </c>
      <c r="E756">
        <f>VLOOKUP(A756,home!$A$2:$E$405,3,FALSE)</f>
        <v>1.4406000000000001</v>
      </c>
      <c r="F756">
        <f>VLOOKUP(B756,home!$B$2:$E$405,3,FALSE)</f>
        <v>0.90239999999999998</v>
      </c>
      <c r="G756">
        <f>VLOOKUP(C756,away!$B$2:$E$405,4,FALSE)</f>
        <v>1.5966</v>
      </c>
      <c r="H756">
        <f>VLOOKUP(A756,away!$A$2:$E$405,3,FALSE)</f>
        <v>1.2678</v>
      </c>
      <c r="I756">
        <f>VLOOKUP(C756,away!$B$2:$E$405,3,FALSE)</f>
        <v>0.51270000000000004</v>
      </c>
      <c r="J756">
        <f>VLOOKUP(B756,home!$B$2:$E$405,4,FALSE)</f>
        <v>0.82820000000000005</v>
      </c>
      <c r="K756" s="3">
        <f t="shared" si="952"/>
        <v>2.0755759127040001</v>
      </c>
      <c r="L756" s="3">
        <f t="shared" si="953"/>
        <v>0.53833087789200018</v>
      </c>
      <c r="M756" s="5">
        <f t="shared" si="954"/>
        <v>7.3247820148252138E-2</v>
      </c>
      <c r="N756" s="5">
        <f t="shared" si="955"/>
        <v>0.15203141115778687</v>
      </c>
      <c r="O756" s="5">
        <f t="shared" si="956"/>
        <v>3.9431563324083915E-2</v>
      </c>
      <c r="P756" s="5">
        <f t="shared" si="957"/>
        <v>8.1843203035731033E-2</v>
      </c>
      <c r="Q756" s="5">
        <f t="shared" si="958"/>
        <v>0.15777636748675034</v>
      </c>
      <c r="R756" s="5">
        <f t="shared" si="959"/>
        <v>1.0613614050454046E-2</v>
      </c>
      <c r="S756" s="5">
        <f t="shared" si="960"/>
        <v>2.2861806227102221E-2</v>
      </c>
      <c r="T756" s="5">
        <f t="shared" si="961"/>
        <v>8.4935890419753149E-2</v>
      </c>
      <c r="U756" s="5">
        <f t="shared" si="962"/>
        <v>2.2029361669859152E-2</v>
      </c>
      <c r="V756" s="5">
        <f t="shared" si="963"/>
        <v>2.838284614585317E-3</v>
      </c>
      <c r="W756" s="5">
        <f t="shared" si="964"/>
        <v>0.10915894264981119</v>
      </c>
      <c r="X756" s="5">
        <f t="shared" si="965"/>
        <v>5.8763629426435357E-2</v>
      </c>
      <c r="Y756" s="5">
        <f t="shared" si="966"/>
        <v>1.5817138108626561E-2</v>
      </c>
      <c r="Z756" s="5">
        <f t="shared" si="967"/>
        <v>1.9045453897959322E-3</v>
      </c>
      <c r="AA756" s="5">
        <f t="shared" si="968"/>
        <v>3.9530285357118871E-3</v>
      </c>
      <c r="AB756" s="5">
        <f t="shared" si="969"/>
        <v>4.1024054054775803E-3</v>
      </c>
      <c r="AC756" s="5">
        <f t="shared" si="970"/>
        <v>1.9820922956695044E-4</v>
      </c>
      <c r="AD756" s="5">
        <f t="shared" si="971"/>
        <v>5.6641918005046366E-2</v>
      </c>
      <c r="AE756" s="5">
        <f t="shared" si="972"/>
        <v>3.0492093445143302E-2</v>
      </c>
      <c r="AF756" s="5">
        <f t="shared" si="973"/>
        <v>8.2074177165444486E-3</v>
      </c>
      <c r="AG756" s="5">
        <f t="shared" si="974"/>
        <v>1.4727687948579101E-3</v>
      </c>
      <c r="AH756" s="5">
        <f t="shared" si="975"/>
        <v>2.5631889791850139E-4</v>
      </c>
      <c r="AI756" s="5">
        <f t="shared" si="976"/>
        <v>5.3200933049047695E-4</v>
      </c>
      <c r="AJ756" s="5">
        <f t="shared" si="977"/>
        <v>5.5211287584990801E-4</v>
      </c>
      <c r="AK756" s="5">
        <f t="shared" si="978"/>
        <v>3.8198406206926767E-4</v>
      </c>
      <c r="AL756" s="5">
        <f t="shared" si="979"/>
        <v>8.8587363753190679E-6</v>
      </c>
      <c r="AM756" s="5">
        <f t="shared" si="980"/>
        <v>2.3512920132125852E-2</v>
      </c>
      <c r="AN756" s="5">
        <f t="shared" si="981"/>
        <v>1.2657730936531796E-2</v>
      </c>
      <c r="AO756" s="5">
        <f t="shared" si="982"/>
        <v>3.4070237035919455E-3</v>
      </c>
      <c r="AP756" s="5">
        <f t="shared" si="983"/>
        <v>6.1136868711783544E-4</v>
      </c>
      <c r="AQ756" s="5">
        <f t="shared" si="984"/>
        <v>8.2279660512955965E-5</v>
      </c>
      <c r="AR756" s="5">
        <f t="shared" si="985"/>
        <v>2.7596875467355374E-5</v>
      </c>
      <c r="AS756" s="5">
        <f t="shared" si="986"/>
        <v>5.7279409985934747E-5</v>
      </c>
      <c r="AT756" s="5">
        <f t="shared" si="987"/>
        <v>5.9443881830351585E-5</v>
      </c>
      <c r="AU756" s="5">
        <f t="shared" si="988"/>
        <v>4.1126763094900236E-5</v>
      </c>
      <c r="AV756" s="5">
        <f t="shared" si="989"/>
        <v>2.1340429711814687E-5</v>
      </c>
      <c r="AW756" s="5">
        <f t="shared" si="990"/>
        <v>2.749521943822633E-7</v>
      </c>
      <c r="AX756" s="5">
        <f t="shared" si="991"/>
        <v>8.1338084439288912E-3</v>
      </c>
      <c r="AY756" s="5">
        <f t="shared" si="992"/>
        <v>4.3786802402256044E-3</v>
      </c>
      <c r="AZ756" s="5">
        <f t="shared" si="993"/>
        <v>1.1785893888645019E-3</v>
      </c>
      <c r="BA756" s="5">
        <f t="shared" si="994"/>
        <v>2.1149035346054119E-4</v>
      </c>
      <c r="BB756" s="5">
        <f t="shared" si="995"/>
        <v>2.8462946911025633E-5</v>
      </c>
      <c r="BC756" s="5">
        <f t="shared" si="996"/>
        <v>3.0644966396011649E-6</v>
      </c>
      <c r="BD756" s="5">
        <f t="shared" si="997"/>
        <v>2.4760416995696037E-6</v>
      </c>
      <c r="BE756" s="5">
        <f t="shared" si="998"/>
        <v>5.1392125104773426E-6</v>
      </c>
      <c r="BF756" s="5">
        <f t="shared" si="999"/>
        <v>5.333412848506915E-6</v>
      </c>
      <c r="BG756" s="5">
        <f t="shared" si="1000"/>
        <v>3.6899677469556602E-6</v>
      </c>
      <c r="BH756" s="5">
        <f t="shared" si="1001"/>
        <v>1.9147020435589545E-6</v>
      </c>
      <c r="BI756" s="5">
        <f t="shared" si="1002"/>
        <v>7.9482188832321823E-7</v>
      </c>
      <c r="BJ756" s="8">
        <f t="shared" si="1003"/>
        <v>0.72950299620066594</v>
      </c>
      <c r="BK756" s="8">
        <f t="shared" si="1004"/>
        <v>0.18537686223183858</v>
      </c>
      <c r="BL756" s="8">
        <f t="shared" si="1005"/>
        <v>8.2078533670742498E-2</v>
      </c>
      <c r="BM756" s="8">
        <f t="shared" si="1006"/>
        <v>0.47954055300195342</v>
      </c>
      <c r="BN756" s="8">
        <f t="shared" si="1007"/>
        <v>0.51494397920305834</v>
      </c>
    </row>
    <row r="757" spans="1:66" x14ac:dyDescent="0.25">
      <c r="A757" t="s">
        <v>145</v>
      </c>
      <c r="B757" t="s">
        <v>375</v>
      </c>
      <c r="C757" t="s">
        <v>391</v>
      </c>
      <c r="D757" s="11">
        <v>44295</v>
      </c>
      <c r="E757">
        <f>VLOOKUP(A757,home!$A$2:$E$405,3,FALSE)</f>
        <v>1.4406000000000001</v>
      </c>
      <c r="F757">
        <f>VLOOKUP(B757,home!$B$2:$E$405,3,FALSE)</f>
        <v>0.82640000000000002</v>
      </c>
      <c r="G757">
        <f>VLOOKUP(C757,away!$B$2:$E$405,4,FALSE)</f>
        <v>1.9501999999999999</v>
      </c>
      <c r="H757">
        <f>VLOOKUP(A757,away!$A$2:$E$405,3,FALSE)</f>
        <v>1.2678</v>
      </c>
      <c r="I757">
        <f>VLOOKUP(C757,away!$B$2:$E$405,3,FALSE)</f>
        <v>0.82630000000000003</v>
      </c>
      <c r="J757">
        <f>VLOOKUP(B757,home!$B$2:$E$405,4,FALSE)</f>
        <v>0.45069999999999999</v>
      </c>
      <c r="K757" s="3">
        <f t="shared" si="952"/>
        <v>2.3217361903680001</v>
      </c>
      <c r="L757" s="3">
        <f t="shared" si="953"/>
        <v>0.47214572119799997</v>
      </c>
      <c r="M757" s="5">
        <f t="shared" si="954"/>
        <v>6.1183244381482864E-2</v>
      </c>
      <c r="N757" s="5">
        <f t="shared" si="955"/>
        <v>0.14205135272461836</v>
      </c>
      <c r="O757" s="5">
        <f t="shared" si="956"/>
        <v>2.8887407043728705E-2</v>
      </c>
      <c r="P757" s="5">
        <f t="shared" si="957"/>
        <v>6.7068938379316406E-2</v>
      </c>
      <c r="Q757" s="5">
        <f t="shared" si="958"/>
        <v>0.16490288325573826</v>
      </c>
      <c r="R757" s="5">
        <f t="shared" si="959"/>
        <v>6.8195328161007361E-3</v>
      </c>
      <c r="S757" s="5">
        <f t="shared" si="960"/>
        <v>1.8380205809623334E-2</v>
      </c>
      <c r="T757" s="5">
        <f t="shared" si="961"/>
        <v>7.7858190742410127E-2</v>
      </c>
      <c r="U757" s="5">
        <f t="shared" si="962"/>
        <v>1.5833156140543279E-2</v>
      </c>
      <c r="V757" s="5">
        <f t="shared" si="963"/>
        <v>2.2387045910778635E-3</v>
      </c>
      <c r="W757" s="5">
        <f t="shared" si="964"/>
        <v>0.12762033065029227</v>
      </c>
      <c r="X757" s="5">
        <f t="shared" si="965"/>
        <v>6.025539305440946E-2</v>
      </c>
      <c r="Y757" s="5">
        <f t="shared" si="966"/>
        <v>1.4224663004871555E-2</v>
      </c>
      <c r="Z757" s="5">
        <f t="shared" si="967"/>
        <v>1.0732710798971032E-3</v>
      </c>
      <c r="AA757" s="5">
        <f t="shared" si="968"/>
        <v>2.4918523082724498E-3</v>
      </c>
      <c r="AB757" s="5">
        <f t="shared" si="969"/>
        <v>2.8927118425840933E-3</v>
      </c>
      <c r="AC757" s="5">
        <f t="shared" si="970"/>
        <v>1.5337894159828195E-4</v>
      </c>
      <c r="AD757" s="5">
        <f t="shared" si="971"/>
        <v>7.4075185074378519E-2</v>
      </c>
      <c r="AE757" s="5">
        <f t="shared" si="972"/>
        <v>3.4974281679817767E-2</v>
      </c>
      <c r="AF757" s="5">
        <f t="shared" si="973"/>
        <v>8.2564787235497768E-3</v>
      </c>
      <c r="AG757" s="5">
        <f t="shared" si="974"/>
        <v>1.2994203671621175E-3</v>
      </c>
      <c r="AH757" s="5">
        <f t="shared" si="975"/>
        <v>1.266850870147435E-4</v>
      </c>
      <c r="AI757" s="5">
        <f t="shared" si="976"/>
        <v>2.9412935130204915E-4</v>
      </c>
      <c r="AJ757" s="5">
        <f t="shared" si="977"/>
        <v>3.4144537978371544E-4</v>
      </c>
      <c r="AK757" s="5">
        <f t="shared" si="978"/>
        <v>2.6424869842593283E-4</v>
      </c>
      <c r="AL757" s="5">
        <f t="shared" si="979"/>
        <v>6.7253463831370838E-6</v>
      </c>
      <c r="AM757" s="5">
        <f t="shared" si="980"/>
        <v>3.4396607599078442E-2</v>
      </c>
      <c r="AN757" s="5">
        <f t="shared" si="981"/>
        <v>1.6240211101631496E-2</v>
      </c>
      <c r="AO757" s="5">
        <f t="shared" si="982"/>
        <v>3.8338730914937837E-3</v>
      </c>
      <c r="AP757" s="5">
        <f t="shared" si="983"/>
        <v>6.0338225858831284E-4</v>
      </c>
      <c r="AQ757" s="5">
        <f t="shared" si="984"/>
        <v>7.1221087909814263E-5</v>
      </c>
      <c r="AR757" s="5">
        <f t="shared" si="985"/>
        <v>1.1962764354721494E-5</v>
      </c>
      <c r="AS757" s="5">
        <f t="shared" si="986"/>
        <v>2.7774382939201188E-5</v>
      </c>
      <c r="AT757" s="5">
        <f t="shared" si="987"/>
        <v>3.2242395017541478E-5</v>
      </c>
      <c r="AU757" s="5">
        <f t="shared" si="988"/>
        <v>2.4952778458788978E-5</v>
      </c>
      <c r="AV757" s="5">
        <f t="shared" si="989"/>
        <v>1.4483442199501352E-5</v>
      </c>
      <c r="AW757" s="5">
        <f t="shared" si="990"/>
        <v>2.0478638787378216E-7</v>
      </c>
      <c r="AX757" s="5">
        <f t="shared" si="991"/>
        <v>1.3309974781444557E-2</v>
      </c>
      <c r="AY757" s="5">
        <f t="shared" si="992"/>
        <v>6.2842476423123324E-3</v>
      </c>
      <c r="AZ757" s="5">
        <f t="shared" si="993"/>
        <v>1.4835403176331932E-3</v>
      </c>
      <c r="BA757" s="5">
        <f t="shared" si="994"/>
        <v>2.3348240439841135E-4</v>
      </c>
      <c r="BB757" s="5">
        <f t="shared" si="995"/>
        <v>2.7559429552932749E-5</v>
      </c>
      <c r="BC757" s="5">
        <f t="shared" si="996"/>
        <v>2.6024133484149822E-6</v>
      </c>
      <c r="BD757" s="5">
        <f t="shared" si="997"/>
        <v>9.4136133396361732E-7</v>
      </c>
      <c r="BE757" s="5">
        <f t="shared" si="998"/>
        <v>2.1855926772764274E-6</v>
      </c>
      <c r="BF757" s="5">
        <f t="shared" si="999"/>
        <v>2.5371848081179857E-6</v>
      </c>
      <c r="BG757" s="5">
        <f t="shared" si="1000"/>
        <v>1.9635579302198057E-6</v>
      </c>
      <c r="BH757" s="5">
        <f t="shared" si="1001"/>
        <v>1.1397158771188516E-6</v>
      </c>
      <c r="BI757" s="5">
        <f t="shared" si="1002"/>
        <v>5.2922391972876957E-7</v>
      </c>
      <c r="BJ757" s="8">
        <f t="shared" si="1003"/>
        <v>0.78200488140463986</v>
      </c>
      <c r="BK757" s="8">
        <f t="shared" si="1004"/>
        <v>0.15531544509179421</v>
      </c>
      <c r="BL757" s="8">
        <f t="shared" si="1005"/>
        <v>5.8071881067271888E-2</v>
      </c>
      <c r="BM757" s="8">
        <f t="shared" si="1006"/>
        <v>0.51926807718669321</v>
      </c>
      <c r="BN757" s="8">
        <f t="shared" si="1007"/>
        <v>0.47091335860098538</v>
      </c>
    </row>
    <row r="758" spans="1:66" x14ac:dyDescent="0.25">
      <c r="A758" t="s">
        <v>145</v>
      </c>
      <c r="B758" t="s">
        <v>133</v>
      </c>
      <c r="C758" t="s">
        <v>355</v>
      </c>
      <c r="D758" s="11">
        <v>44295</v>
      </c>
      <c r="E758">
        <f>VLOOKUP(A758,home!$A$2:$E$405,3,FALSE)</f>
        <v>1.4406000000000001</v>
      </c>
      <c r="F758">
        <f>VLOOKUP(B758,home!$B$2:$E$405,3,FALSE)</f>
        <v>0.58620000000000005</v>
      </c>
      <c r="G758">
        <f>VLOOKUP(C758,away!$B$2:$E$405,4,FALSE)</f>
        <v>1.6407</v>
      </c>
      <c r="H758">
        <f>VLOOKUP(A758,away!$A$2:$E$405,3,FALSE)</f>
        <v>1.2678</v>
      </c>
      <c r="I758">
        <f>VLOOKUP(C758,away!$B$2:$E$405,3,FALSE)</f>
        <v>0.78879999999999995</v>
      </c>
      <c r="J758">
        <f>VLOOKUP(B758,home!$B$2:$E$405,4,FALSE)</f>
        <v>1.1861999999999999</v>
      </c>
      <c r="K758" s="3">
        <f t="shared" si="952"/>
        <v>1.3855378766040003</v>
      </c>
      <c r="L758" s="3">
        <f t="shared" si="953"/>
        <v>1.1862482071679998</v>
      </c>
      <c r="M758" s="5">
        <f t="shared" si="954"/>
        <v>7.639896853344029E-2</v>
      </c>
      <c r="N758" s="5">
        <f t="shared" si="955"/>
        <v>0.10585366463655869</v>
      </c>
      <c r="O758" s="5">
        <f t="shared" si="956"/>
        <v>9.0628139452277975E-2</v>
      </c>
      <c r="P758" s="5">
        <f t="shared" si="957"/>
        <v>0.12556871989728047</v>
      </c>
      <c r="Q758" s="5">
        <f t="shared" si="958"/>
        <v>7.333213086564476E-2</v>
      </c>
      <c r="R758" s="5">
        <f t="shared" si="959"/>
        <v>5.375373397211812E-2</v>
      </c>
      <c r="S758" s="5">
        <f t="shared" si="960"/>
        <v>5.1595930283208448E-2</v>
      </c>
      <c r="T758" s="5">
        <f t="shared" si="961"/>
        <v>8.6990108767180246E-2</v>
      </c>
      <c r="U758" s="5">
        <f t="shared" si="962"/>
        <v>7.4477834427264869E-2</v>
      </c>
      <c r="V758" s="5">
        <f t="shared" si="963"/>
        <v>9.4225165629268481E-3</v>
      </c>
      <c r="W758" s="5">
        <f t="shared" si="964"/>
        <v>3.3868148295477372E-2</v>
      </c>
      <c r="X758" s="5">
        <f t="shared" si="965"/>
        <v>4.0176030195609981E-2</v>
      </c>
      <c r="Y758" s="5">
        <f t="shared" si="966"/>
        <v>2.3829371895334888E-2</v>
      </c>
      <c r="Z758" s="5">
        <f t="shared" si="967"/>
        <v>2.1255090184336918E-2</v>
      </c>
      <c r="AA758" s="5">
        <f t="shared" si="968"/>
        <v>2.9449732521032706E-2</v>
      </c>
      <c r="AB758" s="5">
        <f t="shared" si="969"/>
        <v>2.0401859931873718E-2</v>
      </c>
      <c r="AC758" s="5">
        <f t="shared" si="970"/>
        <v>9.6792319789285161E-4</v>
      </c>
      <c r="AD758" s="5">
        <f t="shared" si="971"/>
        <v>1.1731400568456271E-2</v>
      </c>
      <c r="AE758" s="5">
        <f t="shared" si="972"/>
        <v>1.3916352891900905E-2</v>
      </c>
      <c r="AF758" s="5">
        <f t="shared" si="973"/>
        <v>8.2541243341673308E-3</v>
      </c>
      <c r="AG758" s="5">
        <f t="shared" si="974"/>
        <v>3.2638133977159205E-3</v>
      </c>
      <c r="AH758" s="5">
        <f t="shared" si="975"/>
        <v>6.3034531560909515E-3</v>
      </c>
      <c r="AI758" s="5">
        <f t="shared" si="976"/>
        <v>8.7336731011630423E-3</v>
      </c>
      <c r="AJ758" s="5">
        <f t="shared" si="977"/>
        <v>6.0504174417694593E-3</v>
      </c>
      <c r="AK758" s="5">
        <f t="shared" si="978"/>
        <v>2.7943608449456877E-3</v>
      </c>
      <c r="AL758" s="5">
        <f t="shared" si="979"/>
        <v>6.3634826098516424E-5</v>
      </c>
      <c r="AM758" s="5">
        <f t="shared" si="980"/>
        <v>3.2508599666419761E-3</v>
      </c>
      <c r="AN758" s="5">
        <f t="shared" si="981"/>
        <v>3.8563268071832679E-3</v>
      </c>
      <c r="AO758" s="5">
        <f t="shared" si="982"/>
        <v>2.2872803806375246E-3</v>
      </c>
      <c r="AP758" s="5">
        <f t="shared" si="983"/>
        <v>9.0442741694060158E-4</v>
      </c>
      <c r="AQ758" s="5">
        <f t="shared" si="984"/>
        <v>2.6821885046484332E-4</v>
      </c>
      <c r="AR758" s="5">
        <f t="shared" si="985"/>
        <v>1.4954920010760719E-3</v>
      </c>
      <c r="AS758" s="5">
        <f t="shared" si="986"/>
        <v>2.072060811649208E-3</v>
      </c>
      <c r="AT758" s="5">
        <f t="shared" si="987"/>
        <v>1.435459368583403E-3</v>
      </c>
      <c r="AU758" s="5">
        <f t="shared" si="988"/>
        <v>6.6296110849945573E-4</v>
      </c>
      <c r="AV758" s="5">
        <f t="shared" si="989"/>
        <v>2.2963943163534242E-4</v>
      </c>
      <c r="AW758" s="5">
        <f t="shared" si="990"/>
        <v>2.9052688826475914E-6</v>
      </c>
      <c r="AX758" s="5">
        <f t="shared" si="991"/>
        <v>7.5069826921967872E-4</v>
      </c>
      <c r="AY758" s="5">
        <f t="shared" si="992"/>
        <v>8.9051447598596431E-4</v>
      </c>
      <c r="AZ758" s="5">
        <f t="shared" si="993"/>
        <v>5.2818560029775066E-4</v>
      </c>
      <c r="BA758" s="5">
        <f t="shared" si="994"/>
        <v>2.0885307380172022E-4</v>
      </c>
      <c r="BB758" s="5">
        <f t="shared" si="995"/>
        <v>6.1937896089704107E-5</v>
      </c>
      <c r="BC758" s="5">
        <f t="shared" si="996"/>
        <v>1.469474363843387E-5</v>
      </c>
      <c r="BD758" s="5">
        <f t="shared" si="997"/>
        <v>2.9567078418509581E-4</v>
      </c>
      <c r="BE758" s="5">
        <f t="shared" si="998"/>
        <v>4.096630704936573E-4</v>
      </c>
      <c r="BF758" s="5">
        <f t="shared" si="999"/>
        <v>2.8380185040742848E-4</v>
      </c>
      <c r="BG758" s="5">
        <f t="shared" si="1000"/>
        <v>1.3107273772993151E-4</v>
      </c>
      <c r="BH758" s="5">
        <f t="shared" si="1001"/>
        <v>4.5401560678750567E-5</v>
      </c>
      <c r="BI758" s="5">
        <f t="shared" si="1002"/>
        <v>1.2581116395468759E-5</v>
      </c>
      <c r="BJ758" s="8">
        <f t="shared" si="1003"/>
        <v>0.4142371433289479</v>
      </c>
      <c r="BK758" s="8">
        <f t="shared" si="1004"/>
        <v>0.26490820777683344</v>
      </c>
      <c r="BL758" s="8">
        <f t="shared" si="1005"/>
        <v>0.29966700868987034</v>
      </c>
      <c r="BM758" s="8">
        <f t="shared" si="1006"/>
        <v>0.47364448341556487</v>
      </c>
      <c r="BN758" s="8">
        <f t="shared" si="1007"/>
        <v>0.52553535735732027</v>
      </c>
    </row>
    <row r="759" spans="1:66" x14ac:dyDescent="0.25">
      <c r="A759" t="s">
        <v>145</v>
      </c>
      <c r="B759" t="s">
        <v>146</v>
      </c>
      <c r="C759" t="s">
        <v>427</v>
      </c>
      <c r="D759" s="11">
        <v>44295</v>
      </c>
      <c r="E759">
        <f>VLOOKUP(A759,home!$A$2:$E$405,3,FALSE)</f>
        <v>1.4406000000000001</v>
      </c>
      <c r="F759">
        <f>VLOOKUP(B759,home!$B$2:$E$405,3,FALSE)</f>
        <v>0.99170000000000003</v>
      </c>
      <c r="G759">
        <f>VLOOKUP(C759,away!$B$2:$E$405,4,FALSE)</f>
        <v>0.65939999999999999</v>
      </c>
      <c r="H759">
        <f>VLOOKUP(A759,away!$A$2:$E$405,3,FALSE)</f>
        <v>1.2678</v>
      </c>
      <c r="I759">
        <f>VLOOKUP(C759,away!$B$2:$E$405,3,FALSE)</f>
        <v>1.3409</v>
      </c>
      <c r="J759">
        <f>VLOOKUP(B759,home!$B$2:$E$405,4,FALSE)</f>
        <v>1.2770999999999999</v>
      </c>
      <c r="K759" s="3">
        <f t="shared" si="952"/>
        <v>0.94204720738800007</v>
      </c>
      <c r="L759" s="3">
        <f t="shared" si="953"/>
        <v>2.1710610858419996</v>
      </c>
      <c r="M759" s="5">
        <f t="shared" si="954"/>
        <v>4.4462537725449683E-2</v>
      </c>
      <c r="N759" s="5">
        <f t="shared" si="955"/>
        <v>4.1885809497643471E-2</v>
      </c>
      <c r="O759" s="5">
        <f t="shared" si="956"/>
        <v>9.6530885433505673E-2</v>
      </c>
      <c r="P759" s="5">
        <f t="shared" si="957"/>
        <v>9.0936651049324982E-2</v>
      </c>
      <c r="Q759" s="5">
        <f t="shared" si="958"/>
        <v>1.97292049332204E-2</v>
      </c>
      <c r="R759" s="5">
        <f t="shared" si="959"/>
        <v>0.10478722447327826</v>
      </c>
      <c r="S759" s="5">
        <f t="shared" si="960"/>
        <v>4.6496865266269866E-2</v>
      </c>
      <c r="T759" s="5">
        <f t="shared" si="961"/>
        <v>4.2833309085116823E-2</v>
      </c>
      <c r="U759" s="5">
        <f t="shared" si="962"/>
        <v>9.8714512184991263E-2</v>
      </c>
      <c r="V759" s="5">
        <f t="shared" si="963"/>
        <v>1.0566371471630214E-2</v>
      </c>
      <c r="W759" s="5">
        <f t="shared" si="964"/>
        <v>6.195280803775279E-3</v>
      </c>
      <c r="X759" s="5">
        <f t="shared" si="965"/>
        <v>1.3450333068940454E-2</v>
      </c>
      <c r="Y759" s="5">
        <f t="shared" si="966"/>
        <v>1.4600747358795211E-2</v>
      </c>
      <c r="Z759" s="5">
        <f t="shared" si="967"/>
        <v>7.5833155115774944E-2</v>
      </c>
      <c r="AA759" s="5">
        <f t="shared" si="968"/>
        <v>7.1438412004236812E-2</v>
      </c>
      <c r="AB759" s="5">
        <f t="shared" si="969"/>
        <v>3.3649178264412334E-2</v>
      </c>
      <c r="AC759" s="5">
        <f t="shared" si="970"/>
        <v>1.3506741918702825E-3</v>
      </c>
      <c r="AD759" s="5">
        <f t="shared" si="971"/>
        <v>1.4590617450452462E-3</v>
      </c>
      <c r="AE759" s="5">
        <f t="shared" si="972"/>
        <v>3.167712176508455E-3</v>
      </c>
      <c r="AF759" s="5">
        <f t="shared" si="973"/>
        <v>3.4386483187826859E-3</v>
      </c>
      <c r="AG759" s="5">
        <f t="shared" si="974"/>
        <v>2.4885051842683682E-3</v>
      </c>
      <c r="AH759" s="5">
        <f t="shared" si="975"/>
        <v>4.1159603022119802E-2</v>
      </c>
      <c r="AI759" s="5">
        <f t="shared" si="976"/>
        <v>3.877428908418664E-2</v>
      </c>
      <c r="AJ759" s="5">
        <f t="shared" si="977"/>
        <v>1.8263605375106521E-2</v>
      </c>
      <c r="AK759" s="5">
        <f t="shared" si="978"/>
        <v>5.7350594801518565E-3</v>
      </c>
      <c r="AL759" s="5">
        <f t="shared" si="979"/>
        <v>1.1049822520331151E-4</v>
      </c>
      <c r="AM759" s="5">
        <f t="shared" si="980"/>
        <v>2.7490100846530737E-4</v>
      </c>
      <c r="AN759" s="5">
        <f t="shared" si="981"/>
        <v>5.9682688193775097E-4</v>
      </c>
      <c r="AO759" s="5">
        <f t="shared" si="982"/>
        <v>6.4787380917973438E-4</v>
      </c>
      <c r="AP759" s="5">
        <f t="shared" si="983"/>
        <v>4.6885787188211548E-4</v>
      </c>
      <c r="AQ759" s="5">
        <f t="shared" si="984"/>
        <v>2.5447977010848875E-4</v>
      </c>
      <c r="AR759" s="5">
        <f t="shared" si="985"/>
        <v>1.7872002486005793E-2</v>
      </c>
      <c r="AS759" s="5">
        <f t="shared" si="986"/>
        <v>1.683627003237315E-2</v>
      </c>
      <c r="AT759" s="5">
        <f t="shared" si="987"/>
        <v>7.9302805834137007E-3</v>
      </c>
      <c r="AU759" s="5">
        <f t="shared" si="988"/>
        <v>2.4902328924693859E-3</v>
      </c>
      <c r="AV759" s="5">
        <f t="shared" si="989"/>
        <v>5.8647923552413155E-4</v>
      </c>
      <c r="AW759" s="5">
        <f t="shared" si="990"/>
        <v>6.2776559654497062E-6</v>
      </c>
      <c r="AX759" s="5">
        <f t="shared" si="991"/>
        <v>4.3161621222147937E-5</v>
      </c>
      <c r="AY759" s="5">
        <f t="shared" si="992"/>
        <v>9.37065162372576E-5</v>
      </c>
      <c r="AZ759" s="5">
        <f t="shared" si="993"/>
        <v>1.0172128544626574E-4</v>
      </c>
      <c r="BA759" s="5">
        <f t="shared" si="994"/>
        <v>7.3614374811404573E-5</v>
      </c>
      <c r="BB759" s="5">
        <f t="shared" si="995"/>
        <v>3.9955326127906994E-5</v>
      </c>
      <c r="BC759" s="5">
        <f t="shared" si="996"/>
        <v>1.734909074568498E-5</v>
      </c>
      <c r="BD759" s="5">
        <f t="shared" si="997"/>
        <v>6.4668681872397799E-3</v>
      </c>
      <c r="BE759" s="5">
        <f t="shared" si="998"/>
        <v>6.092095116335532E-3</v>
      </c>
      <c r="BF759" s="5">
        <f t="shared" si="999"/>
        <v>2.869520595742981E-3</v>
      </c>
      <c r="BG759" s="5">
        <f t="shared" si="1000"/>
        <v>9.010746212540086E-4</v>
      </c>
      <c r="BH759" s="5">
        <f t="shared" si="1001"/>
        <v>2.1221370765013461E-4</v>
      </c>
      <c r="BI759" s="5">
        <f t="shared" si="1002"/>
        <v>3.9983066132252567E-5</v>
      </c>
      <c r="BJ759" s="8">
        <f t="shared" si="1003"/>
        <v>0.15186105972826047</v>
      </c>
      <c r="BK759" s="8">
        <f t="shared" si="1004"/>
        <v>0.19401730444598561</v>
      </c>
      <c r="BL759" s="8">
        <f t="shared" si="1005"/>
        <v>0.57134978984613016</v>
      </c>
      <c r="BM759" s="8">
        <f t="shared" si="1006"/>
        <v>0.59464156716345695</v>
      </c>
      <c r="BN759" s="8">
        <f t="shared" si="1007"/>
        <v>0.39833231311242245</v>
      </c>
    </row>
    <row r="760" spans="1:66" x14ac:dyDescent="0.25">
      <c r="A760" t="s">
        <v>145</v>
      </c>
      <c r="B760" t="s">
        <v>404</v>
      </c>
      <c r="C760" t="s">
        <v>347</v>
      </c>
      <c r="D760" s="11">
        <v>44295</v>
      </c>
      <c r="E760">
        <f>VLOOKUP(A760,home!$A$2:$E$405,3,FALSE)</f>
        <v>1.4406000000000001</v>
      </c>
      <c r="F760">
        <f>VLOOKUP(B760,home!$B$2:$E$405,3,FALSE)</f>
        <v>1.0908</v>
      </c>
      <c r="G760">
        <f>VLOOKUP(C760,away!$B$2:$E$405,4,FALSE)</f>
        <v>0.95860000000000001</v>
      </c>
      <c r="H760">
        <f>VLOOKUP(A760,away!$A$2:$E$405,3,FALSE)</f>
        <v>1.2678</v>
      </c>
      <c r="I760">
        <f>VLOOKUP(C760,away!$B$2:$E$405,3,FALSE)</f>
        <v>1.1268</v>
      </c>
      <c r="J760">
        <f>VLOOKUP(B760,home!$B$2:$E$405,4,FALSE)</f>
        <v>0.75119999999999998</v>
      </c>
      <c r="K760" s="3">
        <f t="shared" si="952"/>
        <v>1.5063502517280001</v>
      </c>
      <c r="L760" s="3">
        <f t="shared" si="953"/>
        <v>1.073132048448</v>
      </c>
      <c r="M760" s="5">
        <f t="shared" si="954"/>
        <v>7.5813242367357536E-2</v>
      </c>
      <c r="N760" s="5">
        <f t="shared" si="955"/>
        <v>0.11420129672438491</v>
      </c>
      <c r="O760" s="5">
        <f t="shared" si="956"/>
        <v>8.1357620081167092E-2</v>
      </c>
      <c r="P760" s="5">
        <f t="shared" si="957"/>
        <v>0.12255307148925705</v>
      </c>
      <c r="Q760" s="5">
        <f t="shared" si="958"/>
        <v>8.6013576034220635E-2</v>
      </c>
      <c r="R760" s="5">
        <f t="shared" si="959"/>
        <v>4.3653734747278489E-2</v>
      </c>
      <c r="S760" s="5">
        <f t="shared" si="960"/>
        <v>4.9527150081097523E-2</v>
      </c>
      <c r="T760" s="5">
        <f t="shared" si="961"/>
        <v>9.2303925043940999E-2</v>
      </c>
      <c r="U760" s="5">
        <f t="shared" si="962"/>
        <v>6.5757814325430292E-2</v>
      </c>
      <c r="V760" s="5">
        <f t="shared" si="963"/>
        <v>8.895696516882599E-3</v>
      </c>
      <c r="W760" s="5">
        <f t="shared" si="964"/>
        <v>4.3188857303724577E-2</v>
      </c>
      <c r="X760" s="5">
        <f t="shared" si="965"/>
        <v>4.6347346908474328E-2</v>
      </c>
      <c r="Y760" s="5">
        <f t="shared" si="966"/>
        <v>2.4868411664010565E-2</v>
      </c>
      <c r="Z760" s="5">
        <f t="shared" si="967"/>
        <v>1.5615407263917537E-2</v>
      </c>
      <c r="AA760" s="5">
        <f t="shared" si="968"/>
        <v>2.3522272662837421E-2</v>
      </c>
      <c r="AB760" s="5">
        <f t="shared" si="969"/>
        <v>1.7716390673439907E-2</v>
      </c>
      <c r="AC760" s="5">
        <f t="shared" si="970"/>
        <v>8.9875041709207943E-4</v>
      </c>
      <c r="AD760" s="5">
        <f t="shared" si="971"/>
        <v>1.6264386517827547E-2</v>
      </c>
      <c r="AE760" s="5">
        <f t="shared" si="972"/>
        <v>1.7453834420626309E-2</v>
      </c>
      <c r="AF760" s="5">
        <f t="shared" si="973"/>
        <v>9.3651345425394619E-3</v>
      </c>
      <c r="AG760" s="5">
        <f t="shared" si="974"/>
        <v>3.3500086718754991E-3</v>
      </c>
      <c r="AH760" s="5">
        <f t="shared" si="975"/>
        <v>4.1893484961194006E-3</v>
      </c>
      <c r="AI760" s="5">
        <f t="shared" si="976"/>
        <v>6.3106261617057778E-3</v>
      </c>
      <c r="AJ760" s="5">
        <f t="shared" si="977"/>
        <v>4.7530066536234017E-3</v>
      </c>
      <c r="AK760" s="5">
        <f t="shared" si="978"/>
        <v>2.3865642563834903E-3</v>
      </c>
      <c r="AL760" s="5">
        <f t="shared" si="979"/>
        <v>5.8113659660233451E-5</v>
      </c>
      <c r="AM760" s="5">
        <f t="shared" si="980"/>
        <v>4.8999725450662003E-3</v>
      </c>
      <c r="AN760" s="5">
        <f t="shared" si="981"/>
        <v>5.2583175746258523E-3</v>
      </c>
      <c r="AO760" s="5">
        <f t="shared" si="982"/>
        <v>2.82143455512418E-3</v>
      </c>
      <c r="AP760" s="5">
        <f t="shared" si="983"/>
        <v>1.0092572812341277E-3</v>
      </c>
      <c r="AQ760" s="5">
        <f t="shared" si="984"/>
        <v>2.7076658340545966E-4</v>
      </c>
      <c r="AR760" s="5">
        <f t="shared" si="985"/>
        <v>8.9914482666063247E-4</v>
      </c>
      <c r="AS760" s="5">
        <f t="shared" si="986"/>
        <v>1.3544270359801727E-3</v>
      </c>
      <c r="AT760" s="5">
        <f t="shared" si="987"/>
        <v>1.0201207532979713E-3</v>
      </c>
      <c r="AU760" s="5">
        <f t="shared" si="988"/>
        <v>5.1221971784111875E-4</v>
      </c>
      <c r="AV760" s="5">
        <f t="shared" si="989"/>
        <v>1.9289557522750357E-4</v>
      </c>
      <c r="AW760" s="5">
        <f t="shared" si="990"/>
        <v>2.6094852973386761E-6</v>
      </c>
      <c r="AX760" s="5">
        <f t="shared" si="991"/>
        <v>1.2301791461201287E-3</v>
      </c>
      <c r="AY760" s="5">
        <f t="shared" si="992"/>
        <v>1.3201446670339052E-3</v>
      </c>
      <c r="AZ760" s="5">
        <f t="shared" si="993"/>
        <v>7.0834477539089881E-4</v>
      </c>
      <c r="BA760" s="5">
        <f t="shared" si="994"/>
        <v>2.533824932742246E-4</v>
      </c>
      <c r="BB760" s="5">
        <f t="shared" si="995"/>
        <v>6.7978218512057548E-5</v>
      </c>
      <c r="BC760" s="5">
        <f t="shared" si="996"/>
        <v>1.4589920976338019E-5</v>
      </c>
      <c r="BD760" s="5">
        <f t="shared" si="997"/>
        <v>1.6081685494762432E-4</v>
      </c>
      <c r="BE760" s="5">
        <f t="shared" si="998"/>
        <v>2.4224650993245918E-4</v>
      </c>
      <c r="BF760" s="5">
        <f t="shared" si="999"/>
        <v>1.8245404560849471E-4</v>
      </c>
      <c r="BG760" s="5">
        <f t="shared" si="1000"/>
        <v>9.1613232510382684E-5</v>
      </c>
      <c r="BH760" s="5">
        <f t="shared" si="1001"/>
        <v>3.4500403963407686E-5</v>
      </c>
      <c r="BI760" s="5">
        <f t="shared" si="1002"/>
        <v>1.0393938438999366E-5</v>
      </c>
      <c r="BJ760" s="8">
        <f t="shared" si="1003"/>
        <v>0.47121114559238814</v>
      </c>
      <c r="BK760" s="8">
        <f t="shared" si="1004"/>
        <v>0.25906616919838094</v>
      </c>
      <c r="BL760" s="8">
        <f t="shared" si="1005"/>
        <v>0.25434821095239407</v>
      </c>
      <c r="BM760" s="8">
        <f t="shared" si="1006"/>
        <v>0.47533085638167843</v>
      </c>
      <c r="BN760" s="8">
        <f t="shared" si="1007"/>
        <v>0.52359254144366574</v>
      </c>
    </row>
    <row r="761" spans="1:66" x14ac:dyDescent="0.25">
      <c r="A761" t="s">
        <v>145</v>
      </c>
      <c r="B761" t="s">
        <v>419</v>
      </c>
      <c r="C761" t="s">
        <v>433</v>
      </c>
      <c r="D761" s="11">
        <v>44295</v>
      </c>
      <c r="E761">
        <f>VLOOKUP(A761,home!$A$2:$E$405,3,FALSE)</f>
        <v>1.4406000000000001</v>
      </c>
      <c r="F761">
        <f>VLOOKUP(B761,home!$B$2:$E$405,3,FALSE)</f>
        <v>1.2148000000000001</v>
      </c>
      <c r="G761">
        <f>VLOOKUP(C761,away!$B$2:$E$405,4,FALSE)</f>
        <v>1.0759000000000001</v>
      </c>
      <c r="H761">
        <f>VLOOKUP(A761,away!$A$2:$E$405,3,FALSE)</f>
        <v>1.2678</v>
      </c>
      <c r="I761">
        <f>VLOOKUP(C761,away!$B$2:$E$405,3,FALSE)</f>
        <v>0.78879999999999995</v>
      </c>
      <c r="J761">
        <f>VLOOKUP(B761,home!$B$2:$E$405,4,FALSE)</f>
        <v>0.63100000000000001</v>
      </c>
      <c r="K761" s="3">
        <f t="shared" si="952"/>
        <v>1.8828689827920004</v>
      </c>
      <c r="L761" s="3">
        <f t="shared" si="953"/>
        <v>0.63102564383999993</v>
      </c>
      <c r="M761" s="5">
        <f t="shared" si="954"/>
        <v>8.0952345335709205E-2</v>
      </c>
      <c r="N761" s="5">
        <f t="shared" si="955"/>
        <v>0.15242266011687353</v>
      </c>
      <c r="O761" s="5">
        <f t="shared" si="956"/>
        <v>5.1083005835823918E-2</v>
      </c>
      <c r="P761" s="5">
        <f t="shared" si="957"/>
        <v>9.6182607236055595E-2</v>
      </c>
      <c r="Q761" s="5">
        <f t="shared" si="958"/>
        <v>0.14349594950435426</v>
      </c>
      <c r="R761" s="5">
        <f t="shared" si="959"/>
        <v>1.611734332341663E-2</v>
      </c>
      <c r="S761" s="5">
        <f t="shared" si="960"/>
        <v>2.856956736818763E-2</v>
      </c>
      <c r="T761" s="5">
        <f t="shared" si="961"/>
        <v>9.0549623924417261E-2</v>
      </c>
      <c r="U761" s="5">
        <f t="shared" si="962"/>
        <v>3.0346845828670907E-2</v>
      </c>
      <c r="V761" s="5">
        <f t="shared" si="963"/>
        <v>3.7716229024521986E-3</v>
      </c>
      <c r="W761" s="5">
        <f t="shared" si="964"/>
        <v>9.0061357492678587E-2</v>
      </c>
      <c r="X761" s="5">
        <f t="shared" si="965"/>
        <v>5.6831026096921901E-2</v>
      </c>
      <c r="Y761" s="5">
        <f t="shared" si="966"/>
        <v>1.7930917416448991E-2</v>
      </c>
      <c r="Z761" s="5">
        <f t="shared" si="967"/>
        <v>3.3901523158831022E-3</v>
      </c>
      <c r="AA761" s="5">
        <f t="shared" si="968"/>
        <v>6.3832126425167604E-3</v>
      </c>
      <c r="AB761" s="5">
        <f t="shared" si="969"/>
        <v>6.0093765475802861E-3</v>
      </c>
      <c r="AC761" s="5">
        <f t="shared" si="970"/>
        <v>2.800756750504633E-4</v>
      </c>
      <c r="AD761" s="5">
        <f t="shared" si="971"/>
        <v>4.2393434142776604E-2</v>
      </c>
      <c r="AE761" s="5">
        <f t="shared" si="972"/>
        <v>2.675134407453424E-2</v>
      </c>
      <c r="AF761" s="5">
        <f t="shared" si="973"/>
        <v>8.4403920591091686E-3</v>
      </c>
      <c r="AG761" s="5">
        <f t="shared" si="974"/>
        <v>1.7753679444537957E-3</v>
      </c>
      <c r="AH761" s="5">
        <f t="shared" si="975"/>
        <v>5.348182619614502E-4</v>
      </c>
      <c r="AI761" s="5">
        <f t="shared" si="976"/>
        <v>1.0069927168779411E-3</v>
      </c>
      <c r="AJ761" s="5">
        <f t="shared" si="977"/>
        <v>9.4801767625346111E-4</v>
      </c>
      <c r="AK761" s="5">
        <f t="shared" si="978"/>
        <v>5.949976925853968E-4</v>
      </c>
      <c r="AL761" s="5">
        <f t="shared" si="979"/>
        <v>1.3310748953863327E-5</v>
      </c>
      <c r="AM761" s="5">
        <f t="shared" si="980"/>
        <v>1.5964256444293886E-2</v>
      </c>
      <c r="AN761" s="5">
        <f t="shared" si="981"/>
        <v>1.0073855201187417E-2</v>
      </c>
      <c r="AO761" s="5">
        <f t="shared" si="982"/>
        <v>3.1784304821401107E-3</v>
      </c>
      <c r="AP761" s="5">
        <f t="shared" si="983"/>
        <v>6.6855704713104848E-4</v>
      </c>
      <c r="AQ761" s="5">
        <f t="shared" si="984"/>
        <v>1.0546916027740971E-4</v>
      </c>
      <c r="AR761" s="5">
        <f t="shared" si="985"/>
        <v>6.7496807618322782E-5</v>
      </c>
      <c r="AS761" s="5">
        <f t="shared" si="986"/>
        <v>1.2708764550201874E-4</v>
      </c>
      <c r="AT761" s="5">
        <f t="shared" si="987"/>
        <v>1.1964469290590822E-4</v>
      </c>
      <c r="AU761" s="5">
        <f t="shared" si="988"/>
        <v>7.5091760409402888E-5</v>
      </c>
      <c r="AV761" s="5">
        <f t="shared" si="989"/>
        <v>3.5346986634528251E-5</v>
      </c>
      <c r="AW761" s="5">
        <f t="shared" si="990"/>
        <v>4.3930596634693888E-7</v>
      </c>
      <c r="AX761" s="5">
        <f t="shared" si="991"/>
        <v>5.0097672153830448E-3</v>
      </c>
      <c r="AY761" s="5">
        <f t="shared" si="992"/>
        <v>3.1612915825756094E-3</v>
      </c>
      <c r="AZ761" s="5">
        <f t="shared" si="993"/>
        <v>9.974280281303731E-4</v>
      </c>
      <c r="BA761" s="5">
        <f t="shared" si="994"/>
        <v>2.0980088787834347E-4</v>
      </c>
      <c r="BB761" s="5">
        <f t="shared" si="995"/>
        <v>3.3097435087908821E-5</v>
      </c>
      <c r="BC761" s="5">
        <f t="shared" si="996"/>
        <v>4.1770660571600547E-6</v>
      </c>
      <c r="BD761" s="5">
        <f t="shared" si="997"/>
        <v>7.0987027474161238E-6</v>
      </c>
      <c r="BE761" s="5">
        <f t="shared" si="998"/>
        <v>1.3365927221170175E-5</v>
      </c>
      <c r="BF761" s="5">
        <f t="shared" si="999"/>
        <v>1.2583144895498299E-5</v>
      </c>
      <c r="BG761" s="5">
        <f t="shared" si="1000"/>
        <v>7.8974710765704122E-6</v>
      </c>
      <c r="BH761" s="5">
        <f t="shared" si="1001"/>
        <v>3.7174758331428435E-6</v>
      </c>
      <c r="BI761" s="5">
        <f t="shared" si="1002"/>
        <v>1.3999039881007016E-6</v>
      </c>
      <c r="BJ761" s="8">
        <f t="shared" si="1003"/>
        <v>0.67005820332271082</v>
      </c>
      <c r="BK761" s="8">
        <f t="shared" si="1004"/>
        <v>0.21293082084898457</v>
      </c>
      <c r="BL761" s="8">
        <f t="shared" si="1005"/>
        <v>0.11349534104451882</v>
      </c>
      <c r="BM761" s="8">
        <f t="shared" si="1006"/>
        <v>0.45645975390325472</v>
      </c>
      <c r="BN761" s="8">
        <f t="shared" si="1007"/>
        <v>0.54025391135223311</v>
      </c>
    </row>
    <row r="762" spans="1:66" x14ac:dyDescent="0.25">
      <c r="A762" t="s">
        <v>145</v>
      </c>
      <c r="B762" t="s">
        <v>134</v>
      </c>
      <c r="C762" t="s">
        <v>148</v>
      </c>
      <c r="D762" s="11">
        <v>44295</v>
      </c>
      <c r="E762">
        <f>VLOOKUP(A762,home!$A$2:$E$405,3,FALSE)</f>
        <v>1.4406000000000001</v>
      </c>
      <c r="F762">
        <f>VLOOKUP(B762,home!$B$2:$E$405,3,FALSE)</f>
        <v>0.55169999999999997</v>
      </c>
      <c r="G762">
        <f>VLOOKUP(C762,away!$B$2:$E$405,4,FALSE)</f>
        <v>0.86770000000000003</v>
      </c>
      <c r="H762">
        <f>VLOOKUP(A762,away!$A$2:$E$405,3,FALSE)</f>
        <v>1.2678</v>
      </c>
      <c r="I762">
        <f>VLOOKUP(C762,away!$B$2:$E$405,3,FALSE)</f>
        <v>1.2225999999999999</v>
      </c>
      <c r="J762">
        <f>VLOOKUP(B762,home!$B$2:$E$405,4,FALSE)</f>
        <v>1.1467000000000001</v>
      </c>
      <c r="K762" s="3">
        <f t="shared" si="952"/>
        <v>0.68962975565399998</v>
      </c>
      <c r="L762" s="3">
        <f t="shared" si="953"/>
        <v>1.7773990814760001</v>
      </c>
      <c r="M762" s="5">
        <f t="shared" si="954"/>
        <v>8.483654811351117E-2</v>
      </c>
      <c r="N762" s="5">
        <f t="shared" si="955"/>
        <v>5.850580794604953E-2</v>
      </c>
      <c r="O762" s="5">
        <f t="shared" si="956"/>
        <v>0.15078840269254926</v>
      </c>
      <c r="P762" s="5">
        <f t="shared" si="957"/>
        <v>0.10398816930431971</v>
      </c>
      <c r="Q762" s="5">
        <f t="shared" si="958"/>
        <v>2.0173673019086992E-2</v>
      </c>
      <c r="R762" s="5">
        <f t="shared" si="959"/>
        <v>0.13400558422148517</v>
      </c>
      <c r="S762" s="5">
        <f t="shared" si="960"/>
        <v>3.1865804289901566E-2</v>
      </c>
      <c r="T762" s="5">
        <f t="shared" si="961"/>
        <v>3.5856667894122389E-2</v>
      </c>
      <c r="U762" s="5">
        <f t="shared" si="962"/>
        <v>9.241423830293434E-2</v>
      </c>
      <c r="V762" s="5">
        <f t="shared" si="963"/>
        <v>4.3399359319666484E-3</v>
      </c>
      <c r="W762" s="5">
        <f t="shared" si="964"/>
        <v>4.6374550649322189E-3</v>
      </c>
      <c r="X762" s="5">
        <f t="shared" si="965"/>
        <v>8.2426083727967503E-3</v>
      </c>
      <c r="Y762" s="5">
        <f t="shared" si="966"/>
        <v>7.3252022753876678E-3</v>
      </c>
      <c r="Z762" s="5">
        <f t="shared" si="967"/>
        <v>7.9393800769307493E-2</v>
      </c>
      <c r="AA762" s="5">
        <f t="shared" si="968"/>
        <v>5.4752327424979888E-2</v>
      </c>
      <c r="AB762" s="5">
        <f t="shared" si="969"/>
        <v>1.887941709178834E-2</v>
      </c>
      <c r="AC762" s="5">
        <f t="shared" si="970"/>
        <v>3.3247904536630744E-4</v>
      </c>
      <c r="AD762" s="5">
        <f t="shared" si="971"/>
        <v>7.9953175082140236E-4</v>
      </c>
      <c r="AE762" s="5">
        <f t="shared" si="972"/>
        <v>1.4210869995208589E-3</v>
      </c>
      <c r="AF762" s="5">
        <f t="shared" si="973"/>
        <v>1.2629193638229301E-3</v>
      </c>
      <c r="AG762" s="5">
        <f t="shared" si="974"/>
        <v>7.4823723907904336E-4</v>
      </c>
      <c r="AH762" s="5">
        <f t="shared" si="975"/>
        <v>3.527861714056392E-2</v>
      </c>
      <c r="AI762" s="5">
        <f t="shared" si="976"/>
        <v>2.4329184118458115E-2</v>
      </c>
      <c r="AJ762" s="5">
        <f t="shared" si="977"/>
        <v>8.3890646494367213E-3</v>
      </c>
      <c r="AK762" s="5">
        <f t="shared" si="978"/>
        <v>1.928449534785552E-3</v>
      </c>
      <c r="AL762" s="5">
        <f t="shared" si="979"/>
        <v>1.6301411610208562E-5</v>
      </c>
      <c r="AM762" s="5">
        <f t="shared" si="980"/>
        <v>1.1027617719131574E-4</v>
      </c>
      <c r="AN762" s="5">
        <f t="shared" si="981"/>
        <v>1.9600477604852926E-4</v>
      </c>
      <c r="AO762" s="5">
        <f t="shared" si="982"/>
        <v>1.7418935445678252E-4</v>
      </c>
      <c r="AP762" s="5">
        <f t="shared" si="983"/>
        <v>1.0320133287146088E-4</v>
      </c>
      <c r="AQ762" s="5">
        <f t="shared" si="984"/>
        <v>4.5857488563208375E-5</v>
      </c>
      <c r="AR762" s="5">
        <f t="shared" si="985"/>
        <v>1.2540836340276367E-2</v>
      </c>
      <c r="AS762" s="5">
        <f t="shared" si="986"/>
        <v>8.6485339010415954E-3</v>
      </c>
      <c r="AT762" s="5">
        <f t="shared" si="987"/>
        <v>2.982143160470325E-3</v>
      </c>
      <c r="AU762" s="5">
        <f t="shared" si="988"/>
        <v>6.8552488636013261E-4</v>
      </c>
      <c r="AV762" s="5">
        <f t="shared" si="989"/>
        <v>1.1818958996881855E-4</v>
      </c>
      <c r="AW762" s="5">
        <f t="shared" si="990"/>
        <v>5.5503919927216861E-7</v>
      </c>
      <c r="AX762" s="5">
        <f t="shared" si="991"/>
        <v>1.2674955521817378E-5</v>
      </c>
      <c r="AY762" s="5">
        <f t="shared" si="992"/>
        <v>2.2528454302227367E-5</v>
      </c>
      <c r="AZ762" s="5">
        <f t="shared" si="993"/>
        <v>2.0021026991926486E-5</v>
      </c>
      <c r="BA762" s="5">
        <f t="shared" si="994"/>
        <v>1.186178499521878E-5</v>
      </c>
      <c r="BB762" s="5">
        <f t="shared" si="995"/>
        <v>5.2707814387919142E-6</v>
      </c>
      <c r="BC762" s="5">
        <f t="shared" si="996"/>
        <v>1.8736564175939013E-6</v>
      </c>
      <c r="BD762" s="5">
        <f t="shared" si="997"/>
        <v>3.7150118320246747E-3</v>
      </c>
      <c r="BE762" s="5">
        <f t="shared" si="998"/>
        <v>2.5619827019708954E-3</v>
      </c>
      <c r="BF762" s="5">
        <f t="shared" si="999"/>
        <v>8.8340975237498158E-4</v>
      </c>
      <c r="BG762" s="5">
        <f t="shared" si="1000"/>
        <v>2.0307521722423975E-4</v>
      </c>
      <c r="BH762" s="5">
        <f t="shared" si="1001"/>
        <v>3.5011678108433846E-5</v>
      </c>
      <c r="BI762" s="5">
        <f t="shared" si="1002"/>
        <v>4.8290190037911485E-6</v>
      </c>
      <c r="BJ762" s="8">
        <f t="shared" si="1003"/>
        <v>0.13967694971441866</v>
      </c>
      <c r="BK762" s="8">
        <f t="shared" si="1004"/>
        <v>0.22540176655097788</v>
      </c>
      <c r="BL762" s="8">
        <f t="shared" si="1005"/>
        <v>0.55314383325580563</v>
      </c>
      <c r="BM762" s="8">
        <f t="shared" si="1006"/>
        <v>0.44529619157840489</v>
      </c>
      <c r="BN762" s="8">
        <f t="shared" si="1007"/>
        <v>0.55229818529700181</v>
      </c>
    </row>
    <row r="763" spans="1:66" x14ac:dyDescent="0.25">
      <c r="A763" t="s">
        <v>145</v>
      </c>
      <c r="B763" t="s">
        <v>147</v>
      </c>
      <c r="C763" t="s">
        <v>388</v>
      </c>
      <c r="D763" s="11">
        <v>44295</v>
      </c>
      <c r="E763">
        <f>VLOOKUP(A763,home!$A$2:$E$405,3,FALSE)</f>
        <v>1.4406000000000001</v>
      </c>
      <c r="F763">
        <f>VLOOKUP(B763,home!$B$2:$E$405,3,FALSE)</f>
        <v>1.1238999999999999</v>
      </c>
      <c r="G763">
        <f>VLOOKUP(C763,away!$B$2:$E$405,4,FALSE)</f>
        <v>0.79330000000000001</v>
      </c>
      <c r="H763">
        <f>VLOOKUP(A763,away!$A$2:$E$405,3,FALSE)</f>
        <v>1.2678</v>
      </c>
      <c r="I763">
        <f>VLOOKUP(C763,away!$B$2:$E$405,3,FALSE)</f>
        <v>1.1268</v>
      </c>
      <c r="J763">
        <f>VLOOKUP(B763,home!$B$2:$E$405,4,FALSE)</f>
        <v>0.93899999999999995</v>
      </c>
      <c r="K763" s="3">
        <f t="shared" si="952"/>
        <v>1.2844243667220001</v>
      </c>
      <c r="L763" s="3">
        <f t="shared" si="953"/>
        <v>1.3414150605599999</v>
      </c>
      <c r="M763" s="5">
        <f t="shared" si="954"/>
        <v>7.2378974640664312E-2</v>
      </c>
      <c r="N763" s="5">
        <f t="shared" si="955"/>
        <v>9.2965318666822963E-2</v>
      </c>
      <c r="O763" s="5">
        <f t="shared" si="956"/>
        <v>9.7090246650877413E-2</v>
      </c>
      <c r="P763" s="5">
        <f t="shared" si="957"/>
        <v>0.124705078569436</v>
      </c>
      <c r="Q763" s="5">
        <f t="shared" si="958"/>
        <v>5.9703460277871517E-2</v>
      </c>
      <c r="R763" s="5">
        <f t="shared" si="959"/>
        <v>6.5119159545486041E-2</v>
      </c>
      <c r="S763" s="5">
        <f t="shared" si="960"/>
        <v>5.3715034988462231E-2</v>
      </c>
      <c r="T763" s="5">
        <f t="shared" si="961"/>
        <v>8.0087120784282567E-2</v>
      </c>
      <c r="U763" s="5">
        <f t="shared" si="962"/>
        <v>8.3640635260679788E-2</v>
      </c>
      <c r="V763" s="5">
        <f t="shared" si="963"/>
        <v>1.0283123873491389E-2</v>
      </c>
      <c r="W763" s="5">
        <f t="shared" si="964"/>
        <v>2.5561526386172397E-2</v>
      </c>
      <c r="X763" s="5">
        <f t="shared" si="965"/>
        <v>3.4288616465313476E-2</v>
      </c>
      <c r="Y763" s="5">
        <f t="shared" si="966"/>
        <v>2.2997633266168552E-2</v>
      </c>
      <c r="Z763" s="5">
        <f t="shared" si="967"/>
        <v>2.9117273781774825E-2</v>
      </c>
      <c r="AA763" s="5">
        <f t="shared" si="968"/>
        <v>3.7398935937827227E-2</v>
      </c>
      <c r="AB763" s="5">
        <f t="shared" si="969"/>
        <v>2.4018052304010197E-2</v>
      </c>
      <c r="AC763" s="5">
        <f t="shared" si="970"/>
        <v>1.1073293184842639E-3</v>
      </c>
      <c r="AD763" s="5">
        <f t="shared" si="971"/>
        <v>8.207961835251798E-3</v>
      </c>
      <c r="AE763" s="5">
        <f t="shared" si="972"/>
        <v>1.1010283622308457E-2</v>
      </c>
      <c r="AF763" s="5">
        <f t="shared" si="973"/>
        <v>7.3846801360008393E-3</v>
      </c>
      <c r="AG763" s="5">
        <f t="shared" si="974"/>
        <v>3.3019737172832655E-3</v>
      </c>
      <c r="AH763" s="5">
        <f t="shared" si="975"/>
        <v>9.7645873933303855E-3</v>
      </c>
      <c r="AI763" s="5">
        <f t="shared" si="976"/>
        <v>1.2541873978980007E-2</v>
      </c>
      <c r="AJ763" s="5">
        <f t="shared" si="977"/>
        <v>8.0545442714792647E-3</v>
      </c>
      <c r="AK763" s="5">
        <f t="shared" si="978"/>
        <v>3.4484843083763552E-3</v>
      </c>
      <c r="AL763" s="5">
        <f t="shared" si="979"/>
        <v>7.6314753199743692E-5</v>
      </c>
      <c r="AM763" s="5">
        <f t="shared" si="980"/>
        <v>2.1085012364643265E-3</v>
      </c>
      <c r="AN763" s="5">
        <f t="shared" si="981"/>
        <v>2.828375313802629E-3</v>
      </c>
      <c r="AO763" s="5">
        <f t="shared" si="982"/>
        <v>1.8970126214254818E-3</v>
      </c>
      <c r="AP763" s="5">
        <f t="shared" si="983"/>
        <v>8.482271001508491E-4</v>
      </c>
      <c r="AQ763" s="5">
        <f t="shared" si="984"/>
        <v>2.8445615172937086E-4</v>
      </c>
      <c r="AR763" s="5">
        <f t="shared" si="985"/>
        <v>2.6196729179135377E-3</v>
      </c>
      <c r="AS763" s="5">
        <f t="shared" si="986"/>
        <v>3.3647717286098698E-3</v>
      </c>
      <c r="AT763" s="5">
        <f t="shared" si="987"/>
        <v>2.1608973983419113E-3</v>
      </c>
      <c r="AU763" s="5">
        <f t="shared" si="988"/>
        <v>9.2516975747217536E-4</v>
      </c>
      <c r="AV763" s="5">
        <f t="shared" si="989"/>
        <v>2.970776449628864E-4</v>
      </c>
      <c r="AW763" s="5">
        <f t="shared" si="990"/>
        <v>3.6523948122553065E-6</v>
      </c>
      <c r="AX763" s="5">
        <f t="shared" si="991"/>
        <v>4.5136839422970732E-4</v>
      </c>
      <c r="AY763" s="5">
        <f t="shared" si="992"/>
        <v>6.0547236188051266E-4</v>
      </c>
      <c r="AZ763" s="5">
        <f t="shared" si="993"/>
        <v>4.060948724896772E-4</v>
      </c>
      <c r="BA763" s="5">
        <f t="shared" si="994"/>
        <v>1.8158059265794863E-4</v>
      </c>
      <c r="BB763" s="5">
        <f t="shared" si="995"/>
        <v>6.0893735424195664E-5</v>
      </c>
      <c r="BC763" s="5">
        <f t="shared" si="996"/>
        <v>1.6336754758354405E-5</v>
      </c>
      <c r="BD763" s="5">
        <f t="shared" si="997"/>
        <v>5.8567811763839659E-4</v>
      </c>
      <c r="BE763" s="5">
        <f t="shared" si="998"/>
        <v>7.5225924535063068E-4</v>
      </c>
      <c r="BF763" s="5">
        <f t="shared" si="999"/>
        <v>4.8311005241012683E-4</v>
      </c>
      <c r="BG763" s="5">
        <f t="shared" si="1000"/>
        <v>2.0683944104130309E-4</v>
      </c>
      <c r="BH763" s="5">
        <f t="shared" si="1001"/>
        <v>6.6417404518152073E-5</v>
      </c>
      <c r="BI763" s="5">
        <f t="shared" si="1002"/>
        <v>1.7061626547509274E-5</v>
      </c>
      <c r="BJ763" s="8">
        <f t="shared" si="1003"/>
        <v>0.35519689429248896</v>
      </c>
      <c r="BK763" s="8">
        <f t="shared" si="1004"/>
        <v>0.26287132850561851</v>
      </c>
      <c r="BL763" s="8">
        <f t="shared" si="1005"/>
        <v>0.35255547498585321</v>
      </c>
      <c r="BM763" s="8">
        <f t="shared" si="1006"/>
        <v>0.48717691324750884</v>
      </c>
      <c r="BN763" s="8">
        <f t="shared" si="1007"/>
        <v>0.51196223835115828</v>
      </c>
    </row>
    <row r="764" spans="1:66" x14ac:dyDescent="0.25">
      <c r="A764" t="s">
        <v>342</v>
      </c>
      <c r="B764" t="s">
        <v>377</v>
      </c>
      <c r="C764" t="s">
        <v>393</v>
      </c>
      <c r="D764" s="11">
        <v>44295</v>
      </c>
      <c r="E764">
        <f>VLOOKUP(A764,home!$A$2:$E$405,3,FALSE)</f>
        <v>1.1741999999999999</v>
      </c>
      <c r="F764">
        <f>VLOOKUP(B764,home!$B$2:$E$405,3,FALSE)</f>
        <v>0.46150000000000002</v>
      </c>
      <c r="G764">
        <f>VLOOKUP(C764,away!$B$2:$E$405,4,FALSE)</f>
        <v>0.85160000000000002</v>
      </c>
      <c r="H764">
        <f>VLOOKUP(A764,away!$A$2:$E$405,3,FALSE)</f>
        <v>0.85970000000000002</v>
      </c>
      <c r="I764">
        <f>VLOOKUP(C764,away!$B$2:$E$405,3,FALSE)</f>
        <v>1.0468999999999999</v>
      </c>
      <c r="J764">
        <f>VLOOKUP(B764,home!$B$2:$E$405,4,FALSE)</f>
        <v>0.97</v>
      </c>
      <c r="K764" s="3">
        <f t="shared" si="952"/>
        <v>0.46147633428000001</v>
      </c>
      <c r="L764" s="3">
        <f t="shared" si="953"/>
        <v>0.87301933210000005</v>
      </c>
      <c r="M764" s="5">
        <f t="shared" si="954"/>
        <v>0.26329092844437274</v>
      </c>
      <c r="N764" s="5">
        <f t="shared" si="955"/>
        <v>0.12150253250768692</v>
      </c>
      <c r="O764" s="5">
        <f t="shared" si="956"/>
        <v>0.22985807049849521</v>
      </c>
      <c r="P764" s="5">
        <f t="shared" si="957"/>
        <v>0.10607405977831938</v>
      </c>
      <c r="Q764" s="5">
        <f t="shared" si="958"/>
        <v>2.8035271653691945E-2</v>
      </c>
      <c r="R764" s="5">
        <f t="shared" si="959"/>
        <v>0.10033526959219551</v>
      </c>
      <c r="S764" s="5">
        <f t="shared" si="960"/>
        <v>1.0683719929446502E-2</v>
      </c>
      <c r="T764" s="5">
        <f t="shared" si="961"/>
        <v>2.4475334134348208E-2</v>
      </c>
      <c r="U764" s="5">
        <f t="shared" si="962"/>
        <v>4.6302352410401926E-2</v>
      </c>
      <c r="V764" s="5">
        <f t="shared" si="963"/>
        <v>4.7824812952758844E-4</v>
      </c>
      <c r="W764" s="5">
        <f t="shared" si="964"/>
        <v>4.3125381310965853E-3</v>
      </c>
      <c r="X764" s="5">
        <f t="shared" si="965"/>
        <v>3.7649291588657233E-3</v>
      </c>
      <c r="Y764" s="5">
        <f t="shared" si="966"/>
        <v>1.6434279698383841E-3</v>
      </c>
      <c r="Z764" s="5">
        <f t="shared" si="967"/>
        <v>2.9198210015150657E-2</v>
      </c>
      <c r="AA764" s="5">
        <f t="shared" si="968"/>
        <v>1.3474282925329307E-2</v>
      </c>
      <c r="AB764" s="5">
        <f t="shared" si="969"/>
        <v>3.1090313457162819E-3</v>
      </c>
      <c r="AC764" s="5">
        <f t="shared" si="970"/>
        <v>1.2042220980634933E-5</v>
      </c>
      <c r="AD764" s="5">
        <f t="shared" si="971"/>
        <v>4.9753357204529339E-4</v>
      </c>
      <c r="AE764" s="5">
        <f t="shared" si="972"/>
        <v>4.3435642676430933E-4</v>
      </c>
      <c r="AF764" s="5">
        <f t="shared" si="973"/>
        <v>1.8960077879355994E-4</v>
      </c>
      <c r="AG764" s="5">
        <f t="shared" si="974"/>
        <v>5.5175048422664525E-5</v>
      </c>
      <c r="AH764" s="5">
        <f t="shared" si="975"/>
        <v>6.3726504514855882E-3</v>
      </c>
      <c r="AI764" s="5">
        <f t="shared" si="976"/>
        <v>2.9408273699993563E-3</v>
      </c>
      <c r="AJ764" s="5">
        <f t="shared" si="977"/>
        <v>6.7856111722879812E-4</v>
      </c>
      <c r="AK764" s="5">
        <f t="shared" si="978"/>
        <v>1.0437996565456237E-4</v>
      </c>
      <c r="AL764" s="5">
        <f t="shared" si="979"/>
        <v>1.9406172110992132E-7</v>
      </c>
      <c r="AM764" s="5">
        <f t="shared" si="980"/>
        <v>4.5919993801739285E-5</v>
      </c>
      <c r="AN764" s="5">
        <f t="shared" si="981"/>
        <v>4.0089042318830577E-5</v>
      </c>
      <c r="AO764" s="5">
        <f t="shared" si="982"/>
        <v>1.7499254474857053E-5</v>
      </c>
      <c r="AP764" s="5">
        <f t="shared" si="983"/>
        <v>5.0923958179625472E-6</v>
      </c>
      <c r="AQ764" s="5">
        <f t="shared" si="984"/>
        <v>1.111439998946624E-6</v>
      </c>
      <c r="AR764" s="5">
        <f t="shared" si="985"/>
        <v>1.1126894081725427E-3</v>
      </c>
      <c r="AS764" s="5">
        <f t="shared" si="986"/>
        <v>5.1347982927564767E-4</v>
      </c>
      <c r="AT764" s="5">
        <f t="shared" si="987"/>
        <v>1.1847939467042305E-4</v>
      </c>
      <c r="AU764" s="5">
        <f t="shared" si="988"/>
        <v>1.8225145580073403E-5</v>
      </c>
      <c r="AV764" s="5">
        <f t="shared" si="989"/>
        <v>2.1026183435029039E-6</v>
      </c>
      <c r="AW764" s="5">
        <f t="shared" si="990"/>
        <v>2.171754214511044E-9</v>
      </c>
      <c r="AX764" s="5">
        <f t="shared" si="991"/>
        <v>3.5318317349644926E-6</v>
      </c>
      <c r="AY764" s="5">
        <f t="shared" si="992"/>
        <v>3.0833573823482857E-6</v>
      </c>
      <c r="AZ764" s="5">
        <f t="shared" si="993"/>
        <v>1.3459153012816525E-6</v>
      </c>
      <c r="BA764" s="5">
        <f t="shared" si="994"/>
        <v>3.9167002579602621E-7</v>
      </c>
      <c r="BB764" s="5">
        <f t="shared" si="995"/>
        <v>8.5483876081009132E-8</v>
      </c>
      <c r="BC764" s="5">
        <f t="shared" si="996"/>
        <v>1.4925815280312357E-8</v>
      </c>
      <c r="BD764" s="5">
        <f t="shared" si="997"/>
        <v>1.6189989399292287E-4</v>
      </c>
      <c r="BE764" s="5">
        <f t="shared" si="998"/>
        <v>7.471296960017463E-5</v>
      </c>
      <c r="BF764" s="5">
        <f t="shared" si="999"/>
        <v>1.7239133667130833E-5</v>
      </c>
      <c r="BG764" s="5">
        <f t="shared" si="1000"/>
        <v>2.6518174036234907E-6</v>
      </c>
      <c r="BH764" s="5">
        <f t="shared" si="1001"/>
        <v>3.0593774365101885E-7</v>
      </c>
      <c r="BI764" s="5">
        <f t="shared" si="1002"/>
        <v>2.8236605691593322E-8</v>
      </c>
      <c r="BJ764" s="8">
        <f t="shared" si="1003"/>
        <v>0.18502886469210175</v>
      </c>
      <c r="BK764" s="8">
        <f t="shared" si="1004"/>
        <v>0.38054227592175033</v>
      </c>
      <c r="BL764" s="8">
        <f t="shared" si="1005"/>
        <v>0.40519724006156183</v>
      </c>
      <c r="BM764" s="8">
        <f t="shared" si="1006"/>
        <v>0.15086737703017483</v>
      </c>
      <c r="BN764" s="8">
        <f t="shared" si="1007"/>
        <v>0.84909613247476179</v>
      </c>
    </row>
    <row r="765" spans="1:66" x14ac:dyDescent="0.25">
      <c r="A765" t="s">
        <v>342</v>
      </c>
      <c r="B765" t="s">
        <v>363</v>
      </c>
      <c r="C765" t="s">
        <v>515</v>
      </c>
      <c r="D765" s="11">
        <v>44295</v>
      </c>
      <c r="E765">
        <f>VLOOKUP(A765,home!$A$2:$E$405,3,FALSE)</f>
        <v>1.1741999999999999</v>
      </c>
      <c r="F765">
        <f>VLOOKUP(B765,home!$B$2:$E$405,3,FALSE)</f>
        <v>1.1071</v>
      </c>
      <c r="G765" t="e">
        <f>VLOOKUP(C765,away!$B$2:$E$405,4,FALSE)</f>
        <v>#N/A</v>
      </c>
      <c r="H765">
        <f>VLOOKUP(A765,away!$A$2:$E$405,3,FALSE)</f>
        <v>0.85970000000000002</v>
      </c>
      <c r="I765" t="e">
        <f>VLOOKUP(C765,away!$B$2:$E$405,3,FALSE)</f>
        <v>#N/A</v>
      </c>
      <c r="J765">
        <f>VLOOKUP(B765,home!$B$2:$E$405,4,FALSE)</f>
        <v>1.2795000000000001</v>
      </c>
      <c r="K765" s="3" t="e">
        <f t="shared" si="952"/>
        <v>#N/A</v>
      </c>
      <c r="L765" s="3" t="e">
        <f t="shared" si="953"/>
        <v>#N/A</v>
      </c>
      <c r="M765" s="5" t="e">
        <f t="shared" si="954"/>
        <v>#N/A</v>
      </c>
      <c r="N765" s="5" t="e">
        <f t="shared" si="955"/>
        <v>#N/A</v>
      </c>
      <c r="O765" s="5" t="e">
        <f t="shared" si="956"/>
        <v>#N/A</v>
      </c>
      <c r="P765" s="5" t="e">
        <f t="shared" si="957"/>
        <v>#N/A</v>
      </c>
      <c r="Q765" s="5" t="e">
        <f t="shared" si="958"/>
        <v>#N/A</v>
      </c>
      <c r="R765" s="5" t="e">
        <f t="shared" si="959"/>
        <v>#N/A</v>
      </c>
      <c r="S765" s="5" t="e">
        <f t="shared" si="960"/>
        <v>#N/A</v>
      </c>
      <c r="T765" s="5" t="e">
        <f t="shared" si="961"/>
        <v>#N/A</v>
      </c>
      <c r="U765" s="5" t="e">
        <f t="shared" si="962"/>
        <v>#N/A</v>
      </c>
      <c r="V765" s="5" t="e">
        <f t="shared" si="963"/>
        <v>#N/A</v>
      </c>
      <c r="W765" s="5" t="e">
        <f t="shared" si="964"/>
        <v>#N/A</v>
      </c>
      <c r="X765" s="5" t="e">
        <f t="shared" si="965"/>
        <v>#N/A</v>
      </c>
      <c r="Y765" s="5" t="e">
        <f t="shared" si="966"/>
        <v>#N/A</v>
      </c>
      <c r="Z765" s="5" t="e">
        <f t="shared" si="967"/>
        <v>#N/A</v>
      </c>
      <c r="AA765" s="5" t="e">
        <f t="shared" si="968"/>
        <v>#N/A</v>
      </c>
      <c r="AB765" s="5" t="e">
        <f t="shared" si="969"/>
        <v>#N/A</v>
      </c>
      <c r="AC765" s="5" t="e">
        <f t="shared" si="970"/>
        <v>#N/A</v>
      </c>
      <c r="AD765" s="5" t="e">
        <f t="shared" si="971"/>
        <v>#N/A</v>
      </c>
      <c r="AE765" s="5" t="e">
        <f t="shared" si="972"/>
        <v>#N/A</v>
      </c>
      <c r="AF765" s="5" t="e">
        <f t="shared" si="973"/>
        <v>#N/A</v>
      </c>
      <c r="AG765" s="5" t="e">
        <f t="shared" si="974"/>
        <v>#N/A</v>
      </c>
      <c r="AH765" s="5" t="e">
        <f t="shared" si="975"/>
        <v>#N/A</v>
      </c>
      <c r="AI765" s="5" t="e">
        <f t="shared" si="976"/>
        <v>#N/A</v>
      </c>
      <c r="AJ765" s="5" t="e">
        <f t="shared" si="977"/>
        <v>#N/A</v>
      </c>
      <c r="AK765" s="5" t="e">
        <f t="shared" si="978"/>
        <v>#N/A</v>
      </c>
      <c r="AL765" s="5" t="e">
        <f t="shared" si="979"/>
        <v>#N/A</v>
      </c>
      <c r="AM765" s="5" t="e">
        <f t="shared" si="980"/>
        <v>#N/A</v>
      </c>
      <c r="AN765" s="5" t="e">
        <f t="shared" si="981"/>
        <v>#N/A</v>
      </c>
      <c r="AO765" s="5" t="e">
        <f t="shared" si="982"/>
        <v>#N/A</v>
      </c>
      <c r="AP765" s="5" t="e">
        <f t="shared" si="983"/>
        <v>#N/A</v>
      </c>
      <c r="AQ765" s="5" t="e">
        <f t="shared" si="984"/>
        <v>#N/A</v>
      </c>
      <c r="AR765" s="5" t="e">
        <f t="shared" si="985"/>
        <v>#N/A</v>
      </c>
      <c r="AS765" s="5" t="e">
        <f t="shared" si="986"/>
        <v>#N/A</v>
      </c>
      <c r="AT765" s="5" t="e">
        <f t="shared" si="987"/>
        <v>#N/A</v>
      </c>
      <c r="AU765" s="5" t="e">
        <f t="shared" si="988"/>
        <v>#N/A</v>
      </c>
      <c r="AV765" s="5" t="e">
        <f t="shared" si="989"/>
        <v>#N/A</v>
      </c>
      <c r="AW765" s="5" t="e">
        <f t="shared" si="990"/>
        <v>#N/A</v>
      </c>
      <c r="AX765" s="5" t="e">
        <f t="shared" si="991"/>
        <v>#N/A</v>
      </c>
      <c r="AY765" s="5" t="e">
        <f t="shared" si="992"/>
        <v>#N/A</v>
      </c>
      <c r="AZ765" s="5" t="e">
        <f t="shared" si="993"/>
        <v>#N/A</v>
      </c>
      <c r="BA765" s="5" t="e">
        <f t="shared" si="994"/>
        <v>#N/A</v>
      </c>
      <c r="BB765" s="5" t="e">
        <f t="shared" si="995"/>
        <v>#N/A</v>
      </c>
      <c r="BC765" s="5" t="e">
        <f t="shared" si="996"/>
        <v>#N/A</v>
      </c>
      <c r="BD765" s="5" t="e">
        <f t="shared" si="997"/>
        <v>#N/A</v>
      </c>
      <c r="BE765" s="5" t="e">
        <f t="shared" si="998"/>
        <v>#N/A</v>
      </c>
      <c r="BF765" s="5" t="e">
        <f t="shared" si="999"/>
        <v>#N/A</v>
      </c>
      <c r="BG765" s="5" t="e">
        <f t="shared" si="1000"/>
        <v>#N/A</v>
      </c>
      <c r="BH765" s="5" t="e">
        <f t="shared" si="1001"/>
        <v>#N/A</v>
      </c>
      <c r="BI765" s="5" t="e">
        <f t="shared" si="1002"/>
        <v>#N/A</v>
      </c>
      <c r="BJ765" s="8" t="e">
        <f t="shared" si="1003"/>
        <v>#N/A</v>
      </c>
      <c r="BK765" s="8" t="e">
        <f t="shared" si="1004"/>
        <v>#N/A</v>
      </c>
      <c r="BL765" s="8" t="e">
        <f t="shared" si="1005"/>
        <v>#N/A</v>
      </c>
      <c r="BM765" s="8" t="e">
        <f t="shared" si="1006"/>
        <v>#N/A</v>
      </c>
      <c r="BN765" s="8" t="e">
        <f t="shared" si="1007"/>
        <v>#N/A</v>
      </c>
    </row>
    <row r="766" spans="1:66" x14ac:dyDescent="0.25">
      <c r="A766" t="s">
        <v>342</v>
      </c>
      <c r="B766" t="s">
        <v>426</v>
      </c>
      <c r="C766" t="s">
        <v>409</v>
      </c>
      <c r="D766" s="11">
        <v>44295</v>
      </c>
      <c r="E766">
        <f>VLOOKUP(A766,home!$A$2:$E$405,3,FALSE)</f>
        <v>1.1741999999999999</v>
      </c>
      <c r="F766">
        <f>VLOOKUP(B766,home!$B$2:$E$405,3,FALSE)</f>
        <v>0.93679999999999997</v>
      </c>
      <c r="G766">
        <f>VLOOKUP(C766,away!$B$2:$E$405,4,FALSE)</f>
        <v>1.022</v>
      </c>
      <c r="H766">
        <f>VLOOKUP(A766,away!$A$2:$E$405,3,FALSE)</f>
        <v>0.85970000000000002</v>
      </c>
      <c r="I766">
        <f>VLOOKUP(C766,away!$B$2:$E$405,3,FALSE)</f>
        <v>1.0468999999999999</v>
      </c>
      <c r="J766">
        <f>VLOOKUP(B766,home!$B$2:$E$405,4,FALSE)</f>
        <v>0.69789999999999996</v>
      </c>
      <c r="K766" s="3">
        <f t="shared" si="952"/>
        <v>1.1241903523199999</v>
      </c>
      <c r="L766" s="3">
        <f t="shared" si="953"/>
        <v>0.628123909147</v>
      </c>
      <c r="M766" s="5">
        <f t="shared" si="954"/>
        <v>0.17337225010015284</v>
      </c>
      <c r="N766" s="5">
        <f t="shared" si="955"/>
        <v>0.19490341092260194</v>
      </c>
      <c r="O766" s="5">
        <f t="shared" si="956"/>
        <v>0.10889925547051935</v>
      </c>
      <c r="P766" s="5">
        <f t="shared" si="957"/>
        <v>0.12242349237478881</v>
      </c>
      <c r="Q766" s="5">
        <f t="shared" si="958"/>
        <v>0.10955426709672485</v>
      </c>
      <c r="R766" s="5">
        <f t="shared" si="959"/>
        <v>3.4201113024670222E-2</v>
      </c>
      <c r="S766" s="5">
        <f t="shared" si="960"/>
        <v>2.1611750837550521E-2</v>
      </c>
      <c r="T766" s="5">
        <f t="shared" si="961"/>
        <v>6.8813654512529354E-2</v>
      </c>
      <c r="U766" s="5">
        <f t="shared" si="962"/>
        <v>3.8448561300940147E-2</v>
      </c>
      <c r="V766" s="5">
        <f t="shared" si="963"/>
        <v>1.6956359716918019E-3</v>
      </c>
      <c r="W766" s="5">
        <f t="shared" si="964"/>
        <v>4.1053283375208798E-2</v>
      </c>
      <c r="X766" s="5">
        <f t="shared" si="965"/>
        <v>2.5786548836955695E-2</v>
      </c>
      <c r="Y766" s="5">
        <f t="shared" si="966"/>
        <v>8.0985739294393184E-3</v>
      </c>
      <c r="Z766" s="5">
        <f t="shared" si="967"/>
        <v>7.1608456034114127E-3</v>
      </c>
      <c r="AA766" s="5">
        <f t="shared" si="968"/>
        <v>8.0501535418081981E-3</v>
      </c>
      <c r="AB766" s="5">
        <f t="shared" si="969"/>
        <v>4.524952473197728E-3</v>
      </c>
      <c r="AC766" s="5">
        <f t="shared" si="970"/>
        <v>7.4833803178893951E-5</v>
      </c>
      <c r="AD766" s="5">
        <f t="shared" si="971"/>
        <v>1.1537926275367196E-2</v>
      </c>
      <c r="AE766" s="5">
        <f t="shared" si="972"/>
        <v>7.2472473555335289E-3</v>
      </c>
      <c r="AF766" s="5">
        <f t="shared" si="973"/>
        <v>2.2760846697564893E-3</v>
      </c>
      <c r="AG766" s="5">
        <f t="shared" si="974"/>
        <v>4.7655440010566818E-4</v>
      </c>
      <c r="AH766" s="5">
        <f t="shared" si="975"/>
        <v>1.1244745833032211E-3</v>
      </c>
      <c r="AI766" s="5">
        <f t="shared" si="976"/>
        <v>1.2641234779785331E-3</v>
      </c>
      <c r="AJ766" s="5">
        <f t="shared" si="977"/>
        <v>7.105577090423357E-4</v>
      </c>
      <c r="AK766" s="5">
        <f t="shared" si="978"/>
        <v>2.6626737375733161E-4</v>
      </c>
      <c r="AL766" s="5">
        <f t="shared" si="979"/>
        <v>2.1136982481465051E-6</v>
      </c>
      <c r="AM766" s="5">
        <f t="shared" si="980"/>
        <v>2.5941650809094456E-3</v>
      </c>
      <c r="AN766" s="5">
        <f t="shared" si="981"/>
        <v>1.6294571115934844E-3</v>
      </c>
      <c r="AO766" s="5">
        <f t="shared" si="982"/>
        <v>5.117504853607395E-4</v>
      </c>
      <c r="AP766" s="5">
        <f t="shared" si="983"/>
        <v>1.0714757179088743E-4</v>
      </c>
      <c r="AQ766" s="5">
        <f t="shared" si="984"/>
        <v>1.6825487912225259E-5</v>
      </c>
      <c r="AR766" s="5">
        <f t="shared" si="985"/>
        <v>1.4126187420017265E-4</v>
      </c>
      <c r="AS766" s="5">
        <f t="shared" si="986"/>
        <v>1.5880523612647559E-4</v>
      </c>
      <c r="AT766" s="5">
        <f t="shared" si="987"/>
        <v>8.9263657175641721E-5</v>
      </c>
      <c r="AU766" s="5">
        <f t="shared" si="988"/>
        <v>3.3449780736552093E-5</v>
      </c>
      <c r="AV766" s="5">
        <f t="shared" si="989"/>
        <v>9.400980197812814E-6</v>
      </c>
      <c r="AW766" s="5">
        <f t="shared" si="990"/>
        <v>4.1459653243732547E-8</v>
      </c>
      <c r="AX766" s="5">
        <f t="shared" si="991"/>
        <v>4.8605589271397235E-4</v>
      </c>
      <c r="AY766" s="5">
        <f t="shared" si="992"/>
        <v>3.0530332739543513E-4</v>
      </c>
      <c r="AZ766" s="5">
        <f t="shared" si="993"/>
        <v>9.5884159739603549E-5</v>
      </c>
      <c r="BA766" s="5">
        <f t="shared" si="994"/>
        <v>2.0075711080305058E-5</v>
      </c>
      <c r="BB766" s="5">
        <f t="shared" si="995"/>
        <v>3.1525085306667391E-6</v>
      </c>
      <c r="BC766" s="5">
        <f t="shared" si="996"/>
        <v>3.9603319638033148E-7</v>
      </c>
      <c r="BD766" s="5">
        <f t="shared" si="997"/>
        <v>1.4788326772674027E-5</v>
      </c>
      <c r="BE766" s="5">
        <f t="shared" si="998"/>
        <v>1.66248942847957E-5</v>
      </c>
      <c r="BF766" s="5">
        <f t="shared" si="999"/>
        <v>9.344772881653619E-6</v>
      </c>
      <c r="BG766" s="5">
        <f t="shared" si="1000"/>
        <v>3.5017678393921856E-6</v>
      </c>
      <c r="BH766" s="5">
        <f t="shared" si="1001"/>
        <v>9.8416340527728678E-7</v>
      </c>
      <c r="BI766" s="5">
        <f t="shared" si="1002"/>
        <v>2.212774010638247E-7</v>
      </c>
      <c r="BJ766" s="8">
        <f t="shared" si="1003"/>
        <v>0.4755177647444459</v>
      </c>
      <c r="BK766" s="8">
        <f t="shared" si="1004"/>
        <v>0.31948538011300648</v>
      </c>
      <c r="BL766" s="8">
        <f t="shared" si="1005"/>
        <v>0.19796710568623854</v>
      </c>
      <c r="BM766" s="8">
        <f t="shared" si="1006"/>
        <v>0.25647204528990214</v>
      </c>
      <c r="BN766" s="8">
        <f t="shared" si="1007"/>
        <v>0.74335378898945803</v>
      </c>
    </row>
    <row r="767" spans="1:66" x14ac:dyDescent="0.25">
      <c r="A767" t="s">
        <v>342</v>
      </c>
      <c r="B767" t="s">
        <v>348</v>
      </c>
      <c r="C767" t="s">
        <v>399</v>
      </c>
      <c r="D767" s="11">
        <v>44295</v>
      </c>
      <c r="E767">
        <f>VLOOKUP(A767,home!$A$2:$E$405,3,FALSE)</f>
        <v>1.1741999999999999</v>
      </c>
      <c r="F767">
        <f>VLOOKUP(B767,home!$B$2:$E$405,3,FALSE)</f>
        <v>1.3626</v>
      </c>
      <c r="G767">
        <f>VLOOKUP(C767,away!$B$2:$E$405,4,FALSE)</f>
        <v>1.022</v>
      </c>
      <c r="H767">
        <f>VLOOKUP(A767,away!$A$2:$E$405,3,FALSE)</f>
        <v>0.85970000000000002</v>
      </c>
      <c r="I767">
        <f>VLOOKUP(C767,away!$B$2:$E$405,3,FALSE)</f>
        <v>0.98870000000000002</v>
      </c>
      <c r="J767">
        <f>VLOOKUP(B767,home!$B$2:$E$405,4,FALSE)</f>
        <v>0.98870000000000002</v>
      </c>
      <c r="K767" s="3">
        <f t="shared" si="952"/>
        <v>1.6351641482399999</v>
      </c>
      <c r="L767" s="3">
        <f t="shared" si="953"/>
        <v>0.84038055509300014</v>
      </c>
      <c r="M767" s="5">
        <f t="shared" si="954"/>
        <v>8.411715887938731E-2</v>
      </c>
      <c r="N767" s="5">
        <f t="shared" si="955"/>
        <v>0.13754536245138207</v>
      </c>
      <c r="O767" s="5">
        <f t="shared" si="956"/>
        <v>7.0690424671905588E-2</v>
      </c>
      <c r="P767" s="5">
        <f t="shared" si="957"/>
        <v>0.11559044804736036</v>
      </c>
      <c r="Q767" s="5">
        <f t="shared" si="958"/>
        <v>0.11245462271858815</v>
      </c>
      <c r="R767" s="5">
        <f t="shared" si="959"/>
        <v>2.9703429162767966E-2</v>
      </c>
      <c r="S767" s="5">
        <f t="shared" si="960"/>
        <v>3.970994698878149E-2</v>
      </c>
      <c r="T767" s="5">
        <f t="shared" si="961"/>
        <v>9.4504678263021002E-2</v>
      </c>
      <c r="U767" s="5">
        <f t="shared" si="962"/>
        <v>4.8569982446744653E-2</v>
      </c>
      <c r="V767" s="5">
        <f t="shared" si="963"/>
        <v>6.0630918768795304E-3</v>
      </c>
      <c r="W767" s="5">
        <f t="shared" si="964"/>
        <v>6.1293922457763585E-2</v>
      </c>
      <c r="X767" s="5">
        <f t="shared" si="965"/>
        <v>5.1510220578882666E-2</v>
      </c>
      <c r="Y767" s="5">
        <f t="shared" si="966"/>
        <v>2.164409388152215E-2</v>
      </c>
      <c r="Z767" s="5">
        <f t="shared" si="967"/>
        <v>8.3207280959908501E-3</v>
      </c>
      <c r="AA767" s="5">
        <f t="shared" si="968"/>
        <v>1.3605756269817514E-2</v>
      </c>
      <c r="AB767" s="5">
        <f t="shared" si="969"/>
        <v>1.11238224310486E-2</v>
      </c>
      <c r="AC767" s="5">
        <f t="shared" si="970"/>
        <v>5.2072870441757899E-4</v>
      </c>
      <c r="AD767" s="5">
        <f t="shared" si="971"/>
        <v>2.5056406126984399E-2</v>
      </c>
      <c r="AE767" s="5">
        <f t="shared" si="972"/>
        <v>2.1056916489630796E-2</v>
      </c>
      <c r="AF767" s="5">
        <f t="shared" si="973"/>
        <v>8.8479115840514391E-3</v>
      </c>
      <c r="AG767" s="5">
        <f t="shared" si="974"/>
        <v>2.4785376161396448E-3</v>
      </c>
      <c r="AH767" s="5">
        <f t="shared" si="975"/>
        <v>1.7481445240216781E-3</v>
      </c>
      <c r="AI767" s="5">
        <f t="shared" si="976"/>
        <v>2.8585032516223272E-3</v>
      </c>
      <c r="AJ767" s="5">
        <f t="shared" si="977"/>
        <v>2.3370610173401468E-3</v>
      </c>
      <c r="AK767" s="5">
        <f t="shared" si="978"/>
        <v>1.2738261292679698E-3</v>
      </c>
      <c r="AL767" s="5">
        <f t="shared" si="979"/>
        <v>2.8622585477978702E-5</v>
      </c>
      <c r="AM767" s="5">
        <f t="shared" si="980"/>
        <v>8.1942673965171905E-3</v>
      </c>
      <c r="AN767" s="5">
        <f t="shared" si="981"/>
        <v>6.88630298326559E-3</v>
      </c>
      <c r="AO767" s="5">
        <f t="shared" si="982"/>
        <v>2.89355756180766E-3</v>
      </c>
      <c r="AP767" s="5">
        <f t="shared" si="983"/>
        <v>8.1056316999515645E-4</v>
      </c>
      <c r="AQ767" s="5">
        <f t="shared" si="984"/>
        <v>1.7029538168461783E-4</v>
      </c>
      <c r="AR767" s="5">
        <f t="shared" si="985"/>
        <v>2.9382133309602536E-4</v>
      </c>
      <c r="AS767" s="5">
        <f t="shared" si="986"/>
        <v>4.8044610986670356E-4</v>
      </c>
      <c r="AT767" s="5">
        <f t="shared" si="987"/>
        <v>3.9280412700770499E-4</v>
      </c>
      <c r="AU767" s="5">
        <f t="shared" si="988"/>
        <v>2.1409974192123691E-4</v>
      </c>
      <c r="AV767" s="5">
        <f t="shared" si="989"/>
        <v>8.752205553426079E-5</v>
      </c>
      <c r="AW767" s="5">
        <f t="shared" si="990"/>
        <v>1.0925560134583542E-6</v>
      </c>
      <c r="AX767" s="5">
        <f t="shared" si="991"/>
        <v>2.2331620446461413E-3</v>
      </c>
      <c r="AY767" s="5">
        <f t="shared" si="992"/>
        <v>1.8767059586923432E-3</v>
      </c>
      <c r="AZ767" s="5">
        <f t="shared" si="993"/>
        <v>7.8857359765610623E-4</v>
      </c>
      <c r="BA767" s="5">
        <f t="shared" si="994"/>
        <v>2.209006392433076E-4</v>
      </c>
      <c r="BB767" s="5">
        <f t="shared" si="995"/>
        <v>4.6410150456922343E-5</v>
      </c>
      <c r="BC767" s="5">
        <f t="shared" si="996"/>
        <v>7.8004376005876138E-6</v>
      </c>
      <c r="BD767" s="5">
        <f t="shared" si="997"/>
        <v>4.1153622500900494E-5</v>
      </c>
      <c r="BE767" s="5">
        <f t="shared" si="998"/>
        <v>6.7292928083675441E-5</v>
      </c>
      <c r="BF767" s="5">
        <f t="shared" si="999"/>
        <v>5.5017491716259376E-5</v>
      </c>
      <c r="BG767" s="5">
        <f t="shared" si="1000"/>
        <v>2.9987543326839512E-5</v>
      </c>
      <c r="BH767" s="5">
        <f t="shared" si="1001"/>
        <v>1.2258638935460406E-5</v>
      </c>
      <c r="BI767" s="5">
        <f t="shared" si="1002"/>
        <v>4.0089773786967625E-6</v>
      </c>
      <c r="BJ767" s="8">
        <f t="shared" si="1003"/>
        <v>0.56052121148953182</v>
      </c>
      <c r="BK767" s="8">
        <f t="shared" si="1004"/>
        <v>0.2479067030409966</v>
      </c>
      <c r="BL767" s="8">
        <f t="shared" si="1005"/>
        <v>0.18358936247390417</v>
      </c>
      <c r="BM767" s="8">
        <f t="shared" si="1006"/>
        <v>0.44836094576635277</v>
      </c>
      <c r="BN767" s="8">
        <f t="shared" si="1007"/>
        <v>0.55010144593139143</v>
      </c>
    </row>
    <row r="768" spans="1:66" x14ac:dyDescent="0.25">
      <c r="A768" t="s">
        <v>342</v>
      </c>
      <c r="B768" t="s">
        <v>384</v>
      </c>
      <c r="C768" t="s">
        <v>398</v>
      </c>
      <c r="D768" s="11">
        <v>44295</v>
      </c>
      <c r="E768">
        <f>VLOOKUP(A768,home!$A$2:$E$405,3,FALSE)</f>
        <v>1.1741999999999999</v>
      </c>
      <c r="F768">
        <f>VLOOKUP(B768,home!$B$2:$E$405,3,FALSE)</f>
        <v>0.89419999999999999</v>
      </c>
      <c r="G768">
        <f>VLOOKUP(C768,away!$B$2:$E$405,4,FALSE)</f>
        <v>1.5754999999999999</v>
      </c>
      <c r="H768">
        <f>VLOOKUP(A768,away!$A$2:$E$405,3,FALSE)</f>
        <v>0.85970000000000002</v>
      </c>
      <c r="I768">
        <f>VLOOKUP(C768,away!$B$2:$E$405,3,FALSE)</f>
        <v>0.98870000000000002</v>
      </c>
      <c r="J768">
        <f>VLOOKUP(B768,home!$B$2:$E$405,4,FALSE)</f>
        <v>1.1632</v>
      </c>
      <c r="K768" s="3">
        <f t="shared" si="952"/>
        <v>1.6542271678199996</v>
      </c>
      <c r="L768" s="3">
        <f t="shared" si="953"/>
        <v>0.98870300564800007</v>
      </c>
      <c r="M768" s="5">
        <f t="shared" si="954"/>
        <v>7.1152474709640492E-2</v>
      </c>
      <c r="N768" s="5">
        <f t="shared" si="955"/>
        <v>0.11770235672231275</v>
      </c>
      <c r="O768" s="5">
        <f t="shared" si="956"/>
        <v>7.034866560471488E-2</v>
      </c>
      <c r="P768" s="5">
        <f t="shared" si="957"/>
        <v>0.1163726738632037</v>
      </c>
      <c r="Q768" s="5">
        <f t="shared" si="958"/>
        <v>9.7353218103245376E-2</v>
      </c>
      <c r="R768" s="5">
        <f t="shared" si="959"/>
        <v>3.4776968563353834E-2</v>
      </c>
      <c r="S768" s="5">
        <f t="shared" si="960"/>
        <v>4.7583022506723444E-2</v>
      </c>
      <c r="T768" s="5">
        <f t="shared" si="961"/>
        <v>9.6253419348184016E-2</v>
      </c>
      <c r="U768" s="5">
        <f t="shared" si="962"/>
        <v>5.7529006211921974E-2</v>
      </c>
      <c r="V768" s="5">
        <f t="shared" si="963"/>
        <v>8.6471007543187581E-3</v>
      </c>
      <c r="W768" s="5">
        <f t="shared" si="964"/>
        <v>5.3681446087031431E-2</v>
      </c>
      <c r="X768" s="5">
        <f t="shared" si="965"/>
        <v>5.3075007093779054E-2</v>
      </c>
      <c r="Y768" s="5">
        <f t="shared" si="966"/>
        <v>2.6237709519204132E-2</v>
      </c>
      <c r="Z768" s="5">
        <f t="shared" si="967"/>
        <v>1.1461364448637984E-2</v>
      </c>
      <c r="AA768" s="5">
        <f t="shared" si="968"/>
        <v>1.8959700451223242E-2</v>
      </c>
      <c r="AB768" s="5">
        <f t="shared" si="969"/>
        <v>1.5681825790071303E-2</v>
      </c>
      <c r="AC768" s="5">
        <f t="shared" si="970"/>
        <v>8.839171090421127E-4</v>
      </c>
      <c r="AD768" s="5">
        <f t="shared" si="971"/>
        <v>2.2200326631258004E-2</v>
      </c>
      <c r="AE768" s="5">
        <f t="shared" si="972"/>
        <v>2.1949529666692131E-2</v>
      </c>
      <c r="AF768" s="5">
        <f t="shared" si="973"/>
        <v>1.0850782977009227E-2</v>
      </c>
      <c r="AG768" s="5">
        <f t="shared" si="974"/>
        <v>3.5760672476677258E-3</v>
      </c>
      <c r="AH768" s="5">
        <f t="shared" si="975"/>
        <v>2.8329713697988765E-3</v>
      </c>
      <c r="AI768" s="5">
        <f t="shared" si="976"/>
        <v>4.68637820557754E-3</v>
      </c>
      <c r="AJ768" s="5">
        <f t="shared" si="977"/>
        <v>3.8761670731729545E-3</v>
      </c>
      <c r="AK768" s="5">
        <f t="shared" si="978"/>
        <v>2.1373536264840108E-3</v>
      </c>
      <c r="AL768" s="5">
        <f t="shared" si="979"/>
        <v>5.7827249366901688E-5</v>
      </c>
      <c r="AM768" s="5">
        <f t="shared" si="980"/>
        <v>7.344876689580968E-3</v>
      </c>
      <c r="AN768" s="5">
        <f t="shared" si="981"/>
        <v>7.2619016591026365E-3</v>
      </c>
      <c r="AO768" s="5">
        <f t="shared" si="982"/>
        <v>3.5899319985374868E-3</v>
      </c>
      <c r="AP768" s="5">
        <f t="shared" si="983"/>
        <v>1.1831255190086485E-3</v>
      </c>
      <c r="AQ768" s="5">
        <f t="shared" si="984"/>
        <v>2.9243993917567519E-4</v>
      </c>
      <c r="AR768" s="5">
        <f t="shared" si="985"/>
        <v>5.6019346164697635E-4</v>
      </c>
      <c r="AS768" s="5">
        <f t="shared" si="986"/>
        <v>9.266872434915592E-4</v>
      </c>
      <c r="AT768" s="5">
        <f t="shared" si="987"/>
        <v>7.6647560712798241E-4</v>
      </c>
      <c r="AU768" s="5">
        <f t="shared" si="988"/>
        <v>4.2264159092747895E-4</v>
      </c>
      <c r="AV768" s="5">
        <f t="shared" si="989"/>
        <v>1.7478630049072561E-4</v>
      </c>
      <c r="AW768" s="5">
        <f t="shared" si="990"/>
        <v>2.6271873100855418E-6</v>
      </c>
      <c r="AX768" s="5">
        <f t="shared" si="991"/>
        <v>2.0250157606987759E-3</v>
      </c>
      <c r="AY768" s="5">
        <f t="shared" si="992"/>
        <v>2.0021391690874511E-3</v>
      </c>
      <c r="AZ768" s="5">
        <f t="shared" si="993"/>
        <v>9.8976050710117606E-4</v>
      </c>
      <c r="BA768" s="5">
        <f t="shared" si="994"/>
        <v>3.2619306274754052E-4</v>
      </c>
      <c r="BB768" s="5">
        <f t="shared" si="995"/>
        <v>8.0627015390004984E-5</v>
      </c>
      <c r="BC768" s="5">
        <f t="shared" si="996"/>
        <v>1.5943234490505101E-5</v>
      </c>
      <c r="BD768" s="5">
        <f t="shared" si="997"/>
        <v>9.2310826545787179E-5</v>
      </c>
      <c r="BE768" s="5">
        <f t="shared" si="998"/>
        <v>1.5270307715596073E-4</v>
      </c>
      <c r="BF768" s="5">
        <f t="shared" si="999"/>
        <v>1.2630278942055194E-4</v>
      </c>
      <c r="BG768" s="5">
        <f t="shared" si="1000"/>
        <v>6.9644501876975145E-5</v>
      </c>
      <c r="BH768" s="5">
        <f t="shared" si="1001"/>
        <v>2.8801956773545815E-5</v>
      </c>
      <c r="BI768" s="5">
        <f t="shared" si="1002"/>
        <v>9.5289958762353477E-6</v>
      </c>
      <c r="BJ768" s="8">
        <f t="shared" si="1003"/>
        <v>0.52799181795130468</v>
      </c>
      <c r="BK768" s="8">
        <f t="shared" si="1004"/>
        <v>0.24669915536138287</v>
      </c>
      <c r="BL768" s="8">
        <f t="shared" si="1005"/>
        <v>0.21415911324765238</v>
      </c>
      <c r="BM768" s="8">
        <f t="shared" si="1006"/>
        <v>0.49060558146072958</v>
      </c>
      <c r="BN768" s="8">
        <f t="shared" si="1007"/>
        <v>0.50770635756647109</v>
      </c>
    </row>
    <row r="769" spans="1:66" x14ac:dyDescent="0.25">
      <c r="A769" t="s">
        <v>342</v>
      </c>
      <c r="B769" t="s">
        <v>519</v>
      </c>
      <c r="C769" t="s">
        <v>429</v>
      </c>
      <c r="D769" s="11">
        <v>44325</v>
      </c>
      <c r="E769">
        <f>VLOOKUP(A769,home!$A$2:$E$405,3,FALSE)</f>
        <v>1.1741999999999999</v>
      </c>
      <c r="F769" t="e">
        <f>VLOOKUP(B769,home!$B$2:$E$405,3,FALSE)</f>
        <v>#N/A</v>
      </c>
      <c r="G769">
        <f>VLOOKUP(C769,away!$B$2:$E$405,4,FALSE)</f>
        <v>1.0385</v>
      </c>
      <c r="H769">
        <f>VLOOKUP(A769,away!$A$2:$E$405,3,FALSE)</f>
        <v>0.85970000000000002</v>
      </c>
      <c r="I769">
        <f>VLOOKUP(C769,away!$B$2:$E$405,3,FALSE)</f>
        <v>0.69279999999999997</v>
      </c>
      <c r="J769" t="e">
        <f>VLOOKUP(B769,home!$B$2:$E$405,4,FALSE)</f>
        <v>#N/A</v>
      </c>
      <c r="K769" s="3" t="e">
        <f t="shared" si="952"/>
        <v>#N/A</v>
      </c>
      <c r="L769" s="3" t="e">
        <f t="shared" si="953"/>
        <v>#N/A</v>
      </c>
      <c r="M769" s="5" t="e">
        <f t="shared" si="954"/>
        <v>#N/A</v>
      </c>
      <c r="N769" s="5" t="e">
        <f t="shared" si="955"/>
        <v>#N/A</v>
      </c>
      <c r="O769" s="5" t="e">
        <f t="shared" si="956"/>
        <v>#N/A</v>
      </c>
      <c r="P769" s="5" t="e">
        <f t="shared" si="957"/>
        <v>#N/A</v>
      </c>
      <c r="Q769" s="5" t="e">
        <f t="shared" si="958"/>
        <v>#N/A</v>
      </c>
      <c r="R769" s="5" t="e">
        <f t="shared" si="959"/>
        <v>#N/A</v>
      </c>
      <c r="S769" s="5" t="e">
        <f t="shared" si="960"/>
        <v>#N/A</v>
      </c>
      <c r="T769" s="5" t="e">
        <f t="shared" si="961"/>
        <v>#N/A</v>
      </c>
      <c r="U769" s="5" t="e">
        <f t="shared" si="962"/>
        <v>#N/A</v>
      </c>
      <c r="V769" s="5" t="e">
        <f t="shared" si="963"/>
        <v>#N/A</v>
      </c>
      <c r="W769" s="5" t="e">
        <f t="shared" si="964"/>
        <v>#N/A</v>
      </c>
      <c r="X769" s="5" t="e">
        <f t="shared" si="965"/>
        <v>#N/A</v>
      </c>
      <c r="Y769" s="5" t="e">
        <f t="shared" si="966"/>
        <v>#N/A</v>
      </c>
      <c r="Z769" s="5" t="e">
        <f t="shared" si="967"/>
        <v>#N/A</v>
      </c>
      <c r="AA769" s="5" t="e">
        <f t="shared" si="968"/>
        <v>#N/A</v>
      </c>
      <c r="AB769" s="5" t="e">
        <f t="shared" si="969"/>
        <v>#N/A</v>
      </c>
      <c r="AC769" s="5" t="e">
        <f t="shared" si="970"/>
        <v>#N/A</v>
      </c>
      <c r="AD769" s="5" t="e">
        <f t="shared" si="971"/>
        <v>#N/A</v>
      </c>
      <c r="AE769" s="5" t="e">
        <f t="shared" si="972"/>
        <v>#N/A</v>
      </c>
      <c r="AF769" s="5" t="e">
        <f t="shared" si="973"/>
        <v>#N/A</v>
      </c>
      <c r="AG769" s="5" t="e">
        <f t="shared" si="974"/>
        <v>#N/A</v>
      </c>
      <c r="AH769" s="5" t="e">
        <f t="shared" si="975"/>
        <v>#N/A</v>
      </c>
      <c r="AI769" s="5" t="e">
        <f t="shared" si="976"/>
        <v>#N/A</v>
      </c>
      <c r="AJ769" s="5" t="e">
        <f t="shared" si="977"/>
        <v>#N/A</v>
      </c>
      <c r="AK769" s="5" t="e">
        <f t="shared" si="978"/>
        <v>#N/A</v>
      </c>
      <c r="AL769" s="5" t="e">
        <f t="shared" si="979"/>
        <v>#N/A</v>
      </c>
      <c r="AM769" s="5" t="e">
        <f t="shared" si="980"/>
        <v>#N/A</v>
      </c>
      <c r="AN769" s="5" t="e">
        <f t="shared" si="981"/>
        <v>#N/A</v>
      </c>
      <c r="AO769" s="5" t="e">
        <f t="shared" si="982"/>
        <v>#N/A</v>
      </c>
      <c r="AP769" s="5" t="e">
        <f t="shared" si="983"/>
        <v>#N/A</v>
      </c>
      <c r="AQ769" s="5" t="e">
        <f t="shared" si="984"/>
        <v>#N/A</v>
      </c>
      <c r="AR769" s="5" t="e">
        <f t="shared" si="985"/>
        <v>#N/A</v>
      </c>
      <c r="AS769" s="5" t="e">
        <f t="shared" si="986"/>
        <v>#N/A</v>
      </c>
      <c r="AT769" s="5" t="e">
        <f t="shared" si="987"/>
        <v>#N/A</v>
      </c>
      <c r="AU769" s="5" t="e">
        <f t="shared" si="988"/>
        <v>#N/A</v>
      </c>
      <c r="AV769" s="5" t="e">
        <f t="shared" si="989"/>
        <v>#N/A</v>
      </c>
      <c r="AW769" s="5" t="e">
        <f t="shared" si="990"/>
        <v>#N/A</v>
      </c>
      <c r="AX769" s="5" t="e">
        <f t="shared" si="991"/>
        <v>#N/A</v>
      </c>
      <c r="AY769" s="5" t="e">
        <f t="shared" si="992"/>
        <v>#N/A</v>
      </c>
      <c r="AZ769" s="5" t="e">
        <f t="shared" si="993"/>
        <v>#N/A</v>
      </c>
      <c r="BA769" s="5" t="e">
        <f t="shared" si="994"/>
        <v>#N/A</v>
      </c>
      <c r="BB769" s="5" t="e">
        <f t="shared" si="995"/>
        <v>#N/A</v>
      </c>
      <c r="BC769" s="5" t="e">
        <f t="shared" si="996"/>
        <v>#N/A</v>
      </c>
      <c r="BD769" s="5" t="e">
        <f t="shared" si="997"/>
        <v>#N/A</v>
      </c>
      <c r="BE769" s="5" t="e">
        <f t="shared" si="998"/>
        <v>#N/A</v>
      </c>
      <c r="BF769" s="5" t="e">
        <f t="shared" si="999"/>
        <v>#N/A</v>
      </c>
      <c r="BG769" s="5" t="e">
        <f t="shared" si="1000"/>
        <v>#N/A</v>
      </c>
      <c r="BH769" s="5" t="e">
        <f t="shared" si="1001"/>
        <v>#N/A</v>
      </c>
      <c r="BI769" s="5" t="e">
        <f t="shared" si="1002"/>
        <v>#N/A</v>
      </c>
      <c r="BJ769" s="8" t="e">
        <f t="shared" si="1003"/>
        <v>#N/A</v>
      </c>
      <c r="BK769" s="8" t="e">
        <f t="shared" si="1004"/>
        <v>#N/A</v>
      </c>
      <c r="BL769" s="8" t="e">
        <f t="shared" si="1005"/>
        <v>#N/A</v>
      </c>
      <c r="BM769" s="8" t="e">
        <f t="shared" si="1006"/>
        <v>#N/A</v>
      </c>
      <c r="BN769" s="8" t="e">
        <f t="shared" si="1007"/>
        <v>#N/A</v>
      </c>
    </row>
    <row r="770" spans="1:66" x14ac:dyDescent="0.25">
      <c r="A770" t="s">
        <v>342</v>
      </c>
      <c r="B770" t="s">
        <v>512</v>
      </c>
      <c r="C770" t="s">
        <v>516</v>
      </c>
      <c r="D770" s="11">
        <v>44325</v>
      </c>
      <c r="E770">
        <f>VLOOKUP(A770,home!$A$2:$E$405,3,FALSE)</f>
        <v>1.1741999999999999</v>
      </c>
      <c r="F770" t="e">
        <f>VLOOKUP(B770,home!$B$2:$E$405,3,FALSE)</f>
        <v>#N/A</v>
      </c>
      <c r="G770" t="e">
        <f>VLOOKUP(C770,away!$B$2:$E$405,4,FALSE)</f>
        <v>#N/A</v>
      </c>
      <c r="H770">
        <f>VLOOKUP(A770,away!$A$2:$E$405,3,FALSE)</f>
        <v>0.85970000000000002</v>
      </c>
      <c r="I770" t="e">
        <f>VLOOKUP(C770,away!$B$2:$E$405,3,FALSE)</f>
        <v>#N/A</v>
      </c>
      <c r="J770" t="e">
        <f>VLOOKUP(B770,home!$B$2:$E$405,4,FALSE)</f>
        <v>#N/A</v>
      </c>
      <c r="K770" s="3" t="e">
        <f t="shared" si="952"/>
        <v>#N/A</v>
      </c>
      <c r="L770" s="3" t="e">
        <f t="shared" si="953"/>
        <v>#N/A</v>
      </c>
      <c r="M770" s="5" t="e">
        <f t="shared" si="954"/>
        <v>#N/A</v>
      </c>
      <c r="N770" s="5" t="e">
        <f t="shared" si="955"/>
        <v>#N/A</v>
      </c>
      <c r="O770" s="5" t="e">
        <f t="shared" si="956"/>
        <v>#N/A</v>
      </c>
      <c r="P770" s="5" t="e">
        <f t="shared" si="957"/>
        <v>#N/A</v>
      </c>
      <c r="Q770" s="5" t="e">
        <f t="shared" si="958"/>
        <v>#N/A</v>
      </c>
      <c r="R770" s="5" t="e">
        <f t="shared" si="959"/>
        <v>#N/A</v>
      </c>
      <c r="S770" s="5" t="e">
        <f t="shared" si="960"/>
        <v>#N/A</v>
      </c>
      <c r="T770" s="5" t="e">
        <f t="shared" si="961"/>
        <v>#N/A</v>
      </c>
      <c r="U770" s="5" t="e">
        <f t="shared" si="962"/>
        <v>#N/A</v>
      </c>
      <c r="V770" s="5" t="e">
        <f t="shared" si="963"/>
        <v>#N/A</v>
      </c>
      <c r="W770" s="5" t="e">
        <f t="shared" si="964"/>
        <v>#N/A</v>
      </c>
      <c r="X770" s="5" t="e">
        <f t="shared" si="965"/>
        <v>#N/A</v>
      </c>
      <c r="Y770" s="5" t="e">
        <f t="shared" si="966"/>
        <v>#N/A</v>
      </c>
      <c r="Z770" s="5" t="e">
        <f t="shared" si="967"/>
        <v>#N/A</v>
      </c>
      <c r="AA770" s="5" t="e">
        <f t="shared" si="968"/>
        <v>#N/A</v>
      </c>
      <c r="AB770" s="5" t="e">
        <f t="shared" si="969"/>
        <v>#N/A</v>
      </c>
      <c r="AC770" s="5" t="e">
        <f t="shared" si="970"/>
        <v>#N/A</v>
      </c>
      <c r="AD770" s="5" t="e">
        <f t="shared" si="971"/>
        <v>#N/A</v>
      </c>
      <c r="AE770" s="5" t="e">
        <f t="shared" si="972"/>
        <v>#N/A</v>
      </c>
      <c r="AF770" s="5" t="e">
        <f t="shared" si="973"/>
        <v>#N/A</v>
      </c>
      <c r="AG770" s="5" t="e">
        <f t="shared" si="974"/>
        <v>#N/A</v>
      </c>
      <c r="AH770" s="5" t="e">
        <f t="shared" si="975"/>
        <v>#N/A</v>
      </c>
      <c r="AI770" s="5" t="e">
        <f t="shared" si="976"/>
        <v>#N/A</v>
      </c>
      <c r="AJ770" s="5" t="e">
        <f t="shared" si="977"/>
        <v>#N/A</v>
      </c>
      <c r="AK770" s="5" t="e">
        <f t="shared" si="978"/>
        <v>#N/A</v>
      </c>
      <c r="AL770" s="5" t="e">
        <f t="shared" si="979"/>
        <v>#N/A</v>
      </c>
      <c r="AM770" s="5" t="e">
        <f t="shared" si="980"/>
        <v>#N/A</v>
      </c>
      <c r="AN770" s="5" t="e">
        <f t="shared" si="981"/>
        <v>#N/A</v>
      </c>
      <c r="AO770" s="5" t="e">
        <f t="shared" si="982"/>
        <v>#N/A</v>
      </c>
      <c r="AP770" s="5" t="e">
        <f t="shared" si="983"/>
        <v>#N/A</v>
      </c>
      <c r="AQ770" s="5" t="e">
        <f t="shared" si="984"/>
        <v>#N/A</v>
      </c>
      <c r="AR770" s="5" t="e">
        <f t="shared" si="985"/>
        <v>#N/A</v>
      </c>
      <c r="AS770" s="5" t="e">
        <f t="shared" si="986"/>
        <v>#N/A</v>
      </c>
      <c r="AT770" s="5" t="e">
        <f t="shared" si="987"/>
        <v>#N/A</v>
      </c>
      <c r="AU770" s="5" t="e">
        <f t="shared" si="988"/>
        <v>#N/A</v>
      </c>
      <c r="AV770" s="5" t="e">
        <f t="shared" si="989"/>
        <v>#N/A</v>
      </c>
      <c r="AW770" s="5" t="e">
        <f t="shared" si="990"/>
        <v>#N/A</v>
      </c>
      <c r="AX770" s="5" t="e">
        <f t="shared" si="991"/>
        <v>#N/A</v>
      </c>
      <c r="AY770" s="5" t="e">
        <f t="shared" si="992"/>
        <v>#N/A</v>
      </c>
      <c r="AZ770" s="5" t="e">
        <f t="shared" si="993"/>
        <v>#N/A</v>
      </c>
      <c r="BA770" s="5" t="e">
        <f t="shared" si="994"/>
        <v>#N/A</v>
      </c>
      <c r="BB770" s="5" t="e">
        <f t="shared" si="995"/>
        <v>#N/A</v>
      </c>
      <c r="BC770" s="5" t="e">
        <f t="shared" si="996"/>
        <v>#N/A</v>
      </c>
      <c r="BD770" s="5" t="e">
        <f t="shared" si="997"/>
        <v>#N/A</v>
      </c>
      <c r="BE770" s="5" t="e">
        <f t="shared" si="998"/>
        <v>#N/A</v>
      </c>
      <c r="BF770" s="5" t="e">
        <f t="shared" si="999"/>
        <v>#N/A</v>
      </c>
      <c r="BG770" s="5" t="e">
        <f t="shared" si="1000"/>
        <v>#N/A</v>
      </c>
      <c r="BH770" s="5" t="e">
        <f t="shared" si="1001"/>
        <v>#N/A</v>
      </c>
      <c r="BI770" s="5" t="e">
        <f t="shared" si="1002"/>
        <v>#N/A</v>
      </c>
      <c r="BJ770" s="8" t="e">
        <f t="shared" si="1003"/>
        <v>#N/A</v>
      </c>
      <c r="BK770" s="8" t="e">
        <f t="shared" si="1004"/>
        <v>#N/A</v>
      </c>
      <c r="BL770" s="8" t="e">
        <f t="shared" si="1005"/>
        <v>#N/A</v>
      </c>
      <c r="BM770" s="8" t="e">
        <f t="shared" si="1006"/>
        <v>#N/A</v>
      </c>
      <c r="BN770" s="8" t="e">
        <f t="shared" si="1007"/>
        <v>#N/A</v>
      </c>
    </row>
    <row r="771" spans="1:66" x14ac:dyDescent="0.25">
      <c r="A771" t="s">
        <v>342</v>
      </c>
      <c r="B771" t="s">
        <v>346</v>
      </c>
      <c r="C771" t="s">
        <v>436</v>
      </c>
      <c r="D771" s="11">
        <v>44325</v>
      </c>
      <c r="E771">
        <f>VLOOKUP(A771,home!$A$2:$E$405,3,FALSE)</f>
        <v>1.1741999999999999</v>
      </c>
      <c r="F771">
        <f>VLOOKUP(B771,home!$B$2:$E$405,3,FALSE)</f>
        <v>0.80910000000000004</v>
      </c>
      <c r="G771">
        <f>VLOOKUP(C771,away!$B$2:$E$405,4,FALSE)</f>
        <v>1.0544</v>
      </c>
      <c r="H771">
        <f>VLOOKUP(A771,away!$A$2:$E$405,3,FALSE)</f>
        <v>0.85970000000000002</v>
      </c>
      <c r="I771">
        <f>VLOOKUP(C771,away!$B$2:$E$405,3,FALSE)</f>
        <v>0.77549999999999997</v>
      </c>
      <c r="J771">
        <f>VLOOKUP(B771,home!$B$2:$E$405,4,FALSE)</f>
        <v>1.1632</v>
      </c>
      <c r="K771" s="3">
        <f t="shared" si="952"/>
        <v>1.0017276799679999</v>
      </c>
      <c r="L771" s="3">
        <f t="shared" si="953"/>
        <v>0.77550235751999996</v>
      </c>
      <c r="M771" s="5">
        <f t="shared" si="954"/>
        <v>0.16910591616669146</v>
      </c>
      <c r="N771" s="5">
        <f t="shared" si="955"/>
        <v>0.16939807707052293</v>
      </c>
      <c r="O771" s="5">
        <f t="shared" si="956"/>
        <v>0.13114203665784874</v>
      </c>
      <c r="P771" s="5">
        <f t="shared" si="957"/>
        <v>0.13136860812754519</v>
      </c>
      <c r="Q771" s="5">
        <f t="shared" si="958"/>
        <v>8.4845371367447672E-2</v>
      </c>
      <c r="R771" s="5">
        <f t="shared" si="959"/>
        <v>5.0850479299067962E-2</v>
      </c>
      <c r="S771" s="5">
        <f t="shared" si="960"/>
        <v>2.5513168895222468E-2</v>
      </c>
      <c r="T771" s="5">
        <f t="shared" si="961"/>
        <v>6.5797785520115587E-2</v>
      </c>
      <c r="U771" s="5">
        <f t="shared" si="962"/>
        <v>5.0938332653516147E-2</v>
      </c>
      <c r="V771" s="5">
        <f t="shared" si="963"/>
        <v>2.2021895196831557E-3</v>
      </c>
      <c r="W771" s="5">
        <f t="shared" si="964"/>
        <v>2.8330652338645582E-2</v>
      </c>
      <c r="X771" s="5">
        <f t="shared" si="965"/>
        <v>2.1970487678699153E-2</v>
      </c>
      <c r="Y771" s="5">
        <f t="shared" si="966"/>
        <v>8.5190824953476491E-3</v>
      </c>
      <c r="Z771" s="5">
        <f t="shared" si="967"/>
        <v>1.3144888859149721E-2</v>
      </c>
      <c r="AA771" s="5">
        <f t="shared" si="968"/>
        <v>1.3167599020313258E-2</v>
      </c>
      <c r="AB771" s="5">
        <f t="shared" si="969"/>
        <v>6.5951742086836533E-3</v>
      </c>
      <c r="AC771" s="5">
        <f t="shared" si="970"/>
        <v>1.0692210634601457E-4</v>
      </c>
      <c r="AD771" s="5">
        <f t="shared" si="971"/>
        <v>7.0948996597928566E-3</v>
      </c>
      <c r="AE771" s="5">
        <f t="shared" si="972"/>
        <v>5.5021114125372072E-3</v>
      </c>
      <c r="AF771" s="5">
        <f t="shared" si="973"/>
        <v>2.1334501858801501E-3</v>
      </c>
      <c r="AG771" s="5">
        <f t="shared" si="974"/>
        <v>5.5149854960051287E-4</v>
      </c>
      <c r="AH771" s="5">
        <f t="shared" si="975"/>
        <v>2.5484730749022475E-3</v>
      </c>
      <c r="AI771" s="5">
        <f t="shared" si="976"/>
        <v>2.5528760207827426E-3</v>
      </c>
      <c r="AJ771" s="5">
        <f t="shared" si="977"/>
        <v>1.2786432867723182E-3</v>
      </c>
      <c r="AK771" s="5">
        <f t="shared" si="978"/>
        <v>4.2695079105503083E-4</v>
      </c>
      <c r="AL771" s="5">
        <f t="shared" si="979"/>
        <v>3.3224640762764691E-6</v>
      </c>
      <c r="AM771" s="5">
        <f t="shared" si="980"/>
        <v>1.4214314751620108E-3</v>
      </c>
      <c r="AN771" s="5">
        <f t="shared" si="981"/>
        <v>1.1023234600412708E-3</v>
      </c>
      <c r="AO771" s="5">
        <f t="shared" si="982"/>
        <v>4.274272210058044E-4</v>
      </c>
      <c r="AP771" s="5">
        <f t="shared" si="983"/>
        <v>1.104902725194078E-4</v>
      </c>
      <c r="AQ771" s="5">
        <f t="shared" si="984"/>
        <v>2.1421366705456999E-5</v>
      </c>
      <c r="AR771" s="5">
        <f t="shared" si="985"/>
        <v>3.9526937553258741E-4</v>
      </c>
      <c r="AS771" s="5">
        <f t="shared" si="986"/>
        <v>3.9595227451465887E-4</v>
      </c>
      <c r="AT771" s="5">
        <f t="shared" si="987"/>
        <v>1.9831817666381089E-4</v>
      </c>
      <c r="AU771" s="5">
        <f t="shared" si="988"/>
        <v>6.6220269001641098E-5</v>
      </c>
      <c r="AV771" s="5">
        <f t="shared" si="989"/>
        <v>1.6583669108467695E-5</v>
      </c>
      <c r="AW771" s="5">
        <f t="shared" si="990"/>
        <v>7.1695284093755912E-8</v>
      </c>
      <c r="AX771" s="5">
        <f t="shared" si="991"/>
        <v>2.3731454230792201E-4</v>
      </c>
      <c r="AY771" s="5">
        <f t="shared" si="992"/>
        <v>1.8403798703357332E-4</v>
      </c>
      <c r="AZ771" s="5">
        <f t="shared" si="993"/>
        <v>7.1360946408885622E-5</v>
      </c>
      <c r="BA771" s="5">
        <f t="shared" si="994"/>
        <v>1.8446860724983064E-5</v>
      </c>
      <c r="BB771" s="5">
        <f t="shared" si="995"/>
        <v>3.5763959952668642E-6</v>
      </c>
      <c r="BC771" s="5">
        <f t="shared" si="996"/>
        <v>5.5470070515090821E-7</v>
      </c>
      <c r="BD771" s="5">
        <f t="shared" si="997"/>
        <v>5.1088722096829924E-5</v>
      </c>
      <c r="BE771" s="5">
        <f t="shared" si="998"/>
        <v>5.1176987058587323E-5</v>
      </c>
      <c r="BF771" s="5">
        <f t="shared" si="999"/>
        <v>2.5632702256975517E-5</v>
      </c>
      <c r="BG771" s="5">
        <f t="shared" si="1000"/>
        <v>8.5589957877302023E-6</v>
      </c>
      <c r="BH771" s="5">
        <f t="shared" si="1001"/>
        <v>2.1434457483247148E-6</v>
      </c>
      <c r="BI771" s="5">
        <f t="shared" si="1002"/>
        <v>4.2942978732131816E-7</v>
      </c>
      <c r="BJ771" s="8">
        <f t="shared" si="1003"/>
        <v>0.3977418015071989</v>
      </c>
      <c r="BK771" s="8">
        <f t="shared" si="1004"/>
        <v>0.32848416526659813</v>
      </c>
      <c r="BL771" s="8">
        <f t="shared" si="1005"/>
        <v>0.260711939060499</v>
      </c>
      <c r="BM771" s="8">
        <f t="shared" si="1006"/>
        <v>0.26318833971257238</v>
      </c>
      <c r="BN771" s="8">
        <f t="shared" si="1007"/>
        <v>0.73671048868912381</v>
      </c>
    </row>
    <row r="772" spans="1:66" x14ac:dyDescent="0.25">
      <c r="A772" t="s">
        <v>342</v>
      </c>
      <c r="B772" t="s">
        <v>402</v>
      </c>
      <c r="C772" t="s">
        <v>392</v>
      </c>
      <c r="D772" s="11">
        <v>44325</v>
      </c>
      <c r="E772">
        <f>VLOOKUP(A772,home!$A$2:$E$405,3,FALSE)</f>
        <v>1.1741999999999999</v>
      </c>
      <c r="F772">
        <f>VLOOKUP(B772,home!$B$2:$E$405,3,FALSE)</f>
        <v>0.80910000000000004</v>
      </c>
      <c r="G772">
        <f>VLOOKUP(C772,away!$B$2:$E$405,4,FALSE)</f>
        <v>1.2775000000000001</v>
      </c>
      <c r="H772">
        <f>VLOOKUP(A772,away!$A$2:$E$405,3,FALSE)</f>
        <v>0.85970000000000002</v>
      </c>
      <c r="I772">
        <f>VLOOKUP(C772,away!$B$2:$E$405,3,FALSE)</f>
        <v>0.63980000000000004</v>
      </c>
      <c r="J772">
        <f>VLOOKUP(B772,home!$B$2:$E$405,4,FALSE)</f>
        <v>0.93059999999999998</v>
      </c>
      <c r="K772" s="3">
        <f t="shared" si="952"/>
        <v>1.21368276855</v>
      </c>
      <c r="L772" s="3">
        <f t="shared" si="953"/>
        <v>0.51186355743599998</v>
      </c>
      <c r="M772" s="5">
        <f t="shared" si="954"/>
        <v>0.17807573778970934</v>
      </c>
      <c r="N772" s="5">
        <f t="shared" si="955"/>
        <v>0.2161274544521983</v>
      </c>
      <c r="O772" s="5">
        <f t="shared" si="956"/>
        <v>9.1150480638080955E-2</v>
      </c>
      <c r="P772" s="5">
        <f t="shared" si="957"/>
        <v>0.11062776769548928</v>
      </c>
      <c r="Q772" s="5">
        <f t="shared" si="958"/>
        <v>0.13115508363960401</v>
      </c>
      <c r="R772" s="5">
        <f t="shared" si="959"/>
        <v>2.3328304640704678E-2</v>
      </c>
      <c r="S772" s="5">
        <f t="shared" si="960"/>
        <v>1.7181598034061857E-2</v>
      </c>
      <c r="T772" s="5">
        <f t="shared" si="961"/>
        <v>6.7133507687583832E-2</v>
      </c>
      <c r="U772" s="5">
        <f t="shared" si="962"/>
        <v>2.8313161361908271E-2</v>
      </c>
      <c r="V772" s="5">
        <f t="shared" si="963"/>
        <v>1.1859884011787361E-3</v>
      </c>
      <c r="W772" s="5">
        <f t="shared" si="964"/>
        <v>5.306022167370715E-2</v>
      </c>
      <c r="X772" s="5">
        <f t="shared" si="965"/>
        <v>2.715959382424649E-2</v>
      </c>
      <c r="Y772" s="5">
        <f t="shared" si="966"/>
        <v>6.9510031566978126E-3</v>
      </c>
      <c r="Z772" s="5">
        <f t="shared" si="967"/>
        <v>3.9803030007806153E-3</v>
      </c>
      <c r="AA772" s="5">
        <f t="shared" si="968"/>
        <v>4.8308251656552902E-3</v>
      </c>
      <c r="AB772" s="5">
        <f t="shared" si="969"/>
        <v>2.9315446307167626E-3</v>
      </c>
      <c r="AC772" s="5">
        <f t="shared" si="970"/>
        <v>4.6048963127870253E-5</v>
      </c>
      <c r="AD772" s="5">
        <f t="shared" si="971"/>
        <v>1.6099569185205394E-2</v>
      </c>
      <c r="AE772" s="5">
        <f t="shared" si="972"/>
        <v>8.2407827563262363E-3</v>
      </c>
      <c r="AF772" s="5">
        <f t="shared" si="973"/>
        <v>2.1090781888551966E-3</v>
      </c>
      <c r="AG772" s="5">
        <f t="shared" si="974"/>
        <v>3.5985342155269898E-4</v>
      </c>
      <c r="AH772" s="5">
        <f t="shared" si="975"/>
        <v>5.0934301341318787E-4</v>
      </c>
      <c r="AI772" s="5">
        <f t="shared" si="976"/>
        <v>6.181808386609177E-4</v>
      </c>
      <c r="AJ772" s="5">
        <f t="shared" si="977"/>
        <v>3.7513771586527168E-4</v>
      </c>
      <c r="AK772" s="5">
        <f t="shared" si="978"/>
        <v>1.5176606052629541E-4</v>
      </c>
      <c r="AL772" s="5">
        <f t="shared" si="979"/>
        <v>1.1442982763983406E-6</v>
      </c>
      <c r="AM772" s="5">
        <f t="shared" si="980"/>
        <v>3.9079539402324687E-3</v>
      </c>
      <c r="AN772" s="5">
        <f t="shared" si="981"/>
        <v>2.0003392061434247E-3</v>
      </c>
      <c r="AO772" s="5">
        <f t="shared" si="982"/>
        <v>5.119503710676388E-4</v>
      </c>
      <c r="AP772" s="5">
        <f t="shared" si="983"/>
        <v>8.7349579388453955E-5</v>
      </c>
      <c r="AQ772" s="5">
        <f t="shared" si="984"/>
        <v>1.1177766611578083E-5</v>
      </c>
      <c r="AR772" s="5">
        <f t="shared" si="985"/>
        <v>5.2142825360169332E-5</v>
      </c>
      <c r="AS772" s="5">
        <f t="shared" si="986"/>
        <v>6.3284848643149473E-5</v>
      </c>
      <c r="AT772" s="5">
        <f t="shared" si="987"/>
        <v>3.8403865154242678E-5</v>
      </c>
      <c r="AU772" s="5">
        <f t="shared" si="988"/>
        <v>1.5536703127807376E-5</v>
      </c>
      <c r="AV772" s="5">
        <f t="shared" si="989"/>
        <v>4.7141572165741735E-6</v>
      </c>
      <c r="AW772" s="5">
        <f t="shared" si="990"/>
        <v>1.9746773271712025E-8</v>
      </c>
      <c r="AX772" s="5">
        <f t="shared" si="991"/>
        <v>7.9050272625787047E-4</v>
      </c>
      <c r="AY772" s="5">
        <f t="shared" si="992"/>
        <v>4.0462953762521008E-4</v>
      </c>
      <c r="AZ772" s="5">
        <f t="shared" si="993"/>
        <v>1.0355755728626192E-4</v>
      </c>
      <c r="BA772" s="5">
        <f t="shared" si="994"/>
        <v>1.766911322397613E-5</v>
      </c>
      <c r="BB772" s="5">
        <f t="shared" si="995"/>
        <v>2.2610437878909729E-6</v>
      </c>
      <c r="BC772" s="5">
        <f t="shared" si="996"/>
        <v>2.3146918335768846E-7</v>
      </c>
      <c r="BD772" s="5">
        <f t="shared" si="997"/>
        <v>4.4483353472700568E-6</v>
      </c>
      <c r="BE772" s="5">
        <f t="shared" si="998"/>
        <v>5.3988679597135486E-6</v>
      </c>
      <c r="BF772" s="5">
        <f t="shared" si="999"/>
        <v>3.2762565061905145E-6</v>
      </c>
      <c r="BG772" s="5">
        <f t="shared" si="1000"/>
        <v>1.3254453556377516E-6</v>
      </c>
      <c r="BH772" s="5">
        <f t="shared" si="1001"/>
        <v>4.0216754719804123E-7</v>
      </c>
      <c r="BI772" s="5">
        <f t="shared" si="1002"/>
        <v>9.7620764420856263E-8</v>
      </c>
      <c r="BJ772" s="8">
        <f t="shared" si="1003"/>
        <v>0.53623377029678532</v>
      </c>
      <c r="BK772" s="8">
        <f t="shared" si="1004"/>
        <v>0.30752291471946869</v>
      </c>
      <c r="BL772" s="8">
        <f t="shared" si="1005"/>
        <v>0.15239777515851402</v>
      </c>
      <c r="BM772" s="8">
        <f t="shared" si="1006"/>
        <v>0.24926532452891004</v>
      </c>
      <c r="BN772" s="8">
        <f t="shared" si="1007"/>
        <v>0.75046482885578658</v>
      </c>
    </row>
    <row r="773" spans="1:66" s="15" customFormat="1" x14ac:dyDescent="0.25">
      <c r="A773" t="s">
        <v>99</v>
      </c>
      <c r="B773" t="s">
        <v>125</v>
      </c>
      <c r="C773" t="s">
        <v>106</v>
      </c>
      <c r="D773" s="11">
        <v>44356</v>
      </c>
      <c r="E773">
        <f>VLOOKUP(A773,home!$A$2:$E$405,3,FALSE)</f>
        <v>1.3478000000000001</v>
      </c>
      <c r="F773">
        <f>VLOOKUP(B773,home!$B$2:$E$405,3,FALSE)</f>
        <v>0.93100000000000005</v>
      </c>
      <c r="G773">
        <f>VLOOKUP(C773,away!$B$2:$E$405,4,FALSE)</f>
        <v>1</v>
      </c>
      <c r="H773">
        <f>VLOOKUP(A773,away!$A$2:$E$405,3,FALSE)</f>
        <v>1.2736000000000001</v>
      </c>
      <c r="I773">
        <f>VLOOKUP(C773,away!$B$2:$E$405,3,FALSE)</f>
        <v>0.99</v>
      </c>
      <c r="J773">
        <f>VLOOKUP(B773,home!$B$2:$E$405,4,FALSE)</f>
        <v>0.90939999999999999</v>
      </c>
      <c r="K773" s="3">
        <f t="shared" si="952"/>
        <v>1.2548018000000001</v>
      </c>
      <c r="L773" s="3">
        <f t="shared" si="953"/>
        <v>1.1466297215999999</v>
      </c>
      <c r="M773" s="5">
        <f t="shared" si="954"/>
        <v>9.058818148750096E-2</v>
      </c>
      <c r="N773" s="5">
        <f t="shared" si="955"/>
        <v>0.11367021318924289</v>
      </c>
      <c r="O773" s="5">
        <f t="shared" si="956"/>
        <v>0.10387110131926347</v>
      </c>
      <c r="P773" s="5">
        <f t="shared" si="957"/>
        <v>0.1303376449033942</v>
      </c>
      <c r="Q773" s="5">
        <f t="shared" si="958"/>
        <v>7.131679405812287E-2</v>
      </c>
      <c r="R773" s="5">
        <f t="shared" si="959"/>
        <v>5.9550845993996258E-2</v>
      </c>
      <c r="S773" s="5">
        <f t="shared" si="960"/>
        <v>4.6882224038538686E-2</v>
      </c>
      <c r="T773" s="5">
        <f t="shared" si="961"/>
        <v>8.1773955716269942E-2</v>
      </c>
      <c r="U773" s="5">
        <f t="shared" si="962"/>
        <v>7.4724508744789309E-2</v>
      </c>
      <c r="V773" s="5">
        <f t="shared" si="963"/>
        <v>7.4948686200669769E-3</v>
      </c>
      <c r="W773" s="5">
        <f t="shared" si="964"/>
        <v>2.9829480518120639E-2</v>
      </c>
      <c r="X773" s="5">
        <f t="shared" si="965"/>
        <v>3.4203368941965288E-2</v>
      </c>
      <c r="Y773" s="5">
        <f t="shared" si="966"/>
        <v>1.9609299703853878E-2</v>
      </c>
      <c r="Z773" s="5">
        <f t="shared" si="967"/>
        <v>2.2760923321046796E-2</v>
      </c>
      <c r="AA773" s="5">
        <f t="shared" si="968"/>
        <v>2.8560447552911501E-2</v>
      </c>
      <c r="AB773" s="5">
        <f t="shared" si="969"/>
        <v>1.7918850499099477E-2</v>
      </c>
      <c r="AC773" s="5">
        <f t="shared" si="970"/>
        <v>6.7397279973454985E-4</v>
      </c>
      <c r="AD773" s="5">
        <f t="shared" si="971"/>
        <v>9.3575214618006712E-3</v>
      </c>
      <c r="AE773" s="5">
        <f t="shared" si="972"/>
        <v>1.0729612228610526E-2</v>
      </c>
      <c r="AF773" s="5">
        <f t="shared" si="973"/>
        <v>6.1514461412838246E-3</v>
      </c>
      <c r="AG773" s="5">
        <f t="shared" si="974"/>
        <v>2.3511436588058879E-3</v>
      </c>
      <c r="AH773" s="5">
        <f t="shared" si="975"/>
        <v>6.5245877927427058E-3</v>
      </c>
      <c r="AI773" s="5">
        <f t="shared" si="976"/>
        <v>8.1870645065915751E-3</v>
      </c>
      <c r="AJ773" s="5">
        <f t="shared" si="977"/>
        <v>5.13657163979361E-3</v>
      </c>
      <c r="AK773" s="5">
        <f t="shared" si="978"/>
        <v>2.1484597798139922E-3</v>
      </c>
      <c r="AL773" s="5">
        <f t="shared" si="979"/>
        <v>3.8788294898476815E-5</v>
      </c>
      <c r="AM773" s="5">
        <f t="shared" si="980"/>
        <v>2.3483669547612221E-3</v>
      </c>
      <c r="AN773" s="5">
        <f t="shared" si="981"/>
        <v>2.6927073475524993E-3</v>
      </c>
      <c r="AO773" s="5">
        <f t="shared" si="982"/>
        <v>1.5437691381371991E-3</v>
      </c>
      <c r="AP773" s="5">
        <f t="shared" si="983"/>
        <v>5.9004385902564267E-4</v>
      </c>
      <c r="AQ773" s="5">
        <f t="shared" si="984"/>
        <v>1.691404564515905E-4</v>
      </c>
      <c r="AR773" s="5">
        <f t="shared" si="985"/>
        <v>1.4962572568694649E-3</v>
      </c>
      <c r="AS773" s="5">
        <f t="shared" si="986"/>
        <v>1.877506299182867E-3</v>
      </c>
      <c r="AT773" s="5">
        <f t="shared" si="987"/>
        <v>1.1779491418630003E-3</v>
      </c>
      <c r="AU773" s="5">
        <f t="shared" si="988"/>
        <v>4.9269756783938288E-4</v>
      </c>
      <c r="AV773" s="5">
        <f t="shared" si="989"/>
        <v>1.5455944874511983E-4</v>
      </c>
      <c r="AW773" s="5">
        <f t="shared" si="990"/>
        <v>1.5502313521939697E-6</v>
      </c>
      <c r="AX773" s="5">
        <f t="shared" si="991"/>
        <v>4.9112251364915021E-4</v>
      </c>
      <c r="AY773" s="5">
        <f t="shared" si="992"/>
        <v>5.6313567109701724E-4</v>
      </c>
      <c r="AZ773" s="5">
        <f t="shared" si="993"/>
        <v>3.2285404888650115E-4</v>
      </c>
      <c r="BA773" s="5">
        <f t="shared" si="994"/>
        <v>1.2339801606405383E-4</v>
      </c>
      <c r="BB773" s="5">
        <f t="shared" si="995"/>
        <v>3.5372958201379576E-5</v>
      </c>
      <c r="BC773" s="5">
        <f t="shared" si="996"/>
        <v>8.1119370429232563E-6</v>
      </c>
      <c r="BD773" s="5">
        <f t="shared" si="997"/>
        <v>2.859421736477023E-4</v>
      </c>
      <c r="BE773" s="5">
        <f t="shared" si="998"/>
        <v>3.5880075418904942E-4</v>
      </c>
      <c r="BF773" s="5">
        <f t="shared" si="999"/>
        <v>2.2511191609888841E-4</v>
      </c>
      <c r="BG773" s="5">
        <f t="shared" si="1000"/>
        <v>9.4156945840778093E-5</v>
      </c>
      <c r="BH773" s="5">
        <f t="shared" si="1001"/>
        <v>2.9537076280877694E-5</v>
      </c>
      <c r="BI773" s="5">
        <f t="shared" si="1002"/>
        <v>7.4126352967965253E-6</v>
      </c>
      <c r="BJ773" s="8">
        <f t="shared" si="1003"/>
        <v>0.3878808585189456</v>
      </c>
      <c r="BK773" s="8">
        <f t="shared" si="1004"/>
        <v>0.27657881581523081</v>
      </c>
      <c r="BL773" s="8">
        <f t="shared" si="1005"/>
        <v>0.31282236904485572</v>
      </c>
      <c r="BM773" s="8">
        <f t="shared" si="1006"/>
        <v>0.43014660030881341</v>
      </c>
      <c r="BN773" s="8">
        <f t="shared" si="1007"/>
        <v>0.56933478095152068</v>
      </c>
    </row>
    <row r="774" spans="1:66" s="15" customFormat="1" x14ac:dyDescent="0.25">
      <c r="A774" s="15" t="s">
        <v>342</v>
      </c>
      <c r="B774" s="15" t="s">
        <v>390</v>
      </c>
      <c r="C774" s="15" t="s">
        <v>406</v>
      </c>
      <c r="D774" s="23">
        <v>44356</v>
      </c>
      <c r="E774" s="15">
        <f>VLOOKUP(A774,home!$A$2:$E$405,3,FALSE)</f>
        <v>1.1741999999999999</v>
      </c>
      <c r="F774" s="15">
        <f>VLOOKUP(B774,home!$B$2:$E$405,3,FALSE)</f>
        <v>0.65390000000000004</v>
      </c>
      <c r="G774" s="15">
        <f>VLOOKUP(C774,away!$B$2:$E$405,4,FALSE)</f>
        <v>0.93679999999999997</v>
      </c>
      <c r="H774" s="15">
        <f>VLOOKUP(A774,away!$A$2:$E$405,3,FALSE)</f>
        <v>0.85970000000000002</v>
      </c>
      <c r="I774" s="15">
        <f>VLOOKUP(C774,away!$B$2:$E$405,3,FALSE)</f>
        <v>0.98870000000000002</v>
      </c>
      <c r="J774" s="15">
        <f>VLOOKUP(B774,home!$B$2:$E$405,4,FALSE)</f>
        <v>0.97</v>
      </c>
      <c r="K774" s="20">
        <f t="shared" si="952"/>
        <v>0.71928382718399997</v>
      </c>
      <c r="L774" s="20">
        <f t="shared" si="953"/>
        <v>0.82448582830000006</v>
      </c>
      <c r="M774" s="21">
        <f t="shared" si="954"/>
        <v>0.21357447983027505</v>
      </c>
      <c r="N774" s="21">
        <f t="shared" si="955"/>
        <v>0.15362066924115225</v>
      </c>
      <c r="O774" s="21">
        <f t="shared" si="956"/>
        <v>0.17608913190660599</v>
      </c>
      <c r="P774" s="21">
        <f t="shared" si="957"/>
        <v>0.12665806472329175</v>
      </c>
      <c r="Q774" s="21">
        <f t="shared" si="958"/>
        <v>5.5248431453171674E-2</v>
      </c>
      <c r="R774" s="21">
        <f t="shared" si="959"/>
        <v>7.2591496887322998E-2</v>
      </c>
      <c r="S774" s="21">
        <f t="shared" si="960"/>
        <v>1.8778303208555329E-2</v>
      </c>
      <c r="T774" s="21">
        <f t="shared" si="961"/>
        <v>4.5551548768944024E-2</v>
      </c>
      <c r="U774" s="21">
        <f t="shared" si="962"/>
        <v>5.2213889702129104E-2</v>
      </c>
      <c r="V774" s="21">
        <f t="shared" si="963"/>
        <v>1.2373635782040907E-3</v>
      </c>
      <c r="W774" s="21">
        <f t="shared" si="964"/>
        <v>1.3246434407183405E-2</v>
      </c>
      <c r="X774" s="21">
        <f t="shared" si="965"/>
        <v>1.0921497444228229E-2</v>
      </c>
      <c r="Y774" s="21">
        <f t="shared" si="966"/>
        <v>4.5023099332904227E-3</v>
      </c>
      <c r="Z774" s="21">
        <f t="shared" si="967"/>
        <v>1.9950220146227129E-2</v>
      </c>
      <c r="AA774" s="21">
        <f t="shared" si="968"/>
        <v>1.4349870699941586E-2</v>
      </c>
      <c r="AB774" s="21">
        <f t="shared" si="969"/>
        <v>5.160814958324763E-3</v>
      </c>
      <c r="AC774" s="21">
        <f t="shared" si="970"/>
        <v>4.5862828595837677E-5</v>
      </c>
      <c r="AD774" s="21">
        <f t="shared" si="971"/>
        <v>2.381986509235174E-3</v>
      </c>
      <c r="AE774" s="21">
        <f t="shared" si="972"/>
        <v>1.9639141200661881E-3</v>
      </c>
      <c r="AF774" s="21">
        <f t="shared" si="973"/>
        <v>8.0960967999641842E-4</v>
      </c>
      <c r="AG774" s="21">
        <f t="shared" si="974"/>
        <v>2.2250390253718169E-4</v>
      </c>
      <c r="AH774" s="21">
        <f t="shared" si="975"/>
        <v>4.1121684455073552E-3</v>
      </c>
      <c r="AI774" s="21">
        <f t="shared" si="976"/>
        <v>2.9578162575098097E-3</v>
      </c>
      <c r="AJ774" s="21">
        <f t="shared" si="977"/>
        <v>1.0637546989043555E-3</v>
      </c>
      <c r="AK774" s="21">
        <f t="shared" si="978"/>
        <v>2.5504718367096288E-4</v>
      </c>
      <c r="AL774" s="21">
        <f t="shared" si="979"/>
        <v>1.0879384310899142E-6</v>
      </c>
      <c r="AM774" s="21">
        <f t="shared" si="980"/>
        <v>3.4266487453266662E-4</v>
      </c>
      <c r="AN774" s="21">
        <f t="shared" si="981"/>
        <v>2.8252233290838126E-4</v>
      </c>
      <c r="AO774" s="21">
        <f t="shared" si="982"/>
        <v>1.1646782983060753E-4</v>
      </c>
      <c r="AP774" s="21">
        <f t="shared" si="983"/>
        <v>3.2008691716063974E-5</v>
      </c>
      <c r="AQ774" s="21">
        <f t="shared" si="984"/>
        <v>6.5976781755795879E-6</v>
      </c>
      <c r="AR774" s="21">
        <f t="shared" si="985"/>
        <v>6.7808492138065127E-4</v>
      </c>
      <c r="AS774" s="21">
        <f t="shared" si="986"/>
        <v>4.8773551740643653E-4</v>
      </c>
      <c r="AT774" s="21">
        <f t="shared" si="987"/>
        <v>1.75410134806835E-4</v>
      </c>
      <c r="AU774" s="21">
        <f t="shared" si="988"/>
        <v>4.2056557696907229E-5</v>
      </c>
      <c r="AV774" s="21">
        <f t="shared" si="989"/>
        <v>7.5626504446040334E-6</v>
      </c>
      <c r="AW774" s="21">
        <f t="shared" si="990"/>
        <v>1.7921951933147059E-8</v>
      </c>
      <c r="AX774" s="21">
        <f t="shared" si="991"/>
        <v>4.1078883732563577E-5</v>
      </c>
      <c r="AY774" s="21">
        <f t="shared" si="992"/>
        <v>3.3868957479882077E-5</v>
      </c>
      <c r="AZ774" s="21">
        <f t="shared" si="993"/>
        <v>1.3962237730729028E-5</v>
      </c>
      <c r="BA774" s="21">
        <f t="shared" si="994"/>
        <v>3.8372223801138791E-6</v>
      </c>
      <c r="BB774" s="21">
        <f t="shared" si="995"/>
        <v>7.909338681098722E-7</v>
      </c>
      <c r="BC774" s="21">
        <f t="shared" si="996"/>
        <v>1.3042275307581824E-7</v>
      </c>
      <c r="BD774" s="21">
        <f t="shared" si="997"/>
        <v>9.3178568010377755E-5</v>
      </c>
      <c r="BE774" s="21">
        <f t="shared" si="998"/>
        <v>6.7021837010029125E-5</v>
      </c>
      <c r="BF774" s="21">
        <f t="shared" si="999"/>
        <v>2.4103861714737996E-5</v>
      </c>
      <c r="BG774" s="21">
        <f t="shared" si="1000"/>
        <v>5.7791726346968812E-6</v>
      </c>
      <c r="BH774" s="21">
        <f t="shared" si="1001"/>
        <v>1.0392163526604531E-6</v>
      </c>
      <c r="BI774" s="21">
        <f t="shared" si="1002"/>
        <v>1.494983030827617E-7</v>
      </c>
      <c r="BJ774" s="22">
        <f t="shared" si="1003"/>
        <v>0.28934283552491274</v>
      </c>
      <c r="BK774" s="22">
        <f t="shared" si="1004"/>
        <v>0.36032903106483294</v>
      </c>
      <c r="BL774" s="22">
        <f t="shared" si="1005"/>
        <v>0.33037611267567796</v>
      </c>
      <c r="BM774" s="22">
        <f t="shared" si="1006"/>
        <v>0.20218207433430321</v>
      </c>
      <c r="BN774" s="22">
        <f t="shared" si="1007"/>
        <v>0.79778227404181978</v>
      </c>
    </row>
    <row r="775" spans="1:66" x14ac:dyDescent="0.25">
      <c r="A775" t="s">
        <v>10</v>
      </c>
      <c r="B775" t="s">
        <v>245</v>
      </c>
      <c r="C775" t="s">
        <v>43</v>
      </c>
      <c r="D775" s="11">
        <v>44449</v>
      </c>
      <c r="E775" s="10">
        <f>VLOOKUP(A775,home!$A$2:$E$405,3,FALSE)</f>
        <v>1.5425</v>
      </c>
      <c r="F775" s="10">
        <f>VLOOKUP(B775,home!$B$2:$E$405,3,FALSE)</f>
        <v>1.2966</v>
      </c>
      <c r="G775" s="10">
        <f>VLOOKUP(C775,away!$B$2:$E$405,4,FALSE)</f>
        <v>0.76270000000000004</v>
      </c>
      <c r="H775" s="10">
        <f>VLOOKUP(A775,away!$A$2:$E$405,3,FALSE)</f>
        <v>1.4443999999999999</v>
      </c>
      <c r="I775" s="10">
        <f>VLOOKUP(C775,away!$B$2:$E$405,3,FALSE)</f>
        <v>0.65159999999999996</v>
      </c>
      <c r="J775" s="10">
        <f>VLOOKUP(B775,home!$B$2:$E$405,4,FALSE)</f>
        <v>0.6109</v>
      </c>
      <c r="K775" s="12">
        <f t="shared" ref="K775:K838" si="1008">E775*F775*G775</f>
        <v>1.5254041948499999</v>
      </c>
      <c r="L775" s="12">
        <f t="shared" ref="L775:L838" si="1009">H775*I775*J775</f>
        <v>0.57496138833599986</v>
      </c>
      <c r="M775" s="13">
        <f t="shared" ref="M775:M838" si="1010">_xlfn.POISSON.DIST(0,K775,FALSE) * _xlfn.POISSON.DIST(0,L775,FALSE)</f>
        <v>0.12241166842401399</v>
      </c>
      <c r="N775" s="13">
        <f t="shared" ref="N775:N838" si="1011">_xlfn.POISSON.DIST(1,K775,FALSE) * _xlfn.POISSON.DIST(0,L775,FALSE)</f>
        <v>0.18672727251257823</v>
      </c>
      <c r="O775" s="13">
        <f t="shared" ref="O775:O838" si="1012">_xlfn.POISSON.DIST(0,K775,FALSE) * _xlfn.POISSON.DIST(1,L775,FALSE)</f>
        <v>7.0381982825597142E-2</v>
      </c>
      <c r="P775" s="13">
        <f t="shared" ref="P775:P838" si="1013">_xlfn.POISSON.DIST(1,K775,FALSE) * _xlfn.POISSON.DIST(1,L775,FALSE)</f>
        <v>0.10736097184402653</v>
      </c>
      <c r="Q775" s="13">
        <f t="shared" ref="Q775:Q838" si="1014">_xlfn.POISSON.DIST(2,K775,FALSE) * _xlfn.POISSON.DIST(0,L775,FALSE)</f>
        <v>0.14241728239179297</v>
      </c>
      <c r="R775" s="13">
        <f t="shared" ref="R775:R838" si="1015">_xlfn.POISSON.DIST(0,K775,FALSE) * _xlfn.POISSON.DIST(2,L775,FALSE)</f>
        <v>2.023346127962292E-2</v>
      </c>
      <c r="S775" s="13">
        <f t="shared" ref="S775:S838" si="1016">_xlfn.POISSON.DIST(2,K775,FALSE) * _xlfn.POISSON.DIST(2,L775,FALSE)</f>
        <v>2.3540195194808503E-2</v>
      </c>
      <c r="T775" s="13">
        <f t="shared" ref="T775:T838" si="1017">_xlfn.POISSON.DIST(2,K775,FALSE) * _xlfn.POISSON.DIST(1,L775,FALSE)</f>
        <v>8.1884438407025417E-2</v>
      </c>
      <c r="U775" s="13">
        <f t="shared" ref="U775:U838" si="1018">_xlfn.POISSON.DIST(1,K775,FALSE) * _xlfn.POISSON.DIST(2,L775,FALSE)</f>
        <v>3.0864206712271847E-2</v>
      </c>
      <c r="V775" s="13">
        <f t="shared" ref="V775:V838" si="1019">_xlfn.POISSON.DIST(3,K775,FALSE) * _xlfn.POISSON.DIST(3,L775,FALSE)</f>
        <v>2.2939881340565032E-3</v>
      </c>
      <c r="W775" s="13">
        <f t="shared" ref="W775:W838" si="1020">_xlfn.POISSON.DIST(3,K775,FALSE) * _xlfn.POISSON.DIST(0,L775,FALSE)</f>
        <v>7.2414639993192684E-2</v>
      </c>
      <c r="X775" s="13">
        <f t="shared" ref="X775:X838" si="1021">_xlfn.POISSON.DIST(3,K775,FALSE) * _xlfn.POISSON.DIST(1,L775,FALSE)</f>
        <v>4.1635621946337673E-2</v>
      </c>
      <c r="Y775" s="13">
        <f t="shared" ref="Y775:Y838" si="1022">_xlfn.POISSON.DIST(3,K775,FALSE) * _xlfn.POISSON.DIST(2,L775,FALSE)</f>
        <v>1.1969437499249568E-2</v>
      </c>
      <c r="Z775" s="13">
        <f t="shared" ref="Z775:Z838" si="1023">_xlfn.POISSON.DIST(0,K775,FALSE) * _xlfn.POISSON.DIST(3,L775,FALSE)</f>
        <v>3.8778196627248965E-3</v>
      </c>
      <c r="AA775" s="13">
        <f t="shared" ref="AA775:AA838" si="1024">_xlfn.POISSON.DIST(1,K775,FALSE) * _xlfn.POISSON.DIST(3,L775,FALSE)</f>
        <v>5.9152423803923689E-3</v>
      </c>
      <c r="AB775" s="13">
        <f t="shared" ref="AB775:AB838" si="1025">_xlfn.POISSON.DIST(2,K775,FALSE) * _xlfn.POISSON.DIST(3,L775,FALSE)</f>
        <v>4.5115677703025095E-3</v>
      </c>
      <c r="AC775" s="13">
        <f t="shared" ref="AC775:AC838" si="1026">_xlfn.POISSON.DIST(4,K775,FALSE) * _xlfn.POISSON.DIST(4,L775,FALSE)</f>
        <v>1.2574618020577547E-4</v>
      </c>
      <c r="AD775" s="13">
        <f t="shared" ref="AD775:AD838" si="1027">_xlfn.POISSON.DIST(4,K775,FALSE) * _xlfn.POISSON.DIST(0,L775,FALSE)</f>
        <v>2.7615398903542164E-2</v>
      </c>
      <c r="AE775" s="13">
        <f t="shared" ref="AE775:AE838" si="1028">_xlfn.POISSON.DIST(4,K775,FALSE) * _xlfn.POISSON.DIST(1,L775,FALSE)</f>
        <v>1.5877788093033047E-2</v>
      </c>
      <c r="AF775" s="13">
        <f t="shared" ref="AF775:AF838" si="1029">_xlfn.POISSON.DIST(4,K775,FALSE) * _xlfn.POISSON.DIST(2,L775,FALSE)</f>
        <v>4.5645575428375443E-3</v>
      </c>
      <c r="AG775" s="13">
        <f t="shared" ref="AG775:AG838" si="1030">_xlfn.POISSON.DIST(4,K775,FALSE) * _xlfn.POISSON.DIST(3,L775,FALSE)</f>
        <v>8.7481478065647817E-4</v>
      </c>
      <c r="AH775" s="13">
        <f t="shared" ref="AH775:AH838" si="1031">_xlfn.POISSON.DIST(0,K775,FALSE) * _xlfn.POISSON.DIST(4,L775,FALSE)</f>
        <v>5.5739914424923623E-4</v>
      </c>
      <c r="AI775" s="13">
        <f t="shared" ref="AI775:AI838" si="1032">_xlfn.POISSON.DIST(1,K775,FALSE) * _xlfn.POISSON.DIST(4,L775,FALSE)</f>
        <v>8.5025899284358524E-4</v>
      </c>
      <c r="AJ775" s="13">
        <f t="shared" ref="AJ775:AJ838" si="1033">_xlfn.POISSON.DIST(2,K775,FALSE) * _xlfn.POISSON.DIST(4,L775,FALSE)</f>
        <v>6.4849431719627055E-4</v>
      </c>
      <c r="AK775" s="13">
        <f t="shared" ref="AK775:AK838" si="1034">_xlfn.POISSON.DIST(3,K775,FALSE) * _xlfn.POISSON.DIST(4,L775,FALSE)</f>
        <v>3.2973865059585919E-4</v>
      </c>
      <c r="AL775" s="13">
        <f t="shared" ref="AL775:AL838" si="1035">_xlfn.POISSON.DIST(5,K775,FALSE) * _xlfn.POISSON.DIST(5,L775,FALSE)</f>
        <v>4.4114200178380272E-6</v>
      </c>
      <c r="AM775" s="13">
        <f t="shared" ref="AM775:AM838" si="1036">_xlfn.POISSON.DIST(5,K775,FALSE) * _xlfn.POISSON.DIST(0,L775,FALSE)</f>
        <v>8.4249290659838653E-3</v>
      </c>
      <c r="AN775" s="13">
        <f t="shared" ref="AN775:AN838" si="1037">_xlfn.POISSON.DIST(5,K775,FALSE) * _xlfn.POISSON.DIST(1,L775,FALSE)</f>
        <v>4.8440089124104002E-3</v>
      </c>
      <c r="AO775" s="13">
        <f t="shared" ref="AO775:AO838" si="1038">_xlfn.POISSON.DIST(5,K775,FALSE) * _xlfn.POISSON.DIST(2,L775,FALSE)</f>
        <v>1.3925590446957202E-3</v>
      </c>
      <c r="AP775" s="13">
        <f t="shared" ref="AP775:AP838" si="1039">_xlfn.POISSON.DIST(5,K775,FALSE) * _xlfn.POISSON.DIST(3,L775,FALSE)</f>
        <v>2.66889227226035E-4</v>
      </c>
      <c r="AQ775" s="13">
        <f t="shared" ref="AQ775:AQ838" si="1040">_xlfn.POISSON.DIST(5,K775,FALSE) * _xlfn.POISSON.DIST(4,L775,FALSE)</f>
        <v>3.8362750154450808E-5</v>
      </c>
      <c r="AR775" s="13">
        <f t="shared" ref="AR775:AR838" si="1041">_xlfn.POISSON.DIST(0,K775,FALSE) * _xlfn.POISSON.DIST(5,L775,FALSE)</f>
        <v>6.4096597166967857E-5</v>
      </c>
      <c r="AS775" s="13">
        <f t="shared" ref="AS775:AS838" si="1042">_xlfn.POISSON.DIST(1,K775,FALSE) * _xlfn.POISSON.DIST(5,L775,FALSE)</f>
        <v>9.7773218194103384E-5</v>
      </c>
      <c r="AT775" s="13">
        <f t="shared" ref="AT775:AT838" si="1043">_xlfn.POISSON.DIST(2,K775,FALSE) * _xlfn.POISSON.DIST(5,L775,FALSE)</f>
        <v>7.4571838588634827E-5</v>
      </c>
      <c r="AU775" s="13">
        <f t="shared" ref="AU775:AU838" si="1044">_xlfn.POISSON.DIST(3,K775,FALSE) * _xlfn.POISSON.DIST(5,L775,FALSE)</f>
        <v>3.791739846692689E-5</v>
      </c>
      <c r="AV775" s="13">
        <f t="shared" ref="AV775:AV838" si="1045">_xlfn.POISSON.DIST(4,K775,FALSE) * _xlfn.POISSON.DIST(5,L775,FALSE)</f>
        <v>1.4459839669812303E-5</v>
      </c>
      <c r="AW775" s="13">
        <f t="shared" ref="AW775:AW838" si="1046">_xlfn.POISSON.DIST(6,K775,FALSE) * _xlfn.POISSON.DIST(6,L775,FALSE)</f>
        <v>1.074730380474026E-7</v>
      </c>
      <c r="AX775" s="13">
        <f t="shared" ref="AX775:AX838" si="1047">_xlfn.POISSON.DIST(6,K775,FALSE) * _xlfn.POISSON.DIST(0,L775,FALSE)</f>
        <v>2.1419036897609126E-3</v>
      </c>
      <c r="AY775" s="13">
        <f t="shared" ref="AY775:AY838" si="1048">_xlfn.POISSON.DIST(6,K775,FALSE) * _xlfn.POISSON.DIST(1,L775,FALSE)</f>
        <v>1.2315119191469348E-3</v>
      </c>
      <c r="AZ775" s="13">
        <f t="shared" ref="AZ775:AZ838" si="1049">_xlfn.POISSON.DIST(6,K775,FALSE) * _xlfn.POISSON.DIST(2,L775,FALSE)</f>
        <v>3.5403590139252664E-4</v>
      </c>
      <c r="BA775" s="13">
        <f t="shared" ref="BA775:BA838" si="1050">_xlfn.POISSON.DIST(6,K775,FALSE) * _xlfn.POISSON.DIST(3,L775,FALSE)</f>
        <v>6.7852324461811423E-5</v>
      </c>
      <c r="BB775" s="13">
        <f t="shared" ref="BB775:BB838" si="1051">_xlfn.POISSON.DIST(6,K775,FALSE) * _xlfn.POISSON.DIST(4,L775,FALSE)</f>
        <v>9.7531166685969547E-6</v>
      </c>
      <c r="BC775" s="13">
        <f t="shared" ref="BC775:BC838" si="1052">_xlfn.POISSON.DIST(6,K775,FALSE) * _xlfn.POISSON.DIST(5,L775,FALSE)</f>
        <v>1.1215331000758977E-6</v>
      </c>
      <c r="BD775" s="13">
        <f t="shared" ref="BD775:BD838" si="1053">_xlfn.POISSON.DIST(0,K775,FALSE) * _xlfn.POISSON.DIST(6,L775,FALSE)</f>
        <v>6.1421780824555209E-6</v>
      </c>
      <c r="BE775" s="13">
        <f t="shared" ref="BE775:BE838" si="1054">_xlfn.POISSON.DIST(1,K775,FALSE) * _xlfn.POISSON.DIST(6,L775,FALSE)</f>
        <v>9.3693042124933796E-6</v>
      </c>
      <c r="BF775" s="13">
        <f t="shared" ref="BF775:BF838" si="1055">_xlfn.POISSON.DIST(2,K775,FALSE) * _xlfn.POISSON.DIST(6,L775,FALSE)</f>
        <v>7.1459879742815898E-6</v>
      </c>
      <c r="BG775" s="13">
        <f t="shared" ref="BG775:BG838" si="1056">_xlfn.POISSON.DIST(3,K775,FALSE) * _xlfn.POISSON.DIST(6,L775,FALSE)</f>
        <v>3.6335066774389304E-6</v>
      </c>
      <c r="BH775" s="13">
        <f t="shared" ref="BH775:BH838" si="1057">_xlfn.POISSON.DIST(4,K775,FALSE) * _xlfn.POISSON.DIST(6,L775,FALSE)</f>
        <v>1.3856415819452071E-6</v>
      </c>
      <c r="BI775" s="13">
        <f t="shared" ref="BI775:BI838" si="1058">_xlfn.POISSON.DIST(5,K775,FALSE) * _xlfn.POISSON.DIST(6,L775,FALSE)</f>
        <v>4.227326963315619E-7</v>
      </c>
      <c r="BJ775" s="14">
        <f t="shared" ref="BJ775:BJ838" si="1059">SUM(N775,Q775,T775,W775,X775,Y775,AD775,AE775,AF775,AG775,AM775,AN775,AO775,AP775,AQ775,AX775,AY775,AZ775,BA775,BB775,BC775)</f>
        <v>0.60475417955524724</v>
      </c>
      <c r="BK775" s="14">
        <f t="shared" ref="BK775:BK838" si="1060">SUM(M775,P775,S775,V775,AC775,AL775,AY775)</f>
        <v>0.25696849311627606</v>
      </c>
      <c r="BL775" s="14">
        <f t="shared" ref="BL775:BL838" si="1061">SUM(O775,R775,U775,AA775,AB775,AH775,AI775,AJ775,AK775,AR775,AS775,AT775,AU775,AV775,BD775,BE775,BF775,BG775,BH775,BI775)</f>
        <v>0.13460927031638306</v>
      </c>
      <c r="BM775" s="14">
        <f t="shared" ref="BM775:BM838" si="1062">SUM(S775:BI775)</f>
        <v>0.34944571892689036</v>
      </c>
      <c r="BN775" s="14">
        <f t="shared" ref="BN775:BN838" si="1063">SUM(M775:R775)</f>
        <v>0.64953263927763172</v>
      </c>
    </row>
    <row r="776" spans="1:66" x14ac:dyDescent="0.25">
      <c r="A776" t="s">
        <v>80</v>
      </c>
      <c r="B776" t="s">
        <v>82</v>
      </c>
      <c r="C776" t="s">
        <v>91</v>
      </c>
      <c r="D776" s="11">
        <v>44449</v>
      </c>
      <c r="E776" s="10">
        <f>VLOOKUP(A776,home!$A$2:$E$405,3,FALSE)</f>
        <v>1.2518</v>
      </c>
      <c r="F776" s="10">
        <f>VLOOKUP(B776,home!$B$2:$E$405,3,FALSE)</f>
        <v>0.62519999999999998</v>
      </c>
      <c r="G776" s="10">
        <f>VLOOKUP(C776,away!$B$2:$E$405,4,FALSE)</f>
        <v>1.1113999999999999</v>
      </c>
      <c r="H776" s="10">
        <f>VLOOKUP(A776,away!$A$2:$E$405,3,FALSE)</f>
        <v>1.0562</v>
      </c>
      <c r="I776" s="10">
        <f>VLOOKUP(C776,away!$B$2:$E$405,3,FALSE)</f>
        <v>0.65859999999999996</v>
      </c>
      <c r="J776" s="10">
        <f>VLOOKUP(B776,home!$B$2:$E$405,4,FALSE)</f>
        <v>1.5230999999999999</v>
      </c>
      <c r="K776" s="12">
        <f t="shared" si="1008"/>
        <v>0.86980982510399985</v>
      </c>
      <c r="L776" s="12">
        <f t="shared" si="1009"/>
        <v>1.0594886476919998</v>
      </c>
      <c r="M776" s="13">
        <f t="shared" si="1010"/>
        <v>0.14525005961847268</v>
      </c>
      <c r="N776" s="13">
        <f t="shared" si="1011"/>
        <v>0.12633992895308926</v>
      </c>
      <c r="O776" s="13">
        <f t="shared" si="1012"/>
        <v>0.15389078924235797</v>
      </c>
      <c r="P776" s="13">
        <f t="shared" si="1013"/>
        <v>0.13385572047601188</v>
      </c>
      <c r="Q776" s="13">
        <f t="shared" si="1014"/>
        <v>5.4945855753169175E-2</v>
      </c>
      <c r="R776" s="13">
        <f t="shared" si="1015"/>
        <v>8.1522772093320206E-2</v>
      </c>
      <c r="S776" s="13">
        <f t="shared" si="1016"/>
        <v>3.0838806454220428E-2</v>
      </c>
      <c r="T776" s="13">
        <f t="shared" si="1017"/>
        <v>5.8214510408204898E-2</v>
      </c>
      <c r="U776" s="13">
        <f t="shared" si="1018"/>
        <v>7.0909308136484078E-2</v>
      </c>
      <c r="V776" s="13">
        <f t="shared" si="1019"/>
        <v>3.1577349108555886E-3</v>
      </c>
      <c r="W776" s="13">
        <f t="shared" si="1020"/>
        <v>1.5930815060951228E-2</v>
      </c>
      <c r="X776" s="13">
        <f t="shared" si="1021"/>
        <v>1.6878517705558562E-2</v>
      </c>
      <c r="Y776" s="13">
        <f t="shared" si="1022"/>
        <v>8.9412989494538578E-3</v>
      </c>
      <c r="Z776" s="13">
        <f t="shared" si="1023"/>
        <v>2.8790817187084972E-2</v>
      </c>
      <c r="AA776" s="13">
        <f t="shared" si="1024"/>
        <v>2.5042535662099612E-2</v>
      </c>
      <c r="AB776" s="13">
        <f t="shared" si="1025"/>
        <v>1.0891121782205771E-2</v>
      </c>
      <c r="AC776" s="13">
        <f t="shared" si="1026"/>
        <v>1.8187638041039484E-4</v>
      </c>
      <c r="AD776" s="13">
        <f t="shared" si="1027"/>
        <v>3.4641948654825384E-3</v>
      </c>
      <c r="AE776" s="13">
        <f t="shared" si="1028"/>
        <v>3.6702751333716637E-3</v>
      </c>
      <c r="AF776" s="13">
        <f t="shared" si="1029"/>
        <v>1.9443074188567591E-3</v>
      </c>
      <c r="AG776" s="13">
        <f t="shared" si="1030"/>
        <v>6.8665721263402337E-4</v>
      </c>
      <c r="AH776" s="13">
        <f t="shared" si="1031"/>
        <v>7.62588599187306E-3</v>
      </c>
      <c r="AI776" s="13">
        <f t="shared" si="1032"/>
        <v>6.6330705608541492E-3</v>
      </c>
      <c r="AJ776" s="13">
        <f t="shared" si="1033"/>
        <v>2.8847549722195187E-3</v>
      </c>
      <c r="AK776" s="13">
        <f t="shared" si="1034"/>
        <v>8.3639607261805121E-4</v>
      </c>
      <c r="AL776" s="13">
        <f t="shared" si="1035"/>
        <v>6.7043535820501512E-6</v>
      </c>
      <c r="AM776" s="13">
        <f t="shared" si="1036"/>
        <v>6.0263814601430835E-4</v>
      </c>
      <c r="AN776" s="13">
        <f t="shared" si="1037"/>
        <v>6.3848827436831354E-4</v>
      </c>
      <c r="AO776" s="13">
        <f t="shared" si="1038"/>
        <v>3.3823553918884151E-4</v>
      </c>
      <c r="AP776" s="13">
        <f t="shared" si="1039"/>
        <v>1.1945223800552003E-4</v>
      </c>
      <c r="AQ776" s="13">
        <f t="shared" si="1040"/>
        <v>3.1639572527062827E-5</v>
      </c>
      <c r="AR776" s="13">
        <f t="shared" si="1041"/>
        <v>1.6159079273965911E-3</v>
      </c>
      <c r="AS776" s="13">
        <f t="shared" si="1042"/>
        <v>1.405532591712996E-3</v>
      </c>
      <c r="AT776" s="13">
        <f t="shared" si="1043"/>
        <v>6.112730288879263E-4</v>
      </c>
      <c r="AU776" s="13">
        <f t="shared" si="1044"/>
        <v>1.7723042878259982E-4</v>
      </c>
      <c r="AV776" s="13">
        <f t="shared" si="1045"/>
        <v>3.8539192065625006E-5</v>
      </c>
      <c r="AW776" s="13">
        <f t="shared" si="1046"/>
        <v>1.7162281711669626E-7</v>
      </c>
      <c r="AX776" s="13">
        <f t="shared" si="1047"/>
        <v>8.7363430064284014E-5</v>
      </c>
      <c r="AY776" s="13">
        <f t="shared" si="1048"/>
        <v>9.2560562376542871E-5</v>
      </c>
      <c r="AZ776" s="13">
        <f t="shared" si="1049"/>
        <v>4.9033432530967202E-5</v>
      </c>
      <c r="BA776" s="13">
        <f t="shared" si="1050"/>
        <v>1.7316788374643781E-5</v>
      </c>
      <c r="BB776" s="13">
        <f t="shared" si="1051"/>
        <v>4.5867351743549707E-6</v>
      </c>
      <c r="BC776" s="13">
        <f t="shared" si="1052"/>
        <v>9.7191876943973585E-7</v>
      </c>
      <c r="BD776" s="13">
        <f t="shared" si="1053"/>
        <v>2.8533935079869929E-4</v>
      </c>
      <c r="BE776" s="13">
        <f t="shared" si="1054"/>
        <v>2.4819097081350551E-4</v>
      </c>
      <c r="BF776" s="13">
        <f t="shared" si="1055"/>
        <v>1.0793947245784357E-4</v>
      </c>
      <c r="BG776" s="13">
        <f t="shared" si="1056"/>
        <v>3.1295604553458311E-5</v>
      </c>
      <c r="BH776" s="13">
        <f t="shared" si="1057"/>
        <v>6.8053060807918775E-6</v>
      </c>
      <c r="BI776" s="13">
        <f t="shared" si="1058"/>
        <v>1.1838644183825543E-6</v>
      </c>
      <c r="BJ776" s="14">
        <f t="shared" si="1059"/>
        <v>0.29299864809816617</v>
      </c>
      <c r="BK776" s="14">
        <f t="shared" si="1060"/>
        <v>0.3133834627559296</v>
      </c>
      <c r="BL776" s="14">
        <f t="shared" si="1061"/>
        <v>0.36476587225200086</v>
      </c>
      <c r="BM776" s="14">
        <f t="shared" si="1062"/>
        <v>0.30404128521720103</v>
      </c>
      <c r="BN776" s="14">
        <f t="shared" si="1063"/>
        <v>0.69580512613642109</v>
      </c>
    </row>
    <row r="777" spans="1:66" x14ac:dyDescent="0.25">
      <c r="A777" t="s">
        <v>122</v>
      </c>
      <c r="B777" t="s">
        <v>123</v>
      </c>
      <c r="C777" t="s">
        <v>129</v>
      </c>
      <c r="D777" s="11">
        <v>44449</v>
      </c>
      <c r="E777" s="10">
        <f>VLOOKUP(A777,home!$A$2:$E$405,3,FALSE)</f>
        <v>1.2608999999999999</v>
      </c>
      <c r="F777" s="10">
        <f>VLOOKUP(B777,home!$B$2:$E$405,3,FALSE)</f>
        <v>1.1033999999999999</v>
      </c>
      <c r="G777" s="10">
        <f>VLOOKUP(C777,away!$B$2:$E$405,4,FALSE)</f>
        <v>1.2069000000000001</v>
      </c>
      <c r="H777" s="10">
        <f>VLOOKUP(A777,away!$A$2:$E$405,3,FALSE)</f>
        <v>1.0995999999999999</v>
      </c>
      <c r="I777" s="10">
        <f>VLOOKUP(C777,away!$B$2:$E$405,3,FALSE)</f>
        <v>0.47449999999999998</v>
      </c>
      <c r="J777" s="10">
        <f>VLOOKUP(B777,home!$B$2:$E$405,4,FALSE)</f>
        <v>1.2653000000000001</v>
      </c>
      <c r="K777" s="12">
        <f t="shared" si="1008"/>
        <v>1.6791322837139997</v>
      </c>
      <c r="L777" s="12">
        <f t="shared" si="1009"/>
        <v>0.66018318105999996</v>
      </c>
      <c r="M777" s="13">
        <f t="shared" si="1010"/>
        <v>9.6393600466260443E-2</v>
      </c>
      <c r="N777" s="13">
        <f t="shared" si="1011"/>
        <v>0.16185760648632677</v>
      </c>
      <c r="O777" s="13">
        <f t="shared" si="1012"/>
        <v>6.3637433789642511E-2</v>
      </c>
      <c r="P777" s="13">
        <f t="shared" si="1013"/>
        <v>0.10685566952890088</v>
      </c>
      <c r="Q777" s="13">
        <f t="shared" si="1014"/>
        <v>0.1358901662079339</v>
      </c>
      <c r="R777" s="13">
        <f t="shared" si="1015"/>
        <v>2.1006181736870657E-2</v>
      </c>
      <c r="S777" s="13">
        <f t="shared" si="1016"/>
        <v>2.9613309533100794E-2</v>
      </c>
      <c r="T777" s="13">
        <f t="shared" si="1017"/>
        <v>8.9712402201925917E-2</v>
      </c>
      <c r="U777" s="13">
        <f t="shared" si="1018"/>
        <v>3.5272157911942943E-2</v>
      </c>
      <c r="V777" s="13">
        <f t="shared" si="1019"/>
        <v>3.6474874332596964E-3</v>
      </c>
      <c r="W777" s="13">
        <f t="shared" si="1020"/>
        <v>7.6059188373001005E-2</v>
      </c>
      <c r="X777" s="13">
        <f t="shared" si="1021"/>
        <v>5.0212996928929568E-2</v>
      </c>
      <c r="Y777" s="13">
        <f t="shared" si="1022"/>
        <v>1.6574888021548363E-2</v>
      </c>
      <c r="Z777" s="13">
        <f t="shared" si="1023"/>
        <v>4.6226426269905824E-3</v>
      </c>
      <c r="AA777" s="13">
        <f t="shared" si="1024"/>
        <v>7.7620284710523801E-3</v>
      </c>
      <c r="AB777" s="13">
        <f t="shared" si="1025"/>
        <v>6.5167362964256353E-3</v>
      </c>
      <c r="AC777" s="13">
        <f t="shared" si="1026"/>
        <v>2.527104431038177E-4</v>
      </c>
      <c r="AD777" s="13">
        <f t="shared" si="1027"/>
        <v>3.1928359667547604E-2</v>
      </c>
      <c r="AE777" s="13">
        <f t="shared" si="1028"/>
        <v>2.1078566051349383E-2</v>
      </c>
      <c r="AF777" s="13">
        <f t="shared" si="1029"/>
        <v>6.957857393981577E-3</v>
      </c>
      <c r="AG777" s="13">
        <f t="shared" si="1030"/>
        <v>1.5311534759068666E-3</v>
      </c>
      <c r="AH777" s="13">
        <f t="shared" si="1031"/>
        <v>7.6294772859754909E-4</v>
      </c>
      <c r="AI777" s="13">
        <f t="shared" si="1032"/>
        <v>1.2810901618744114E-3</v>
      </c>
      <c r="AJ777" s="13">
        <f t="shared" si="1033"/>
        <v>1.0755599245758593E-3</v>
      </c>
      <c r="AK777" s="13">
        <f t="shared" si="1034"/>
        <v>6.0200246414143994E-4</v>
      </c>
      <c r="AL777" s="13">
        <f t="shared" si="1035"/>
        <v>1.1205533755015371E-5</v>
      </c>
      <c r="AM777" s="13">
        <f t="shared" si="1036"/>
        <v>1.0722387896762236E-2</v>
      </c>
      <c r="AN777" s="13">
        <f t="shared" si="1037"/>
        <v>7.0787401502437359E-3</v>
      </c>
      <c r="AO777" s="13">
        <f t="shared" si="1038"/>
        <v>2.3366325951425251E-3</v>
      </c>
      <c r="AP777" s="13">
        <f t="shared" si="1039"/>
        <v>5.1420184654322521E-4</v>
      </c>
      <c r="AQ777" s="13">
        <f t="shared" si="1040"/>
        <v>8.4866852689458047E-5</v>
      </c>
      <c r="AR777" s="13">
        <f t="shared" si="1041"/>
        <v>1.0073705168960634E-4</v>
      </c>
      <c r="AS777" s="13">
        <f t="shared" si="1042"/>
        <v>1.6915083565818392E-4</v>
      </c>
      <c r="AT777" s="13">
        <f t="shared" si="1043"/>
        <v>1.4201331448542893E-4</v>
      </c>
      <c r="AU777" s="13">
        <f t="shared" si="1044"/>
        <v>7.948638035657091E-5</v>
      </c>
      <c r="AV777" s="13">
        <f t="shared" si="1045"/>
        <v>3.3367036843072112E-5</v>
      </c>
      <c r="AW777" s="13">
        <f t="shared" si="1046"/>
        <v>3.4504792100913664E-7</v>
      </c>
      <c r="AX777" s="13">
        <f t="shared" si="1047"/>
        <v>3.0007179459929549E-3</v>
      </c>
      <c r="AY777" s="13">
        <f t="shared" si="1048"/>
        <v>1.9810235190494581E-3</v>
      </c>
      <c r="AZ777" s="13">
        <f t="shared" si="1049"/>
        <v>6.539192042803732E-4</v>
      </c>
      <c r="BA777" s="13">
        <f t="shared" si="1050"/>
        <v>1.4390215347934694E-4</v>
      </c>
      <c r="BB777" s="13">
        <f t="shared" si="1051"/>
        <v>2.3750445361344891E-5</v>
      </c>
      <c r="BC777" s="13">
        <f t="shared" si="1052"/>
        <v>3.1359289140488793E-6</v>
      </c>
      <c r="BD777" s="13">
        <f t="shared" si="1053"/>
        <v>1.1084151205841656E-5</v>
      </c>
      <c r="BE777" s="13">
        <f t="shared" si="1054"/>
        <v>1.8611756127296184E-5</v>
      </c>
      <c r="BF777" s="13">
        <f t="shared" si="1055"/>
        <v>1.5625800284977437E-5</v>
      </c>
      <c r="BG777" s="13">
        <f t="shared" si="1056"/>
        <v>8.7459285724576768E-6</v>
      </c>
      <c r="BH777" s="13">
        <f t="shared" si="1057"/>
        <v>3.6713927542675933E-6</v>
      </c>
      <c r="BI777" s="13">
        <f t="shared" si="1058"/>
        <v>1.2329508199768751E-6</v>
      </c>
      <c r="BJ777" s="14">
        <f t="shared" si="1059"/>
        <v>0.6183464633469099</v>
      </c>
      <c r="BK777" s="14">
        <f t="shared" si="1060"/>
        <v>0.23875500645743011</v>
      </c>
      <c r="BL777" s="14">
        <f t="shared" si="1061"/>
        <v>0.13849986508392104</v>
      </c>
      <c r="BM777" s="14">
        <f t="shared" si="1062"/>
        <v>0.41260264082818771</v>
      </c>
      <c r="BN777" s="14">
        <f t="shared" si="1063"/>
        <v>0.58564065821593514</v>
      </c>
    </row>
    <row r="778" spans="1:66" x14ac:dyDescent="0.25">
      <c r="A778" t="s">
        <v>122</v>
      </c>
      <c r="B778" t="s">
        <v>135</v>
      </c>
      <c r="C778" t="s">
        <v>139</v>
      </c>
      <c r="D778" s="11">
        <v>44449</v>
      </c>
      <c r="E778" s="10">
        <f>VLOOKUP(A778,home!$A$2:$E$405,3,FALSE)</f>
        <v>1.2608999999999999</v>
      </c>
      <c r="F778" s="10">
        <f>VLOOKUP(B778,home!$B$2:$E$405,3,FALSE)</f>
        <v>0.8276</v>
      </c>
      <c r="G778" s="10">
        <f>VLOOKUP(C778,away!$B$2:$E$405,4,FALSE)</f>
        <v>0.86199999999999999</v>
      </c>
      <c r="H778" s="10">
        <f>VLOOKUP(A778,away!$A$2:$E$405,3,FALSE)</f>
        <v>1.0995999999999999</v>
      </c>
      <c r="I778" s="10">
        <f>VLOOKUP(C778,away!$B$2:$E$405,3,FALSE)</f>
        <v>1.1861999999999999</v>
      </c>
      <c r="J778" s="10">
        <f>VLOOKUP(B778,home!$B$2:$E$405,4,FALSE)</f>
        <v>1.1467000000000001</v>
      </c>
      <c r="K778" s="12">
        <f t="shared" si="1008"/>
        <v>0.89951496407999998</v>
      </c>
      <c r="L778" s="12">
        <f t="shared" si="1009"/>
        <v>1.4956930077839998</v>
      </c>
      <c r="M778" s="13">
        <f t="shared" si="1010"/>
        <v>9.1153719542193645E-2</v>
      </c>
      <c r="N778" s="13">
        <f t="shared" si="1011"/>
        <v>8.19941347597547E-2</v>
      </c>
      <c r="O778" s="13">
        <f t="shared" si="1012"/>
        <v>0.13633798095276278</v>
      </c>
      <c r="P778" s="13">
        <f t="shared" si="1013"/>
        <v>0.12263805403946412</v>
      </c>
      <c r="Q778" s="13">
        <f t="shared" si="1014"/>
        <v>3.687747559159571E-2</v>
      </c>
      <c r="R778" s="13">
        <f t="shared" si="1015"/>
        <v>0.10195988240321774</v>
      </c>
      <c r="S778" s="13">
        <f t="shared" si="1016"/>
        <v>4.1249255582008093E-2</v>
      </c>
      <c r="T778" s="13">
        <f t="shared" si="1017"/>
        <v>5.5157382387074828E-2</v>
      </c>
      <c r="U778" s="13">
        <f t="shared" si="1018"/>
        <v>9.171443995753141E-2</v>
      </c>
      <c r="V778" s="13">
        <f t="shared" si="1019"/>
        <v>6.1662973278797705E-3</v>
      </c>
      <c r="W778" s="13">
        <f t="shared" si="1020"/>
        <v>1.1057280377378433E-2</v>
      </c>
      <c r="X778" s="13">
        <f t="shared" si="1021"/>
        <v>1.6538296945552148E-2</v>
      </c>
      <c r="Y778" s="13">
        <f t="shared" si="1022"/>
        <v>1.2368107551058917E-2</v>
      </c>
      <c r="Z778" s="13">
        <f t="shared" si="1023"/>
        <v>5.0833561061657213E-2</v>
      </c>
      <c r="AA778" s="13">
        <f t="shared" si="1024"/>
        <v>4.5725548852435065E-2</v>
      </c>
      <c r="AB778" s="13">
        <f t="shared" si="1025"/>
        <v>2.0565407716768208E-2</v>
      </c>
      <c r="AC778" s="13">
        <f t="shared" si="1026"/>
        <v>5.1850784910227881E-4</v>
      </c>
      <c r="AD778" s="13">
        <f t="shared" si="1027"/>
        <v>2.4865472903700123E-3</v>
      </c>
      <c r="AE778" s="13">
        <f t="shared" si="1028"/>
        <v>3.7191113957306785E-3</v>
      </c>
      <c r="AF778" s="13">
        <f t="shared" si="1029"/>
        <v>2.7813244548820846E-3</v>
      </c>
      <c r="AG778" s="13">
        <f t="shared" si="1030"/>
        <v>1.3866691798485927E-3</v>
      </c>
      <c r="AH778" s="13">
        <f t="shared" si="1031"/>
        <v>1.9007850460170436E-2</v>
      </c>
      <c r="AI778" s="13">
        <f t="shared" si="1032"/>
        <v>1.7097845923918217E-2</v>
      </c>
      <c r="AJ778" s="13">
        <f t="shared" si="1033"/>
        <v>7.6898841310493347E-3</v>
      </c>
      <c r="AK778" s="13">
        <f t="shared" si="1034"/>
        <v>2.3057219493067349E-3</v>
      </c>
      <c r="AL778" s="13">
        <f t="shared" si="1035"/>
        <v>2.7903981949373888E-5</v>
      </c>
      <c r="AM778" s="13">
        <f t="shared" si="1036"/>
        <v>4.4733729931608056E-4</v>
      </c>
      <c r="AN778" s="13">
        <f t="shared" si="1037"/>
        <v>6.6907927070804002E-4</v>
      </c>
      <c r="AO778" s="13">
        <f t="shared" si="1038"/>
        <v>5.0036859342561676E-4</v>
      </c>
      <c r="AP778" s="13">
        <f t="shared" si="1039"/>
        <v>2.4946593550046999E-4</v>
      </c>
      <c r="AQ778" s="13">
        <f t="shared" si="1040"/>
        <v>9.3281113852086887E-5</v>
      </c>
      <c r="AR778" s="13">
        <f t="shared" si="1041"/>
        <v>5.6859818052561557E-3</v>
      </c>
      <c r="AS778" s="13">
        <f t="shared" si="1042"/>
        <v>5.114625719314524E-3</v>
      </c>
      <c r="AT778" s="13">
        <f t="shared" si="1043"/>
        <v>2.3003411850959238E-3</v>
      </c>
      <c r="AU778" s="13">
        <f t="shared" si="1044"/>
        <v>6.8973043949443493E-4</v>
      </c>
      <c r="AV778" s="13">
        <f t="shared" si="1045"/>
        <v>1.5510571287667981E-4</v>
      </c>
      <c r="AW778" s="13">
        <f t="shared" si="1046"/>
        <v>1.0428324517853815E-6</v>
      </c>
      <c r="AX778" s="13">
        <f t="shared" si="1047"/>
        <v>6.7064432454324731E-5</v>
      </c>
      <c r="AY778" s="13">
        <f t="shared" si="1048"/>
        <v>1.0030780269293584E-4</v>
      </c>
      <c r="AZ778" s="13">
        <f t="shared" si="1049"/>
        <v>7.5014839557000618E-5</v>
      </c>
      <c r="BA778" s="13">
        <f t="shared" si="1050"/>
        <v>3.7399723668481475E-5</v>
      </c>
      <c r="BB778" s="13">
        <f t="shared" si="1051"/>
        <v>1.3984626296000384E-5</v>
      </c>
      <c r="BC778" s="13">
        <f t="shared" si="1052"/>
        <v>4.1833415534800022E-6</v>
      </c>
      <c r="BD778" s="13">
        <f t="shared" si="1053"/>
        <v>1.4174138714181115E-3</v>
      </c>
      <c r="BE778" s="13">
        <f t="shared" si="1054"/>
        <v>1.274984987635156E-3</v>
      </c>
      <c r="BF778" s="13">
        <f t="shared" si="1055"/>
        <v>5.7343403767758832E-4</v>
      </c>
      <c r="BG778" s="13">
        <f t="shared" si="1056"/>
        <v>1.7193749926793509E-4</v>
      </c>
      <c r="BH778" s="13">
        <f t="shared" si="1057"/>
        <v>3.8665088369500414E-5</v>
      </c>
      <c r="BI778" s="13">
        <f t="shared" si="1058"/>
        <v>6.9559651151682383E-6</v>
      </c>
      <c r="BJ778" s="14">
        <f t="shared" si="1059"/>
        <v>0.22662381691227057</v>
      </c>
      <c r="BK778" s="14">
        <f t="shared" si="1060"/>
        <v>0.26185404612529023</v>
      </c>
      <c r="BL778" s="14">
        <f t="shared" si="1061"/>
        <v>0.45983373865868116</v>
      </c>
      <c r="BM778" s="14">
        <f t="shared" si="1062"/>
        <v>0.42808465049866928</v>
      </c>
      <c r="BN778" s="14">
        <f t="shared" si="1063"/>
        <v>0.57096124728898867</v>
      </c>
    </row>
    <row r="779" spans="1:66" x14ac:dyDescent="0.25">
      <c r="A779" t="s">
        <v>21</v>
      </c>
      <c r="B779" t="s">
        <v>397</v>
      </c>
      <c r="C779" t="s">
        <v>272</v>
      </c>
      <c r="D779" s="11">
        <v>44449</v>
      </c>
      <c r="E779" s="10">
        <f>VLOOKUP(A779,home!$A$2:$E$405,3,FALSE)</f>
        <v>1.3974</v>
      </c>
      <c r="F779" s="10">
        <f>VLOOKUP(B779,home!$B$2:$E$405,3,FALSE)</f>
        <v>1.1676</v>
      </c>
      <c r="G779" s="10">
        <f>VLOOKUP(C779,away!$B$2:$E$405,4,FALSE)</f>
        <v>0.45200000000000001</v>
      </c>
      <c r="H779" s="10">
        <f>VLOOKUP(A779,away!$A$2:$E$405,3,FALSE)</f>
        <v>1.3632</v>
      </c>
      <c r="I779" s="10">
        <f>VLOOKUP(C779,away!$B$2:$E$405,3,FALSE)</f>
        <v>1.3898999999999999</v>
      </c>
      <c r="J779" s="10">
        <f>VLOOKUP(B779,home!$B$2:$E$405,4,FALSE)</f>
        <v>1.1196999999999999</v>
      </c>
      <c r="K779" s="12">
        <f t="shared" si="1008"/>
        <v>0.73748511648000004</v>
      </c>
      <c r="L779" s="12">
        <f t="shared" si="1009"/>
        <v>2.1215086680959998</v>
      </c>
      <c r="M779" s="13">
        <f t="shared" si="1010"/>
        <v>5.7326413976522099E-2</v>
      </c>
      <c r="N779" s="13">
        <f t="shared" si="1011"/>
        <v>4.2277377088856101E-2</v>
      </c>
      <c r="O779" s="13">
        <f t="shared" si="1012"/>
        <v>0.12161848416205133</v>
      </c>
      <c r="P779" s="13">
        <f t="shared" si="1013"/>
        <v>8.9691821958371457E-2</v>
      </c>
      <c r="Q779" s="13">
        <f t="shared" si="1014"/>
        <v>1.5589468183421964E-2</v>
      </c>
      <c r="R779" s="13">
        <f t="shared" si="1015"/>
        <v>0.12900733417524399</v>
      </c>
      <c r="S779" s="13">
        <f t="shared" si="1016"/>
        <v>3.5082531629777425E-2</v>
      </c>
      <c r="T779" s="13">
        <f t="shared" si="1017"/>
        <v>3.3073191882136498E-2</v>
      </c>
      <c r="U779" s="13">
        <f t="shared" si="1018"/>
        <v>9.5140988871004098E-2</v>
      </c>
      <c r="V779" s="13">
        <f t="shared" si="1019"/>
        <v>6.0988294197265583E-3</v>
      </c>
      <c r="W779" s="13">
        <f t="shared" si="1020"/>
        <v>3.8323335863707339E-3</v>
      </c>
      <c r="X779" s="13">
        <f t="shared" si="1021"/>
        <v>8.1303289225209425E-3</v>
      </c>
      <c r="Y779" s="13">
        <f t="shared" si="1022"/>
        <v>8.6242816417998972E-3</v>
      </c>
      <c r="Z779" s="13">
        <f t="shared" si="1023"/>
        <v>9.1230059233579117E-2</v>
      </c>
      <c r="AA779" s="13">
        <f t="shared" si="1024"/>
        <v>6.7280810860353396E-2</v>
      </c>
      <c r="AB779" s="13">
        <f t="shared" si="1025"/>
        <v>2.4809298317108288E-2</v>
      </c>
      <c r="AC779" s="13">
        <f t="shared" si="1026"/>
        <v>5.9638206513822479E-4</v>
      </c>
      <c r="AD779" s="13">
        <f t="shared" si="1027"/>
        <v>7.0657224533370922E-4</v>
      </c>
      <c r="AE779" s="13">
        <f t="shared" si="1028"/>
        <v>1.4989991431115176E-3</v>
      </c>
      <c r="AF779" s="13">
        <f t="shared" si="1029"/>
        <v>1.5900698377897809E-3</v>
      </c>
      <c r="AG779" s="13">
        <f t="shared" si="1030"/>
        <v>1.124448981249673E-3</v>
      </c>
      <c r="AH779" s="13">
        <f t="shared" si="1031"/>
        <v>4.8386340363737429E-2</v>
      </c>
      <c r="AI779" s="13">
        <f t="shared" si="1032"/>
        <v>3.5684205859191825E-2</v>
      </c>
      <c r="AJ779" s="13">
        <f t="shared" si="1033"/>
        <v>1.3158285357281191E-2</v>
      </c>
      <c r="AK779" s="13">
        <f t="shared" si="1034"/>
        <v>3.2346798697971994E-3</v>
      </c>
      <c r="AL779" s="13">
        <f t="shared" si="1035"/>
        <v>3.7323523517414113E-5</v>
      </c>
      <c r="AM779" s="13">
        <f t="shared" si="1036"/>
        <v>1.0421730293029315E-4</v>
      </c>
      <c r="AN779" s="13">
        <f t="shared" si="1037"/>
        <v>2.210979115322036E-4</v>
      </c>
      <c r="AO779" s="13">
        <f t="shared" si="1038"/>
        <v>2.3453056790674625E-4</v>
      </c>
      <c r="AP779" s="13">
        <f t="shared" si="1039"/>
        <v>1.6585287758254651E-4</v>
      </c>
      <c r="AQ779" s="13">
        <f t="shared" si="1040"/>
        <v>8.7964579355009334E-5</v>
      </c>
      <c r="AR779" s="13">
        <f t="shared" si="1041"/>
        <v>2.0530408099822445E-2</v>
      </c>
      <c r="AS779" s="13">
        <f t="shared" si="1042"/>
        <v>1.514087040887949E-2</v>
      </c>
      <c r="AT779" s="13">
        <f t="shared" si="1043"/>
        <v>5.5830832885505385E-3</v>
      </c>
      <c r="AU779" s="13">
        <f t="shared" si="1044"/>
        <v>1.3724802764580786E-3</v>
      </c>
      <c r="AV779" s="13">
        <f t="shared" si="1045"/>
        <v>2.530459441375472E-4</v>
      </c>
      <c r="AW779" s="13">
        <f t="shared" si="1046"/>
        <v>1.6221021737970403E-6</v>
      </c>
      <c r="AX779" s="13">
        <f t="shared" si="1047"/>
        <v>1.2809784965129779E-5</v>
      </c>
      <c r="AY779" s="13">
        <f t="shared" si="1048"/>
        <v>2.7176069839968646E-5</v>
      </c>
      <c r="AZ779" s="13">
        <f t="shared" si="1049"/>
        <v>2.8827133865137881E-5</v>
      </c>
      <c r="BA779" s="13">
        <f t="shared" si="1050"/>
        <v>2.038567145708458E-5</v>
      </c>
      <c r="BB779" s="13">
        <f t="shared" si="1051"/>
        <v>1.0812094675290542E-5</v>
      </c>
      <c r="BC779" s="13">
        <f t="shared" si="1052"/>
        <v>4.5875905147806942E-6</v>
      </c>
      <c r="BD779" s="13">
        <f t="shared" si="1053"/>
        <v>7.2592397905536137E-3</v>
      </c>
      <c r="BE779" s="13">
        <f t="shared" si="1054"/>
        <v>5.3535813024926824E-3</v>
      </c>
      <c r="BF779" s="13">
        <f t="shared" si="1055"/>
        <v>1.9740932652269833E-3</v>
      </c>
      <c r="BG779" s="13">
        <f t="shared" si="1056"/>
        <v>4.8528813388276843E-4</v>
      </c>
      <c r="BH779" s="13">
        <f t="shared" si="1057"/>
        <v>8.9473193985723835E-5</v>
      </c>
      <c r="BI779" s="13">
        <f t="shared" si="1058"/>
        <v>1.3197029777679836E-5</v>
      </c>
      <c r="BJ779" s="14">
        <f t="shared" si="1059"/>
        <v>0.11736533309721502</v>
      </c>
      <c r="BK779" s="14">
        <f t="shared" si="1060"/>
        <v>0.18886047864289313</v>
      </c>
      <c r="BL779" s="14">
        <f t="shared" si="1061"/>
        <v>0.5963751885695362</v>
      </c>
      <c r="BM779" s="14">
        <f t="shared" si="1062"/>
        <v>0.53829460603109047</v>
      </c>
      <c r="BN779" s="14">
        <f t="shared" si="1063"/>
        <v>0.45551089954446689</v>
      </c>
    </row>
    <row r="780" spans="1:66" x14ac:dyDescent="0.25">
      <c r="A780" t="s">
        <v>27</v>
      </c>
      <c r="B780" t="s">
        <v>289</v>
      </c>
      <c r="C780" t="s">
        <v>195</v>
      </c>
      <c r="D780" s="11">
        <v>44449</v>
      </c>
      <c r="E780" s="10">
        <f>VLOOKUP(A780,home!$A$2:$E$405,3,FALSE)</f>
        <v>1.3026</v>
      </c>
      <c r="F780" s="10">
        <f>VLOOKUP(B780,home!$B$2:$E$405,3,FALSE)</f>
        <v>0.6149</v>
      </c>
      <c r="G780" s="10">
        <f>VLOOKUP(C780,away!$B$2:$E$405,4,FALSE)</f>
        <v>0.76770000000000005</v>
      </c>
      <c r="H780" s="10">
        <f>VLOOKUP(A780,away!$A$2:$E$405,3,FALSE)</f>
        <v>1.1000000000000001</v>
      </c>
      <c r="I780" s="10">
        <f>VLOOKUP(C780,away!$B$2:$E$405,3,FALSE)</f>
        <v>1.5310999999999999</v>
      </c>
      <c r="J780" s="10">
        <f>VLOOKUP(B780,home!$B$2:$E$405,4,FALSE)</f>
        <v>1.4391</v>
      </c>
      <c r="K780" s="12">
        <f t="shared" si="1008"/>
        <v>0.61490370169800002</v>
      </c>
      <c r="L780" s="12">
        <f t="shared" si="1009"/>
        <v>2.4237466109999999</v>
      </c>
      <c r="M780" s="13">
        <f t="shared" si="1010"/>
        <v>4.7899495226101811E-2</v>
      </c>
      <c r="N780" s="13">
        <f t="shared" si="1011"/>
        <v>2.9453576923995684E-2</v>
      </c>
      <c r="O780" s="13">
        <f t="shared" si="1012"/>
        <v>0.11609623922287493</v>
      </c>
      <c r="P780" s="13">
        <f t="shared" si="1013"/>
        <v>7.1388007251362337E-2</v>
      </c>
      <c r="Q780" s="13">
        <f t="shared" si="1014"/>
        <v>9.0555567394058675E-3</v>
      </c>
      <c r="R780" s="13">
        <f t="shared" si="1015"/>
        <v>0.14069393318314419</v>
      </c>
      <c r="S780" s="13">
        <f t="shared" si="1016"/>
        <v>2.6598649710526959E-2</v>
      </c>
      <c r="T780" s="13">
        <f t="shared" si="1017"/>
        <v>2.1948374957853178E-2</v>
      </c>
      <c r="U780" s="13">
        <f t="shared" si="1018"/>
        <v>8.6513220320766443E-2</v>
      </c>
      <c r="V780" s="13">
        <f t="shared" si="1019"/>
        <v>4.4046499851139731E-3</v>
      </c>
      <c r="W780" s="13">
        <f t="shared" si="1020"/>
        <v>1.8560984533323136E-3</v>
      </c>
      <c r="X780" s="13">
        <f t="shared" si="1021"/>
        <v>4.4987123359465355E-3</v>
      </c>
      <c r="Y780" s="13">
        <f t="shared" si="1022"/>
        <v>5.4518693890571552E-3</v>
      </c>
      <c r="Z780" s="13">
        <f t="shared" si="1023"/>
        <v>0.11366881458030206</v>
      </c>
      <c r="AA780" s="13">
        <f t="shared" si="1024"/>
        <v>6.9895374853051334E-2</v>
      </c>
      <c r="AB780" s="13">
        <f t="shared" si="1025"/>
        <v>2.1489462364355279E-2</v>
      </c>
      <c r="AC780" s="13">
        <f t="shared" si="1026"/>
        <v>4.1028509746393214E-4</v>
      </c>
      <c r="AD780" s="13">
        <f t="shared" si="1027"/>
        <v>2.8533045241749293E-4</v>
      </c>
      <c r="AE780" s="13">
        <f t="shared" si="1028"/>
        <v>6.9156871706199511E-4</v>
      </c>
      <c r="AF780" s="13">
        <f t="shared" si="1029"/>
        <v>8.380936671263143E-4</v>
      </c>
      <c r="AG780" s="13">
        <f t="shared" si="1030"/>
        <v>6.7710889513265544E-4</v>
      </c>
      <c r="AH780" s="13">
        <f t="shared" si="1031"/>
        <v>6.8876101028848655E-2</v>
      </c>
      <c r="AI780" s="13">
        <f t="shared" si="1032"/>
        <v>4.2352169481164464E-2</v>
      </c>
      <c r="AJ780" s="13">
        <f t="shared" si="1033"/>
        <v>1.3021252894454544E-2</v>
      </c>
      <c r="AK780" s="13">
        <f t="shared" si="1034"/>
        <v>2.6689388685152992E-3</v>
      </c>
      <c r="AL780" s="13">
        <f t="shared" si="1035"/>
        <v>2.4459076551537804E-5</v>
      </c>
      <c r="AM780" s="13">
        <f t="shared" si="1036"/>
        <v>3.5090150279736298E-5</v>
      </c>
      <c r="AN780" s="13">
        <f t="shared" si="1037"/>
        <v>8.5049632819991536E-5</v>
      </c>
      <c r="AO780" s="13">
        <f t="shared" si="1038"/>
        <v>1.0306937965712444E-4</v>
      </c>
      <c r="AP780" s="13">
        <f t="shared" si="1039"/>
        <v>8.327135321394256E-5</v>
      </c>
      <c r="AQ780" s="13">
        <f t="shared" si="1040"/>
        <v>5.0457165036419326E-5</v>
      </c>
      <c r="AR780" s="13">
        <f t="shared" si="1041"/>
        <v>3.3387643289513103E-2</v>
      </c>
      <c r="AS780" s="13">
        <f t="shared" si="1042"/>
        <v>2.0530185449693997E-2</v>
      </c>
      <c r="AT780" s="13">
        <f t="shared" si="1043"/>
        <v>6.3120435147816269E-3</v>
      </c>
      <c r="AU780" s="13">
        <f t="shared" si="1044"/>
        <v>1.2937663075060261E-3</v>
      </c>
      <c r="AV780" s="13">
        <f t="shared" si="1045"/>
        <v>1.98885422904402E-4</v>
      </c>
      <c r="AW780" s="13">
        <f t="shared" si="1046"/>
        <v>1.012585905122044E-6</v>
      </c>
      <c r="AX780" s="13">
        <f t="shared" si="1047"/>
        <v>3.596177216691493E-6</v>
      </c>
      <c r="AY780" s="13">
        <f t="shared" si="1048"/>
        <v>8.7162223415114174E-6</v>
      </c>
      <c r="AZ780" s="13">
        <f t="shared" si="1049"/>
        <v>1.0562957180480391E-5</v>
      </c>
      <c r="BA780" s="13">
        <f t="shared" si="1050"/>
        <v>8.5339772227758217E-6</v>
      </c>
      <c r="BB780" s="13">
        <f t="shared" si="1051"/>
        <v>5.1710495930135237E-6</v>
      </c>
      <c r="BC780" s="13">
        <f t="shared" si="1052"/>
        <v>2.506662785275891E-6</v>
      </c>
      <c r="BD780" s="13">
        <f t="shared" si="1053"/>
        <v>1.3487197878705715E-2</v>
      </c>
      <c r="BE780" s="13">
        <f t="shared" si="1054"/>
        <v>8.2933279011495574E-3</v>
      </c>
      <c r="BF780" s="13">
        <f t="shared" si="1055"/>
        <v>2.5497990129060835E-3</v>
      </c>
      <c r="BG780" s="13">
        <f t="shared" si="1056"/>
        <v>5.2262695054061919E-4</v>
      </c>
      <c r="BH780" s="13">
        <f t="shared" si="1057"/>
        <v>8.0341311623641044E-5</v>
      </c>
      <c r="BI780" s="13">
        <f t="shared" si="1058"/>
        <v>9.8804339833298876E-6</v>
      </c>
      <c r="BJ780" s="14">
        <f t="shared" si="1059"/>
        <v>7.5152315258676147E-2</v>
      </c>
      <c r="BK780" s="14">
        <f t="shared" si="1060"/>
        <v>0.15073426256946207</v>
      </c>
      <c r="BL780" s="14">
        <f t="shared" si="1061"/>
        <v>0.64827238969048306</v>
      </c>
      <c r="BM780" s="14">
        <f t="shared" si="1062"/>
        <v>0.57323326991560231</v>
      </c>
      <c r="BN780" s="14">
        <f t="shared" si="1063"/>
        <v>0.4145868085468849</v>
      </c>
    </row>
    <row r="781" spans="1:66" x14ac:dyDescent="0.25">
      <c r="A781" t="s">
        <v>342</v>
      </c>
      <c r="B781" t="s">
        <v>420</v>
      </c>
      <c r="C781" t="s">
        <v>393</v>
      </c>
      <c r="D781" s="11">
        <v>44449</v>
      </c>
      <c r="E781" s="10">
        <f>VLOOKUP(A781,home!$A$2:$E$405,3,FALSE)</f>
        <v>1.1741999999999999</v>
      </c>
      <c r="F781" s="10">
        <f>VLOOKUP(B781,home!$B$2:$E$405,3,FALSE)</f>
        <v>0.93679999999999997</v>
      </c>
      <c r="G781" s="10">
        <f>VLOOKUP(C781,away!$B$2:$E$405,4,FALSE)</f>
        <v>0.85160000000000002</v>
      </c>
      <c r="H781" s="10">
        <f>VLOOKUP(A781,away!$A$2:$E$405,3,FALSE)</f>
        <v>0.85970000000000002</v>
      </c>
      <c r="I781" s="10">
        <f>VLOOKUP(C781,away!$B$2:$E$405,3,FALSE)</f>
        <v>1.0468999999999999</v>
      </c>
      <c r="J781" s="10">
        <f>VLOOKUP(B781,home!$B$2:$E$405,4,FALSE)</f>
        <v>0.58160000000000001</v>
      </c>
      <c r="K781" s="12">
        <f t="shared" si="1008"/>
        <v>0.93675196089599999</v>
      </c>
      <c r="L781" s="12">
        <f t="shared" si="1009"/>
        <v>0.52345159128800001</v>
      </c>
      <c r="M781" s="13">
        <f t="shared" si="1010"/>
        <v>0.23218900733968703</v>
      </c>
      <c r="N781" s="13">
        <f t="shared" si="1011"/>
        <v>0.21750350792394751</v>
      </c>
      <c r="O781" s="13">
        <f t="shared" si="1012"/>
        <v>0.12153970537154027</v>
      </c>
      <c r="P781" s="13">
        <f t="shared" si="1013"/>
        <v>0.11385255733351243</v>
      </c>
      <c r="Q781" s="13">
        <f t="shared" si="1014"/>
        <v>0.10187341877475825</v>
      </c>
      <c r="R781" s="13">
        <f t="shared" si="1015"/>
        <v>3.1810076090703715E-2</v>
      </c>
      <c r="S781" s="13">
        <f t="shared" si="1016"/>
        <v>1.3956738262394403E-2</v>
      </c>
      <c r="T781" s="13">
        <f t="shared" si="1017"/>
        <v>5.3325803167596018E-2</v>
      </c>
      <c r="U781" s="13">
        <f t="shared" si="1018"/>
        <v>2.9798151154217668E-2</v>
      </c>
      <c r="V781" s="13">
        <f t="shared" si="1019"/>
        <v>7.6040079082038633E-4</v>
      </c>
      <c r="W781" s="13">
        <f t="shared" si="1020"/>
        <v>3.181004160014473E-2</v>
      </c>
      <c r="X781" s="13">
        <f t="shared" si="1021"/>
        <v>1.6651016894533233E-2</v>
      </c>
      <c r="Y781" s="13">
        <f t="shared" si="1022"/>
        <v>4.3580006450033969E-3</v>
      </c>
      <c r="Z781" s="13">
        <f t="shared" si="1023"/>
        <v>5.5503449828904084E-3</v>
      </c>
      <c r="AA781" s="13">
        <f t="shared" si="1024"/>
        <v>5.1992965463718652E-3</v>
      </c>
      <c r="AB781" s="13">
        <f t="shared" si="1025"/>
        <v>2.4352256175468228E-3</v>
      </c>
      <c r="AC781" s="13">
        <f t="shared" si="1026"/>
        <v>2.3303637310731705E-5</v>
      </c>
      <c r="AD781" s="13">
        <f t="shared" si="1027"/>
        <v>7.4495297112797268E-3</v>
      </c>
      <c r="AE781" s="13">
        <f t="shared" si="1028"/>
        <v>3.8994681817166076E-3</v>
      </c>
      <c r="AF781" s="13">
        <f t="shared" si="1029"/>
        <v>1.0205914124482411E-3</v>
      </c>
      <c r="AG781" s="13">
        <f t="shared" si="1030"/>
        <v>1.7807673296696647E-4</v>
      </c>
      <c r="AH781" s="13">
        <f t="shared" si="1031"/>
        <v>7.263342283728376E-4</v>
      </c>
      <c r="AI781" s="13">
        <f t="shared" si="1032"/>
        <v>6.8039501269413869E-4</v>
      </c>
      <c r="AJ781" s="13">
        <f t="shared" si="1033"/>
        <v>3.1868068116254657E-4</v>
      </c>
      <c r="AK781" s="13">
        <f t="shared" si="1034"/>
        <v>9.9508250992896168E-5</v>
      </c>
      <c r="AL781" s="13">
        <f t="shared" si="1035"/>
        <v>4.5707223324624063E-7</v>
      </c>
      <c r="AM781" s="13">
        <f t="shared" si="1036"/>
        <v>1.3956723129588595E-3</v>
      </c>
      <c r="AN781" s="13">
        <f t="shared" si="1037"/>
        <v>7.3056689313491844E-4</v>
      </c>
      <c r="AO781" s="13">
        <f t="shared" si="1038"/>
        <v>1.9120820137690165E-4</v>
      </c>
      <c r="AP781" s="13">
        <f t="shared" si="1039"/>
        <v>3.3362745759351845E-5</v>
      </c>
      <c r="AQ781" s="13">
        <f t="shared" si="1040"/>
        <v>4.3659455893674227E-6</v>
      </c>
      <c r="AR781" s="13">
        <f t="shared" si="1041"/>
        <v>7.6040161529740711E-5</v>
      </c>
      <c r="AS781" s="13">
        <f t="shared" si="1042"/>
        <v>7.1230770419833189E-5</v>
      </c>
      <c r="AT781" s="13">
        <f t="shared" si="1043"/>
        <v>3.3362781933455766E-5</v>
      </c>
      <c r="AU781" s="13">
        <f t="shared" si="1044"/>
        <v>1.0417550465703444E-5</v>
      </c>
      <c r="AV781" s="13">
        <f t="shared" si="1045"/>
        <v>2.4396652066201847E-6</v>
      </c>
      <c r="AW781" s="13">
        <f t="shared" si="1046"/>
        <v>6.2256323986342083E-9</v>
      </c>
      <c r="AX781" s="13">
        <f t="shared" si="1047"/>
        <v>2.1789979598874453E-4</v>
      </c>
      <c r="AY781" s="13">
        <f t="shared" si="1048"/>
        <v>1.1405999495163886E-4</v>
      </c>
      <c r="AZ781" s="13">
        <f t="shared" si="1049"/>
        <v>2.9852442929868305E-5</v>
      </c>
      <c r="BA781" s="13">
        <f t="shared" si="1050"/>
        <v>5.2087695851579243E-6</v>
      </c>
      <c r="BB781" s="13">
        <f t="shared" si="1051"/>
        <v>6.8163468200086248E-7</v>
      </c>
      <c r="BC781" s="13">
        <f t="shared" si="1052"/>
        <v>7.1360551794088278E-8</v>
      </c>
      <c r="BD781" s="13">
        <f t="shared" si="1053"/>
        <v>6.6338905924232216E-6</v>
      </c>
      <c r="BE781" s="13">
        <f t="shared" si="1054"/>
        <v>6.2143100208219789E-6</v>
      </c>
      <c r="BF781" s="13">
        <f t="shared" si="1055"/>
        <v>2.9106335488103254E-6</v>
      </c>
      <c r="BG781" s="13">
        <f t="shared" si="1056"/>
        <v>9.0884722809925203E-7</v>
      </c>
      <c r="BH781" s="13">
        <f t="shared" si="1057"/>
        <v>2.1284110576921712E-7</v>
      </c>
      <c r="BI781" s="13">
        <f t="shared" si="1058"/>
        <v>3.9875864637717417E-8</v>
      </c>
      <c r="BJ781" s="14">
        <f t="shared" si="1059"/>
        <v>0.44079240514190327</v>
      </c>
      <c r="BK781" s="14">
        <f t="shared" si="1060"/>
        <v>0.36089652443090986</v>
      </c>
      <c r="BL781" s="14">
        <f t="shared" si="1061"/>
        <v>0.19281778428151869</v>
      </c>
      <c r="BM781" s="14">
        <f t="shared" si="1062"/>
        <v>0.18117473223375385</v>
      </c>
      <c r="BN781" s="14">
        <f t="shared" si="1063"/>
        <v>0.8187682728341491</v>
      </c>
    </row>
    <row r="782" spans="1:66" x14ac:dyDescent="0.25">
      <c r="A782" t="s">
        <v>10</v>
      </c>
      <c r="B782" t="s">
        <v>11</v>
      </c>
      <c r="C782" t="s">
        <v>241</v>
      </c>
      <c r="D782" s="11">
        <v>44450</v>
      </c>
      <c r="E782" s="10">
        <f>VLOOKUP(A782,home!$A$2:$E$405,3,FALSE)</f>
        <v>1.5425</v>
      </c>
      <c r="F782" s="10">
        <f>VLOOKUP(B782,home!$B$2:$E$405,3,FALSE)</f>
        <v>0.91520000000000001</v>
      </c>
      <c r="G782" s="10">
        <f>VLOOKUP(C782,away!$B$2:$E$405,4,FALSE)</f>
        <v>0.87709999999999999</v>
      </c>
      <c r="H782" s="10">
        <f>VLOOKUP(A782,away!$A$2:$E$405,3,FALSE)</f>
        <v>1.4443999999999999</v>
      </c>
      <c r="I782" s="10">
        <f>VLOOKUP(C782,away!$B$2:$E$405,3,FALSE)</f>
        <v>1.0995999999999999</v>
      </c>
      <c r="J782" s="10">
        <f>VLOOKUP(B782,home!$B$2:$E$405,4,FALSE)</f>
        <v>1.2218</v>
      </c>
      <c r="K782" s="12">
        <f t="shared" si="1008"/>
        <v>1.2381985616</v>
      </c>
      <c r="L782" s="12">
        <f t="shared" si="1009"/>
        <v>1.9405388048319996</v>
      </c>
      <c r="M782" s="13">
        <f t="shared" si="1010"/>
        <v>4.1638195728063217E-2</v>
      </c>
      <c r="N782" s="13">
        <f t="shared" si="1011"/>
        <v>5.1556354058107129E-2</v>
      </c>
      <c r="O782" s="13">
        <f t="shared" si="1012"/>
        <v>8.080053457349666E-2</v>
      </c>
      <c r="P782" s="13">
        <f t="shared" si="1013"/>
        <v>0.10004710568541463</v>
      </c>
      <c r="Q782" s="13">
        <f t="shared" si="1014"/>
        <v>3.1918501718044286E-2</v>
      </c>
      <c r="R782" s="13">
        <f t="shared" si="1015"/>
        <v>7.8398286395519948E-2</v>
      </c>
      <c r="S782" s="13">
        <f t="shared" si="1016"/>
        <v>6.0097604981490582E-2</v>
      </c>
      <c r="T782" s="13">
        <f t="shared" si="1017"/>
        <v>6.1939091175961795E-2</v>
      </c>
      <c r="U782" s="13">
        <f t="shared" si="1018"/>
        <v>9.7072645446837635E-2</v>
      </c>
      <c r="V782" s="13">
        <f t="shared" si="1019"/>
        <v>1.6044540440415173E-2</v>
      </c>
      <c r="W782" s="13">
        <f t="shared" si="1020"/>
        <v>1.3173814305236529E-2</v>
      </c>
      <c r="X782" s="13">
        <f t="shared" si="1021"/>
        <v>2.5564297866962394E-2</v>
      </c>
      <c r="Y782" s="13">
        <f t="shared" si="1022"/>
        <v>2.4804256014562223E-2</v>
      </c>
      <c r="Z782" s="13">
        <f t="shared" si="1023"/>
        <v>5.0711638994279697E-2</v>
      </c>
      <c r="AA782" s="13">
        <f t="shared" si="1024"/>
        <v>6.2791078459095581E-2</v>
      </c>
      <c r="AB782" s="13">
        <f t="shared" si="1025"/>
        <v>3.8873911514682453E-2</v>
      </c>
      <c r="AC782" s="13">
        <f t="shared" si="1026"/>
        <v>2.4094611405589953E-3</v>
      </c>
      <c r="AD782" s="13">
        <f t="shared" si="1027"/>
        <v>4.0779494808823409E-3</v>
      </c>
      <c r="AE782" s="13">
        <f t="shared" si="1028"/>
        <v>7.9134192117966927E-3</v>
      </c>
      <c r="AF782" s="13">
        <f t="shared" si="1029"/>
        <v>7.6781485296972696E-3</v>
      </c>
      <c r="AG782" s="13">
        <f t="shared" si="1030"/>
        <v>4.9665817237137715E-3</v>
      </c>
      <c r="AH782" s="13">
        <f t="shared" si="1031"/>
        <v>2.4601975831257856E-2</v>
      </c>
      <c r="AI782" s="13">
        <f t="shared" si="1032"/>
        <v>3.046213108678144E-2</v>
      </c>
      <c r="AJ782" s="13">
        <f t="shared" si="1033"/>
        <v>1.8859083447461712E-2</v>
      </c>
      <c r="AK782" s="13">
        <f t="shared" si="1034"/>
        <v>7.7837633325804909E-3</v>
      </c>
      <c r="AL782" s="13">
        <f t="shared" si="1035"/>
        <v>2.315754649396939E-4</v>
      </c>
      <c r="AM782" s="13">
        <f t="shared" si="1036"/>
        <v>1.0098622363011961E-3</v>
      </c>
      <c r="AN782" s="13">
        <f t="shared" si="1037"/>
        <v>1.9596768570768934E-3</v>
      </c>
      <c r="AO782" s="13">
        <f t="shared" si="1038"/>
        <v>1.9014144930444624E-3</v>
      </c>
      <c r="AP782" s="13">
        <f t="shared" si="1039"/>
        <v>1.2299228692742477E-3</v>
      </c>
      <c r="AQ782" s="13">
        <f t="shared" si="1040"/>
        <v>5.9667826369424852E-4</v>
      </c>
      <c r="AR782" s="13">
        <f t="shared" si="1041"/>
        <v>9.5482177552189684E-3</v>
      </c>
      <c r="AS782" s="13">
        <f t="shared" si="1042"/>
        <v>1.1822589490355707E-2</v>
      </c>
      <c r="AT782" s="13">
        <f t="shared" si="1043"/>
        <v>7.3193566506728567E-3</v>
      </c>
      <c r="AU782" s="13">
        <f t="shared" si="1044"/>
        <v>3.0209389589001766E-3</v>
      </c>
      <c r="AV782" s="13">
        <f t="shared" si="1045"/>
        <v>9.3513056839789955E-4</v>
      </c>
      <c r="AW782" s="13">
        <f t="shared" si="1046"/>
        <v>1.5456197935746375E-5</v>
      </c>
      <c r="AX782" s="13">
        <f t="shared" si="1047"/>
        <v>2.0840166140038337E-4</v>
      </c>
      <c r="AY782" s="13">
        <f t="shared" si="1048"/>
        <v>4.0441151093890303E-4</v>
      </c>
      <c r="AZ782" s="13">
        <f t="shared" si="1049"/>
        <v>3.9238811504884108E-4</v>
      </c>
      <c r="BA782" s="13">
        <f t="shared" si="1050"/>
        <v>2.538147879357197E-4</v>
      </c>
      <c r="BB782" s="13">
        <f t="shared" si="1051"/>
        <v>1.2313436130736733E-4</v>
      </c>
      <c r="BC782" s="13">
        <f t="shared" si="1052"/>
        <v>4.7789401265030032E-5</v>
      </c>
      <c r="BD782" s="13">
        <f t="shared" si="1053"/>
        <v>3.0881145118313836E-3</v>
      </c>
      <c r="BE782" s="13">
        <f t="shared" si="1054"/>
        <v>3.8236989466057048E-3</v>
      </c>
      <c r="BF782" s="13">
        <f t="shared" si="1055"/>
        <v>2.3672492678393098E-3</v>
      </c>
      <c r="BG782" s="13">
        <f t="shared" si="1056"/>
        <v>9.7704154612909605E-4</v>
      </c>
      <c r="BH782" s="13">
        <f t="shared" si="1057"/>
        <v>3.0244285926012149E-4</v>
      </c>
      <c r="BI782" s="13">
        <f t="shared" si="1058"/>
        <v>7.4896862660414723E-5</v>
      </c>
      <c r="BJ782" s="14">
        <f t="shared" si="1059"/>
        <v>0.24171990864225176</v>
      </c>
      <c r="BK782" s="14">
        <f t="shared" si="1060"/>
        <v>0.22087289495182116</v>
      </c>
      <c r="BL782" s="14">
        <f t="shared" si="1061"/>
        <v>0.48292308750558544</v>
      </c>
      <c r="BM782" s="14">
        <f t="shared" si="1062"/>
        <v>0.61147959662228901</v>
      </c>
      <c r="BN782" s="14">
        <f t="shared" si="1063"/>
        <v>0.38435897815864584</v>
      </c>
    </row>
    <row r="783" spans="1:66" x14ac:dyDescent="0.25">
      <c r="A783" t="s">
        <v>10</v>
      </c>
      <c r="B783" t="s">
        <v>48</v>
      </c>
      <c r="C783" t="s">
        <v>242</v>
      </c>
      <c r="D783" s="11">
        <v>44450</v>
      </c>
      <c r="E783" s="10">
        <f>VLOOKUP(A783,home!$A$2:$E$405,3,FALSE)</f>
        <v>1.5425</v>
      </c>
      <c r="F783" s="10">
        <f>VLOOKUP(B783,home!$B$2:$E$405,3,FALSE)</f>
        <v>0.87709999999999999</v>
      </c>
      <c r="G783" s="10">
        <f>VLOOKUP(C783,away!$B$2:$E$405,4,FALSE)</f>
        <v>0.95340000000000003</v>
      </c>
      <c r="H783" s="10">
        <f>VLOOKUP(A783,away!$A$2:$E$405,3,FALSE)</f>
        <v>1.4443999999999999</v>
      </c>
      <c r="I783" s="10">
        <f>VLOOKUP(C783,away!$B$2:$E$405,3,FALSE)</f>
        <v>0.6109</v>
      </c>
      <c r="J783" s="10">
        <f>VLOOKUP(B783,home!$B$2:$E$405,4,FALSE)</f>
        <v>1.5476000000000001</v>
      </c>
      <c r="K783" s="12">
        <f t="shared" si="1008"/>
        <v>1.28988036345</v>
      </c>
      <c r="L783" s="12">
        <f t="shared" si="1009"/>
        <v>1.365577416496</v>
      </c>
      <c r="M783" s="13">
        <f t="shared" si="1010"/>
        <v>7.026666463153601E-2</v>
      </c>
      <c r="N783" s="13">
        <f t="shared" si="1011"/>
        <v>9.0635590913344929E-2</v>
      </c>
      <c r="O783" s="13">
        <f t="shared" si="1012"/>
        <v>9.595457035332379E-2</v>
      </c>
      <c r="P783" s="13">
        <f t="shared" si="1013"/>
        <v>0.12376991608203389</v>
      </c>
      <c r="Q783" s="13">
        <f t="shared" si="1014"/>
        <v>5.8454534474405448E-2</v>
      </c>
      <c r="R783" s="13">
        <f t="shared" si="1015"/>
        <v>6.5516697142037797E-2</v>
      </c>
      <c r="S783" s="13">
        <f t="shared" si="1016"/>
        <v>5.4503057058718288E-2</v>
      </c>
      <c r="T783" s="13">
        <f t="shared" si="1017"/>
        <v>7.9824192170034947E-2</v>
      </c>
      <c r="U783" s="13">
        <f t="shared" si="1018"/>
        <v>8.4508701121615293E-2</v>
      </c>
      <c r="V783" s="13">
        <f t="shared" si="1019"/>
        <v>1.0667044582149482E-2</v>
      </c>
      <c r="W783" s="13">
        <f t="shared" si="1020"/>
        <v>2.5133118724382213E-2</v>
      </c>
      <c r="X783" s="13">
        <f t="shared" si="1021"/>
        <v>3.4321219336129104E-2</v>
      </c>
      <c r="Y783" s="13">
        <f t="shared" si="1022"/>
        <v>2.3434141016011871E-2</v>
      </c>
      <c r="Z783" s="13">
        <f t="shared" si="1023"/>
        <v>2.9822707340191618E-2</v>
      </c>
      <c r="AA783" s="13">
        <f t="shared" si="1024"/>
        <v>3.8467724583029349E-2</v>
      </c>
      <c r="AB783" s="13">
        <f t="shared" si="1025"/>
        <v>2.4809381283126201E-2</v>
      </c>
      <c r="AC783" s="13">
        <f t="shared" si="1026"/>
        <v>1.1743292673872493E-3</v>
      </c>
      <c r="AD783" s="13">
        <f t="shared" si="1027"/>
        <v>8.1046790787095372E-3</v>
      </c>
      <c r="AE783" s="13">
        <f t="shared" si="1028"/>
        <v>1.1067566717833349E-2</v>
      </c>
      <c r="AF783" s="13">
        <f t="shared" si="1029"/>
        <v>7.5568095827179913E-3</v>
      </c>
      <c r="AG783" s="13">
        <f t="shared" si="1030"/>
        <v>3.4398028356400841E-3</v>
      </c>
      <c r="AH783" s="13">
        <f t="shared" si="1031"/>
        <v>1.0181303910633783E-2</v>
      </c>
      <c r="AI783" s="13">
        <f t="shared" si="1032"/>
        <v>1.3132663988643212E-2</v>
      </c>
      <c r="AJ783" s="13">
        <f t="shared" si="1033"/>
        <v>8.4697826993689173E-3</v>
      </c>
      <c r="AK783" s="13">
        <f t="shared" si="1034"/>
        <v>3.6416687955348331E-3</v>
      </c>
      <c r="AL783" s="13">
        <f t="shared" si="1035"/>
        <v>8.2740022250587316E-5</v>
      </c>
      <c r="AM783" s="13">
        <f t="shared" si="1036"/>
        <v>2.0908132791382906E-3</v>
      </c>
      <c r="AN783" s="13">
        <f t="shared" si="1037"/>
        <v>2.855167396101197E-3</v>
      </c>
      <c r="AO783" s="13">
        <f t="shared" si="1038"/>
        <v>1.9494760582157422E-3</v>
      </c>
      <c r="AP783" s="13">
        <f t="shared" si="1039"/>
        <v>8.8738682636635316E-4</v>
      </c>
      <c r="AQ783" s="13">
        <f t="shared" si="1040"/>
        <v>3.0294885244548702E-4</v>
      </c>
      <c r="AR783" s="13">
        <f t="shared" si="1041"/>
        <v>2.7806717381687837E-3</v>
      </c>
      <c r="AS783" s="13">
        <f t="shared" si="1042"/>
        <v>3.5867338722642941E-3</v>
      </c>
      <c r="AT783" s="13">
        <f t="shared" si="1043"/>
        <v>2.3132287953773474E-3</v>
      </c>
      <c r="AU783" s="13">
        <f t="shared" si="1044"/>
        <v>9.9459613310811257E-4</v>
      </c>
      <c r="AV783" s="13">
        <f t="shared" si="1045"/>
        <v>3.207275054148644E-4</v>
      </c>
      <c r="AW783" s="13">
        <f t="shared" si="1046"/>
        <v>4.0483578064447081E-6</v>
      </c>
      <c r="AX783" s="13">
        <f t="shared" si="1047"/>
        <v>4.4948316540016441E-4</v>
      </c>
      <c r="AY783" s="13">
        <f t="shared" si="1048"/>
        <v>6.1380405976560069E-4</v>
      </c>
      <c r="AZ783" s="13">
        <f t="shared" si="1049"/>
        <v>4.1909848108473272E-4</v>
      </c>
      <c r="BA783" s="13">
        <f t="shared" si="1050"/>
        <v>1.9077047368569572E-4</v>
      </c>
      <c r="BB783" s="13">
        <f t="shared" si="1051"/>
        <v>6.5127962649857575E-5</v>
      </c>
      <c r="BC783" s="13">
        <f t="shared" si="1052"/>
        <v>1.7787454995408118E-5</v>
      </c>
      <c r="BD783" s="13">
        <f t="shared" si="1053"/>
        <v>6.3287042138866051E-4</v>
      </c>
      <c r="BE783" s="13">
        <f t="shared" si="1054"/>
        <v>8.1632712915756013E-4</v>
      </c>
      <c r="BF783" s="13">
        <f t="shared" si="1055"/>
        <v>5.2648216702592444E-4</v>
      </c>
      <c r="BG783" s="13">
        <f t="shared" si="1056"/>
        <v>2.2636633631778095E-4</v>
      </c>
      <c r="BH783" s="13">
        <f t="shared" si="1057"/>
        <v>7.29963730406061E-5</v>
      </c>
      <c r="BI783" s="13">
        <f t="shared" si="1058"/>
        <v>1.883131763762973E-5</v>
      </c>
      <c r="BJ783" s="14">
        <f t="shared" si="1059"/>
        <v>0.35181351885905798</v>
      </c>
      <c r="BK783" s="14">
        <f t="shared" si="1060"/>
        <v>0.26107755570384106</v>
      </c>
      <c r="BL783" s="14">
        <f t="shared" si="1061"/>
        <v>0.35697232566621467</v>
      </c>
      <c r="BM783" s="14">
        <f t="shared" si="1062"/>
        <v>0.49447837827066421</v>
      </c>
      <c r="BN783" s="14">
        <f t="shared" si="1063"/>
        <v>0.5045979735966819</v>
      </c>
    </row>
    <row r="784" spans="1:66" x14ac:dyDescent="0.25">
      <c r="A784" t="s">
        <v>13</v>
      </c>
      <c r="B784" t="s">
        <v>249</v>
      </c>
      <c r="C784" t="s">
        <v>53</v>
      </c>
      <c r="D784" s="11">
        <v>44450</v>
      </c>
      <c r="E784" s="10">
        <f>VLOOKUP(A784,home!$A$2:$E$405,3,FALSE)</f>
        <v>1.4837</v>
      </c>
      <c r="F784" s="10">
        <f>VLOOKUP(B784,home!$B$2:$E$405,3,FALSE)</f>
        <v>1.2290000000000001</v>
      </c>
      <c r="G784" s="10">
        <f>VLOOKUP(C784,away!$B$2:$E$405,4,FALSE)</f>
        <v>1.1496999999999999</v>
      </c>
      <c r="H784" s="10">
        <f>VLOOKUP(A784,away!$A$2:$E$405,3,FALSE)</f>
        <v>1.2190000000000001</v>
      </c>
      <c r="I784" s="10">
        <f>VLOOKUP(C784,away!$B$2:$E$405,3,FALSE)</f>
        <v>0.67559999999999998</v>
      </c>
      <c r="J784" s="10">
        <f>VLOOKUP(B784,home!$B$2:$E$405,4,FALSE)</f>
        <v>1.0134000000000001</v>
      </c>
      <c r="K784" s="12">
        <f t="shared" si="1008"/>
        <v>2.0964403548099999</v>
      </c>
      <c r="L784" s="12">
        <f t="shared" si="1009"/>
        <v>0.83459205576000017</v>
      </c>
      <c r="M784" s="13">
        <f t="shared" si="1010"/>
        <v>5.3341938926011488E-2</v>
      </c>
      <c r="N784" s="13">
        <f t="shared" si="1011"/>
        <v>0.11182819336830085</v>
      </c>
      <c r="O784" s="13">
        <f t="shared" si="1012"/>
        <v>4.4518758466484308E-2</v>
      </c>
      <c r="P784" s="13">
        <f t="shared" si="1013"/>
        <v>9.3330921795177046E-2</v>
      </c>
      <c r="Q784" s="13">
        <f t="shared" si="1014"/>
        <v>0.11722056869140099</v>
      </c>
      <c r="R784" s="13">
        <f t="shared" si="1015"/>
        <v>1.8577501074213024E-2</v>
      </c>
      <c r="S784" s="13">
        <f t="shared" si="1016"/>
        <v>4.0824636011167828E-2</v>
      </c>
      <c r="T784" s="13">
        <f t="shared" si="1017"/>
        <v>9.7831355401512679E-2</v>
      </c>
      <c r="U784" s="13">
        <f t="shared" si="1018"/>
        <v>3.8946622943506301E-2</v>
      </c>
      <c r="V784" s="13">
        <f t="shared" si="1019"/>
        <v>7.936637949195937E-3</v>
      </c>
      <c r="W784" s="13">
        <f t="shared" si="1020"/>
        <v>8.1915310206143552E-2</v>
      </c>
      <c r="X784" s="13">
        <f t="shared" si="1021"/>
        <v>6.8365867143163478E-2</v>
      </c>
      <c r="Y784" s="13">
        <f t="shared" si="1022"/>
        <v>2.8528804801413926E-2</v>
      </c>
      <c r="Z784" s="13">
        <f t="shared" si="1023"/>
        <v>5.1682116041370197E-3</v>
      </c>
      <c r="AA784" s="13">
        <f t="shared" si="1024"/>
        <v>1.0834847369110171E-2</v>
      </c>
      <c r="AB784" s="13">
        <f t="shared" si="1025"/>
        <v>1.1357305631404763E-2</v>
      </c>
      <c r="AC784" s="13">
        <f t="shared" si="1026"/>
        <v>8.6790730552146187E-4</v>
      </c>
      <c r="AD784" s="13">
        <f t="shared" si="1027"/>
        <v>4.2932640498234705E-2</v>
      </c>
      <c r="AE784" s="13">
        <f t="shared" si="1028"/>
        <v>3.5831240692626748E-2</v>
      </c>
      <c r="AF784" s="13">
        <f t="shared" si="1029"/>
        <v>1.4952234415045363E-2</v>
      </c>
      <c r="AG784" s="13">
        <f t="shared" si="1030"/>
        <v>4.1596720195527107E-3</v>
      </c>
      <c r="AH784" s="13">
        <f t="shared" si="1031"/>
        <v>1.0783370868248507E-3</v>
      </c>
      <c r="AI784" s="13">
        <f t="shared" si="1032"/>
        <v>2.2606693849078711E-3</v>
      </c>
      <c r="AJ784" s="13">
        <f t="shared" si="1033"/>
        <v>2.3696792637021816E-3</v>
      </c>
      <c r="AK784" s="13">
        <f t="shared" si="1034"/>
        <v>1.6559637454605669E-3</v>
      </c>
      <c r="AL784" s="13">
        <f t="shared" si="1035"/>
        <v>6.074214060305672E-5</v>
      </c>
      <c r="AM784" s="13">
        <f t="shared" si="1036"/>
        <v>1.8001144015809854E-2</v>
      </c>
      <c r="AN784" s="13">
        <f t="shared" si="1037"/>
        <v>1.5023611790186572E-2</v>
      </c>
      <c r="AO784" s="13">
        <f t="shared" si="1038"/>
        <v>6.269293524455993E-3</v>
      </c>
      <c r="AP784" s="13">
        <f t="shared" si="1039"/>
        <v>1.7441008569128614E-3</v>
      </c>
      <c r="AQ784" s="13">
        <f t="shared" si="1040"/>
        <v>3.6390317990592062E-4</v>
      </c>
      <c r="AR784" s="13">
        <f t="shared" si="1041"/>
        <v>1.7999431321908044E-4</v>
      </c>
      <c r="AS784" s="13">
        <f t="shared" si="1042"/>
        <v>3.7734734186879119E-4</v>
      </c>
      <c r="AT784" s="13">
        <f t="shared" si="1043"/>
        <v>3.9554309763700958E-4</v>
      </c>
      <c r="AU784" s="13">
        <f t="shared" si="1044"/>
        <v>2.7641083731759291E-4</v>
      </c>
      <c r="AV784" s="13">
        <f t="shared" si="1045"/>
        <v>1.4486970846485595E-4</v>
      </c>
      <c r="AW784" s="13">
        <f t="shared" si="1046"/>
        <v>2.9521903030178728E-6</v>
      </c>
      <c r="AX784" s="13">
        <f t="shared" si="1047"/>
        <v>6.2897207912483918E-3</v>
      </c>
      <c r="AY784" s="13">
        <f t="shared" si="1048"/>
        <v>5.2493510053244112E-3</v>
      </c>
      <c r="AZ784" s="13">
        <f t="shared" si="1049"/>
        <v>2.190533323469762E-3</v>
      </c>
      <c r="BA784" s="13">
        <f t="shared" si="1050"/>
        <v>6.0940056988180457E-4</v>
      </c>
      <c r="BB784" s="13">
        <f t="shared" si="1051"/>
        <v>1.2715021859974272E-4</v>
      </c>
      <c r="BC784" s="13">
        <f t="shared" si="1052"/>
        <v>2.1223712466298543E-5</v>
      </c>
      <c r="BD784" s="13">
        <f t="shared" si="1053"/>
        <v>2.503697064910361E-5</v>
      </c>
      <c r="BE784" s="13">
        <f t="shared" si="1054"/>
        <v>5.2488515630974316E-5</v>
      </c>
      <c r="BF784" s="13">
        <f t="shared" si="1055"/>
        <v>5.5019521166425028E-5</v>
      </c>
      <c r="BG784" s="13">
        <f t="shared" si="1056"/>
        <v>3.8448381491872125E-5</v>
      </c>
      <c r="BH784" s="13">
        <f t="shared" si="1057"/>
        <v>2.015118463417266E-5</v>
      </c>
      <c r="BI784" s="13">
        <f t="shared" si="1058"/>
        <v>8.449151332861344E-6</v>
      </c>
      <c r="BJ784" s="14">
        <f t="shared" si="1059"/>
        <v>0.65945532022565667</v>
      </c>
      <c r="BK784" s="14">
        <f t="shared" si="1060"/>
        <v>0.20161213513300127</v>
      </c>
      <c r="BL784" s="14">
        <f t="shared" si="1061"/>
        <v>0.13317344398902672</v>
      </c>
      <c r="BM784" s="14">
        <f t="shared" si="1062"/>
        <v>0.55534482981521238</v>
      </c>
      <c r="BN784" s="14">
        <f t="shared" si="1063"/>
        <v>0.43881788232158775</v>
      </c>
    </row>
    <row r="785" spans="1:66" x14ac:dyDescent="0.25">
      <c r="A785" t="s">
        <v>13</v>
      </c>
      <c r="B785" t="s">
        <v>17</v>
      </c>
      <c r="C785" t="s">
        <v>59</v>
      </c>
      <c r="D785" s="11">
        <v>44450</v>
      </c>
      <c r="E785" s="10">
        <f>VLOOKUP(A785,home!$A$2:$E$405,3,FALSE)</f>
        <v>1.4837</v>
      </c>
      <c r="F785" s="10">
        <f>VLOOKUP(B785,home!$B$2:$E$405,3,FALSE)</f>
        <v>1.2215</v>
      </c>
      <c r="G785" s="10">
        <f>VLOOKUP(C785,away!$B$2:$E$405,4,FALSE)</f>
        <v>0.75329999999999997</v>
      </c>
      <c r="H785" s="10">
        <f>VLOOKUP(A785,away!$A$2:$E$405,3,FALSE)</f>
        <v>1.2190000000000001</v>
      </c>
      <c r="I785" s="10">
        <f>VLOOKUP(C785,away!$B$2:$E$405,3,FALSE)</f>
        <v>1.3028999999999999</v>
      </c>
      <c r="J785" s="10">
        <f>VLOOKUP(B785,home!$B$2:$E$405,4,FALSE)</f>
        <v>1.0172000000000001</v>
      </c>
      <c r="K785" s="12">
        <f t="shared" si="1008"/>
        <v>1.3652353830150001</v>
      </c>
      <c r="L785" s="12">
        <f t="shared" si="1009"/>
        <v>1.6155527437200004</v>
      </c>
      <c r="M785" s="13">
        <f t="shared" si="1010"/>
        <v>5.0752818445265427E-2</v>
      </c>
      <c r="N785" s="13">
        <f t="shared" si="1011"/>
        <v>6.928954352921271E-2</v>
      </c>
      <c r="O785" s="13">
        <f t="shared" si="1012"/>
        <v>8.1993855090771617E-2</v>
      </c>
      <c r="P785" s="13">
        <f t="shared" si="1013"/>
        <v>0.111940912159726</v>
      </c>
      <c r="Q785" s="13">
        <f t="shared" si="1014"/>
        <v>4.7298268249519632E-2</v>
      </c>
      <c r="R785" s="13">
        <f t="shared" si="1015"/>
        <v>6.6232698780038096E-2</v>
      </c>
      <c r="S785" s="13">
        <f t="shared" si="1016"/>
        <v>6.1724492348466067E-2</v>
      </c>
      <c r="T785" s="13">
        <f t="shared" si="1017"/>
        <v>7.6412847043716023E-2</v>
      </c>
      <c r="U785" s="13">
        <f t="shared" si="1018"/>
        <v>9.0423223887082446E-2</v>
      </c>
      <c r="V785" s="13">
        <f t="shared" si="1019"/>
        <v>1.5126682589033378E-2</v>
      </c>
      <c r="W785" s="13">
        <f t="shared" si="1020"/>
        <v>2.1524423123193047E-2</v>
      </c>
      <c r="X785" s="13">
        <f t="shared" si="1021"/>
        <v>3.4773840833664749E-2</v>
      </c>
      <c r="Y785" s="13">
        <f t="shared" si="1022"/>
        <v>2.8089486984254834E-2</v>
      </c>
      <c r="Z785" s="13">
        <f t="shared" si="1023"/>
        <v>3.5667472746023623E-2</v>
      </c>
      <c r="AA785" s="13">
        <f t="shared" si="1024"/>
        <v>4.8694495815594638E-2</v>
      </c>
      <c r="AB785" s="13">
        <f t="shared" si="1025"/>
        <v>3.3239724322762843E-2</v>
      </c>
      <c r="AC785" s="13">
        <f t="shared" si="1026"/>
        <v>2.0852224305448947E-3</v>
      </c>
      <c r="AD785" s="13">
        <f t="shared" si="1027"/>
        <v>7.3464760116923461E-3</v>
      </c>
      <c r="AE785" s="13">
        <f t="shared" si="1028"/>
        <v>1.1868619477362737E-2</v>
      </c>
      <c r="AF785" s="13">
        <f t="shared" si="1029"/>
        <v>9.5871903804110037E-3</v>
      </c>
      <c r="AG785" s="13">
        <f t="shared" si="1030"/>
        <v>5.1628705745463297E-3</v>
      </c>
      <c r="AH785" s="13">
        <f t="shared" si="1031"/>
        <v>1.4405670864099203E-2</v>
      </c>
      <c r="AI785" s="13">
        <f t="shared" si="1032"/>
        <v>1.9667131579736503E-2</v>
      </c>
      <c r="AJ785" s="13">
        <f t="shared" si="1033"/>
        <v>1.3425131957533988E-2</v>
      </c>
      <c r="AK785" s="13">
        <f t="shared" si="1034"/>
        <v>6.1094883900236095E-3</v>
      </c>
      <c r="AL785" s="13">
        <f t="shared" si="1035"/>
        <v>1.8396747852169104E-4</v>
      </c>
      <c r="AM785" s="13">
        <f t="shared" si="1036"/>
        <v>2.0059337983266623E-3</v>
      </c>
      <c r="AN785" s="13">
        <f t="shared" si="1037"/>
        <v>3.2406918516073215E-3</v>
      </c>
      <c r="AO785" s="13">
        <f t="shared" si="1038"/>
        <v>2.6177543062076282E-3</v>
      </c>
      <c r="AP785" s="13">
        <f t="shared" si="1039"/>
        <v>1.4097067172595264E-3</v>
      </c>
      <c r="AQ785" s="13">
        <f t="shared" si="1040"/>
        <v>5.693638887272858E-4</v>
      </c>
      <c r="AR785" s="13">
        <f t="shared" si="1041"/>
        <v>4.6546242179245452E-3</v>
      </c>
      <c r="AS785" s="13">
        <f t="shared" si="1042"/>
        <v>6.354657676949111E-3</v>
      </c>
      <c r="AT785" s="13">
        <f t="shared" si="1043"/>
        <v>4.3378017537594165E-3</v>
      </c>
      <c r="AU785" s="13">
        <f t="shared" si="1044"/>
        <v>1.9740401462456252E-3</v>
      </c>
      <c r="AV785" s="13">
        <f t="shared" si="1045"/>
        <v>6.7375736378665822E-4</v>
      </c>
      <c r="AW785" s="13">
        <f t="shared" si="1046"/>
        <v>1.1271124104966385E-5</v>
      </c>
      <c r="AX785" s="13">
        <f t="shared" si="1047"/>
        <v>4.5642863291020546E-4</v>
      </c>
      <c r="AY785" s="13">
        <f t="shared" si="1048"/>
        <v>7.3738453021045128E-4</v>
      </c>
      <c r="AZ785" s="13">
        <f t="shared" si="1049"/>
        <v>5.956418004790891E-4</v>
      </c>
      <c r="BA785" s="13">
        <f t="shared" si="1050"/>
        <v>3.207635816794378E-4</v>
      </c>
      <c r="BB785" s="13">
        <f t="shared" si="1051"/>
        <v>1.2955262111691756E-4</v>
      </c>
      <c r="BC785" s="13">
        <f t="shared" si="1052"/>
        <v>4.1859818500310748E-5</v>
      </c>
      <c r="BD785" s="13">
        <f t="shared" si="1053"/>
        <v>1.2532984877089274E-3</v>
      </c>
      <c r="BE785" s="13">
        <f t="shared" si="1054"/>
        <v>1.7110474408994179E-3</v>
      </c>
      <c r="BF785" s="13">
        <f t="shared" si="1055"/>
        <v>1.1679912541665766E-3</v>
      </c>
      <c r="BG785" s="13">
        <f t="shared" si="1056"/>
        <v>5.315276624134255E-4</v>
      </c>
      <c r="BH785" s="13">
        <f t="shared" si="1057"/>
        <v>1.8141509294451516E-4</v>
      </c>
      <c r="BI785" s="13">
        <f t="shared" si="1058"/>
        <v>4.95348607801614E-5</v>
      </c>
      <c r="BJ785" s="14">
        <f t="shared" si="1059"/>
        <v>0.32347864775459828</v>
      </c>
      <c r="BK785" s="14">
        <f t="shared" si="1060"/>
        <v>0.2425514799817679</v>
      </c>
      <c r="BL785" s="14">
        <f t="shared" si="1061"/>
        <v>0.39708111664522133</v>
      </c>
      <c r="BM785" s="14">
        <f t="shared" si="1062"/>
        <v>0.57054450746697205</v>
      </c>
      <c r="BN785" s="14">
        <f t="shared" si="1063"/>
        <v>0.42750809625453356</v>
      </c>
    </row>
    <row r="786" spans="1:66" x14ac:dyDescent="0.25">
      <c r="A786" t="s">
        <v>13</v>
      </c>
      <c r="B786" t="s">
        <v>55</v>
      </c>
      <c r="C786" t="s">
        <v>52</v>
      </c>
      <c r="D786" s="11">
        <v>44450</v>
      </c>
      <c r="E786" s="10">
        <f>VLOOKUP(A786,home!$A$2:$E$405,3,FALSE)</f>
        <v>1.4837</v>
      </c>
      <c r="F786" s="10">
        <f>VLOOKUP(B786,home!$B$2:$E$405,3,FALSE)</f>
        <v>1.0307999999999999</v>
      </c>
      <c r="G786" s="10">
        <f>VLOOKUP(C786,away!$B$2:$E$405,4,FALSE)</f>
        <v>1.0705</v>
      </c>
      <c r="H786" s="10">
        <f>VLOOKUP(A786,away!$A$2:$E$405,3,FALSE)</f>
        <v>1.2190000000000001</v>
      </c>
      <c r="I786" s="10">
        <f>VLOOKUP(C786,away!$B$2:$E$405,3,FALSE)</f>
        <v>0.91690000000000005</v>
      </c>
      <c r="J786" s="10">
        <f>VLOOKUP(B786,home!$B$2:$E$405,4,FALSE)</f>
        <v>1.0134000000000001</v>
      </c>
      <c r="K786" s="12">
        <f t="shared" si="1008"/>
        <v>1.6372205161799998</v>
      </c>
      <c r="L786" s="12">
        <f t="shared" si="1009"/>
        <v>1.1326782947400003</v>
      </c>
      <c r="M786" s="13">
        <f t="shared" si="1010"/>
        <v>6.2668345773580131E-2</v>
      </c>
      <c r="N786" s="13">
        <f t="shared" si="1011"/>
        <v>0.10260190141556756</v>
      </c>
      <c r="O786" s="13">
        <f t="shared" si="1012"/>
        <v>7.0983075024995443E-2</v>
      </c>
      <c r="P786" s="13">
        <f t="shared" si="1013"/>
        <v>0.11621494673246668</v>
      </c>
      <c r="Q786" s="13">
        <f t="shared" si="1014"/>
        <v>8.3990968998322493E-2</v>
      </c>
      <c r="R786" s="13">
        <f t="shared" si="1015"/>
        <v>4.0200494187356668E-2</v>
      </c>
      <c r="S786" s="13">
        <f t="shared" si="1016"/>
        <v>5.3878531806259705E-2</v>
      </c>
      <c r="T786" s="13">
        <f t="shared" si="1017"/>
        <v>9.5134747538580158E-2</v>
      </c>
      <c r="U786" s="13">
        <f t="shared" si="1018"/>
        <v>6.581707384411517E-2</v>
      </c>
      <c r="V786" s="13">
        <f t="shared" si="1019"/>
        <v>1.1101636412017611E-2</v>
      </c>
      <c r="W786" s="13">
        <f t="shared" si="1020"/>
        <v>4.5837245872630633E-2</v>
      </c>
      <c r="X786" s="13">
        <f t="shared" si="1021"/>
        <v>5.1918853490589383E-2</v>
      </c>
      <c r="Y786" s="13">
        <f t="shared" si="1022"/>
        <v>2.9403679218288348E-2</v>
      </c>
      <c r="Z786" s="13">
        <f t="shared" si="1023"/>
        <v>1.5178075734613482E-2</v>
      </c>
      <c r="AA786" s="13">
        <f t="shared" si="1024"/>
        <v>2.4849856988843014E-2</v>
      </c>
      <c r="AB786" s="13">
        <f t="shared" si="1025"/>
        <v>2.034234784313637E-2</v>
      </c>
      <c r="AC786" s="13">
        <f t="shared" si="1026"/>
        <v>1.2867102884437341E-3</v>
      </c>
      <c r="AD786" s="13">
        <f t="shared" si="1027"/>
        <v>1.8761419836964468E-2</v>
      </c>
      <c r="AE786" s="13">
        <f t="shared" si="1028"/>
        <v>2.1250653027834129E-2</v>
      </c>
      <c r="AF786" s="13">
        <f t="shared" si="1029"/>
        <v>1.2035076716839292E-2</v>
      </c>
      <c r="AG786" s="13">
        <f t="shared" si="1030"/>
        <v>4.5439567242315368E-3</v>
      </c>
      <c r="AH786" s="13">
        <f t="shared" si="1031"/>
        <v>4.2979692351291458E-3</v>
      </c>
      <c r="AI786" s="13">
        <f t="shared" si="1032"/>
        <v>7.0367234096638982E-3</v>
      </c>
      <c r="AJ786" s="13">
        <f t="shared" si="1033"/>
        <v>5.7603339664929086E-3</v>
      </c>
      <c r="AK786" s="13">
        <f t="shared" si="1034"/>
        <v>3.1436456499969014E-3</v>
      </c>
      <c r="AL786" s="13">
        <f t="shared" si="1035"/>
        <v>9.5445294293787993E-5</v>
      </c>
      <c r="AM786" s="13">
        <f t="shared" si="1036"/>
        <v>6.1433162939489323E-3</v>
      </c>
      <c r="AN786" s="13">
        <f t="shared" si="1037"/>
        <v>6.9584010238785349E-3</v>
      </c>
      <c r="AO786" s="13">
        <f t="shared" si="1038"/>
        <v>3.9408149029219056E-3</v>
      </c>
      <c r="AP786" s="13">
        <f t="shared" si="1039"/>
        <v>1.4878918347091879E-3</v>
      </c>
      <c r="AQ786" s="13">
        <f t="shared" si="1040"/>
        <v>4.2132569652399344E-4</v>
      </c>
      <c r="AR786" s="13">
        <f t="shared" si="1041"/>
        <v>9.736432928182132E-4</v>
      </c>
      <c r="AS786" s="13">
        <f t="shared" si="1042"/>
        <v>1.5940687744430296E-3</v>
      </c>
      <c r="AT786" s="13">
        <f t="shared" si="1043"/>
        <v>1.3049210508600186E-3</v>
      </c>
      <c r="AU786" s="13">
        <f t="shared" si="1044"/>
        <v>7.121478388210623E-4</v>
      </c>
      <c r="AV786" s="13">
        <f t="shared" si="1045"/>
        <v>2.9148576306777267E-4</v>
      </c>
      <c r="AW786" s="13">
        <f t="shared" si="1046"/>
        <v>4.91661019224612E-6</v>
      </c>
      <c r="AX786" s="13">
        <f t="shared" si="1047"/>
        <v>1.6763272456393466E-3</v>
      </c>
      <c r="AY786" s="13">
        <f t="shared" si="1048"/>
        <v>1.8987394860169766E-3</v>
      </c>
      <c r="AZ786" s="13">
        <f t="shared" si="1049"/>
        <v>1.0753305015886068E-3</v>
      </c>
      <c r="BA786" s="13">
        <f t="shared" si="1050"/>
        <v>4.0600117294043082E-4</v>
      </c>
      <c r="BB786" s="13">
        <f t="shared" si="1051"/>
        <v>1.1496717905715181E-4</v>
      </c>
      <c r="BC786" s="13">
        <f t="shared" si="1052"/>
        <v>2.604416566510461E-5</v>
      </c>
      <c r="BD786" s="13">
        <f t="shared" si="1053"/>
        <v>1.8380410409906187E-4</v>
      </c>
      <c r="BE786" s="13">
        <f t="shared" si="1054"/>
        <v>3.0092785018906849E-4</v>
      </c>
      <c r="BF786" s="13">
        <f t="shared" si="1055"/>
        <v>2.4634262510974222E-4</v>
      </c>
      <c r="BG786" s="13">
        <f t="shared" si="1056"/>
        <v>1.3443906661310276E-4</v>
      </c>
      <c r="BH786" s="13">
        <f t="shared" si="1057"/>
        <v>5.5026599508765356E-5</v>
      </c>
      <c r="BI786" s="13">
        <f t="shared" si="1058"/>
        <v>1.8018135530274191E-5</v>
      </c>
      <c r="BJ786" s="14">
        <f t="shared" si="1059"/>
        <v>0.48962766234273813</v>
      </c>
      <c r="BK786" s="14">
        <f t="shared" si="1060"/>
        <v>0.24714435579307864</v>
      </c>
      <c r="BL786" s="14">
        <f t="shared" si="1061"/>
        <v>0.24824634525078967</v>
      </c>
      <c r="BM786" s="14">
        <f t="shared" si="1062"/>
        <v>0.521642884113106</v>
      </c>
      <c r="BN786" s="14">
        <f t="shared" si="1063"/>
        <v>0.47665973213228896</v>
      </c>
    </row>
    <row r="787" spans="1:66" x14ac:dyDescent="0.25">
      <c r="A787" t="s">
        <v>13</v>
      </c>
      <c r="B787" t="s">
        <v>15</v>
      </c>
      <c r="C787" t="s">
        <v>51</v>
      </c>
      <c r="D787" s="11">
        <v>44450</v>
      </c>
      <c r="E787" s="10">
        <f>VLOOKUP(A787,home!$A$2:$E$405,3,FALSE)</f>
        <v>1.4837</v>
      </c>
      <c r="F787" s="10">
        <f>VLOOKUP(B787,home!$B$2:$E$405,3,FALSE)</f>
        <v>1.3083</v>
      </c>
      <c r="G787" s="10">
        <f>VLOOKUP(C787,away!$B$2:$E$405,4,FALSE)</f>
        <v>0.99119999999999997</v>
      </c>
      <c r="H787" s="10">
        <f>VLOOKUP(A787,away!$A$2:$E$405,3,FALSE)</f>
        <v>1.2190000000000001</v>
      </c>
      <c r="I787" s="10">
        <f>VLOOKUP(C787,away!$B$2:$E$405,3,FALSE)</f>
        <v>1.5442</v>
      </c>
      <c r="J787" s="10">
        <f>VLOOKUP(B787,home!$B$2:$E$405,4,FALSE)</f>
        <v>1.0134000000000001</v>
      </c>
      <c r="K787" s="12">
        <f t="shared" si="1008"/>
        <v>1.9240428125519999</v>
      </c>
      <c r="L787" s="12">
        <f t="shared" si="1009"/>
        <v>1.9076036893200001</v>
      </c>
      <c r="M787" s="13">
        <f t="shared" si="1010"/>
        <v>2.1673900117970841E-2</v>
      </c>
      <c r="N787" s="13">
        <f t="shared" si="1011"/>
        <v>4.170151174195174E-2</v>
      </c>
      <c r="O787" s="13">
        <f t="shared" si="1012"/>
        <v>4.1345211826994362E-2</v>
      </c>
      <c r="P787" s="13">
        <f t="shared" si="1013"/>
        <v>7.9549957649168446E-2</v>
      </c>
      <c r="Q787" s="13">
        <f t="shared" si="1014"/>
        <v>4.011774696982754E-2</v>
      </c>
      <c r="R787" s="13">
        <f t="shared" si="1015"/>
        <v>3.943513930844568E-2</v>
      </c>
      <c r="S787" s="13">
        <f t="shared" si="1016"/>
        <v>7.2993274486135198E-2</v>
      </c>
      <c r="T787" s="13">
        <f t="shared" si="1017"/>
        <v>7.6528762126849281E-2</v>
      </c>
      <c r="U787" s="13">
        <f t="shared" si="1018"/>
        <v>7.5874896348401749E-2</v>
      </c>
      <c r="V787" s="13">
        <f t="shared" si="1019"/>
        <v>2.9767558945402575E-2</v>
      </c>
      <c r="W787" s="13">
        <f t="shared" si="1020"/>
        <v>2.5729420904358816E-2</v>
      </c>
      <c r="X787" s="13">
        <f t="shared" si="1021"/>
        <v>4.9081538241222016E-2</v>
      </c>
      <c r="Y787" s="13">
        <f t="shared" si="1022"/>
        <v>4.6814061713227897E-2</v>
      </c>
      <c r="Z787" s="13">
        <f t="shared" si="1023"/>
        <v>2.5075539077879717E-2</v>
      </c>
      <c r="AA787" s="13">
        <f t="shared" si="1024"/>
        <v>4.8246410733661274E-2</v>
      </c>
      <c r="AB787" s="13">
        <f t="shared" si="1025"/>
        <v>4.6414079901766325E-2</v>
      </c>
      <c r="AC787" s="13">
        <f t="shared" si="1026"/>
        <v>6.8285127519068251E-3</v>
      </c>
      <c r="AD787" s="13">
        <f t="shared" si="1027"/>
        <v>1.2376126840539188E-2</v>
      </c>
      <c r="AE787" s="13">
        <f t="shared" si="1028"/>
        <v>2.360874522050483E-2</v>
      </c>
      <c r="AF787" s="13">
        <f t="shared" si="1029"/>
        <v>2.251806474142547E-2</v>
      </c>
      <c r="AG787" s="13">
        <f t="shared" si="1030"/>
        <v>1.431851445902995E-2</v>
      </c>
      <c r="AH787" s="13">
        <f t="shared" si="1031"/>
        <v>1.1958547714162797E-2</v>
      </c>
      <c r="AI787" s="13">
        <f t="shared" si="1032"/>
        <v>2.3008757777995076E-2</v>
      </c>
      <c r="AJ787" s="13">
        <f t="shared" si="1033"/>
        <v>2.2134917514250677E-2</v>
      </c>
      <c r="AK787" s="13">
        <f t="shared" si="1034"/>
        <v>1.419617631657513E-2</v>
      </c>
      <c r="AL787" s="13">
        <f t="shared" si="1035"/>
        <v>1.0025106644661447E-3</v>
      </c>
      <c r="AM787" s="13">
        <f t="shared" si="1036"/>
        <v>4.7624395789542667E-3</v>
      </c>
      <c r="AN787" s="13">
        <f t="shared" si="1037"/>
        <v>9.0848473109767462E-3</v>
      </c>
      <c r="AO787" s="13">
        <f t="shared" si="1038"/>
        <v>8.665144123664063E-3</v>
      </c>
      <c r="AP787" s="13">
        <f t="shared" si="1039"/>
        <v>5.509886966263697E-3</v>
      </c>
      <c r="AQ787" s="13">
        <f t="shared" si="1040"/>
        <v>2.6276701761452025E-3</v>
      </c>
      <c r="AR787" s="13">
        <f t="shared" si="1041"/>
        <v>4.5624339476892407E-3</v>
      </c>
      <c r="AS787" s="13">
        <f t="shared" si="1042"/>
        <v>8.7783182447947316E-3</v>
      </c>
      <c r="AT787" s="13">
        <f t="shared" si="1043"/>
        <v>8.4449300625956958E-3</v>
      </c>
      <c r="AU787" s="13">
        <f t="shared" si="1044"/>
        <v>5.4161356631471863E-3</v>
      </c>
      <c r="AV787" s="13">
        <f t="shared" si="1045"/>
        <v>2.6052192236212255E-3</v>
      </c>
      <c r="AW787" s="13">
        <f t="shared" si="1046"/>
        <v>1.0220905798505831E-4</v>
      </c>
      <c r="AX787" s="13">
        <f t="shared" si="1047"/>
        <v>1.5271896070166882E-3</v>
      </c>
      <c r="AY787" s="13">
        <f t="shared" si="1048"/>
        <v>2.9132725286361958E-3</v>
      </c>
      <c r="AZ787" s="13">
        <f t="shared" si="1049"/>
        <v>2.7786847118105068E-3</v>
      </c>
      <c r="BA787" s="13">
        <f t="shared" si="1050"/>
        <v>1.7668764025689349E-3</v>
      </c>
      <c r="BB787" s="13">
        <f t="shared" si="1051"/>
        <v>8.4262498602823751E-4</v>
      </c>
      <c r="BC787" s="13">
        <f t="shared" si="1052"/>
        <v>3.2147890641213593E-4</v>
      </c>
      <c r="BD787" s="13">
        <f t="shared" si="1053"/>
        <v>1.4505526384818021E-3</v>
      </c>
      <c r="BE787" s="13">
        <f t="shared" si="1054"/>
        <v>2.790925378299251E-3</v>
      </c>
      <c r="BF787" s="13">
        <f t="shared" si="1055"/>
        <v>2.6849299572428232E-3</v>
      </c>
      <c r="BG787" s="13">
        <f t="shared" si="1056"/>
        <v>1.7219733954795338E-3</v>
      </c>
      <c r="BH787" s="13">
        <f t="shared" si="1057"/>
        <v>8.2828763374453974E-4</v>
      </c>
      <c r="BI787" s="13">
        <f t="shared" si="1058"/>
        <v>3.1873217368637725E-4</v>
      </c>
      <c r="BJ787" s="14">
        <f t="shared" si="1059"/>
        <v>0.39359460825741344</v>
      </c>
      <c r="BK787" s="14">
        <f t="shared" si="1060"/>
        <v>0.21472898714368621</v>
      </c>
      <c r="BL787" s="14">
        <f t="shared" si="1061"/>
        <v>0.36221657576103544</v>
      </c>
      <c r="BM787" s="14">
        <f t="shared" si="1062"/>
        <v>0.72898117915500493</v>
      </c>
      <c r="BN787" s="14">
        <f t="shared" si="1063"/>
        <v>0.2638234676143586</v>
      </c>
    </row>
    <row r="788" spans="1:66" x14ac:dyDescent="0.25">
      <c r="A788" t="s">
        <v>13</v>
      </c>
      <c r="B788" t="s">
        <v>14</v>
      </c>
      <c r="C788" t="s">
        <v>58</v>
      </c>
      <c r="D788" s="11">
        <v>44450</v>
      </c>
      <c r="E788" s="10">
        <f>VLOOKUP(A788,home!$A$2:$E$405,3,FALSE)</f>
        <v>1.4837</v>
      </c>
      <c r="F788" s="10">
        <f>VLOOKUP(B788,home!$B$2:$E$405,3,FALSE)</f>
        <v>1.1894</v>
      </c>
      <c r="G788" s="10">
        <f>VLOOKUP(C788,away!$B$2:$E$405,4,FALSE)</f>
        <v>0.87219999999999998</v>
      </c>
      <c r="H788" s="10">
        <f>VLOOKUP(A788,away!$A$2:$E$405,3,FALSE)</f>
        <v>1.2190000000000001</v>
      </c>
      <c r="I788" s="10">
        <f>VLOOKUP(C788,away!$B$2:$E$405,3,FALSE)</f>
        <v>0.57909999999999995</v>
      </c>
      <c r="J788" s="10">
        <f>VLOOKUP(B788,home!$B$2:$E$405,4,FALSE)</f>
        <v>0.82030000000000003</v>
      </c>
      <c r="K788" s="12">
        <f t="shared" si="1008"/>
        <v>1.539182486716</v>
      </c>
      <c r="L788" s="12">
        <f t="shared" si="1009"/>
        <v>0.57906855487000009</v>
      </c>
      <c r="M788" s="13">
        <f t="shared" si="1010"/>
        <v>0.12024174252486475</v>
      </c>
      <c r="N788" s="13">
        <f t="shared" si="1011"/>
        <v>0.18507398426648636</v>
      </c>
      <c r="O788" s="13">
        <f t="shared" si="1012"/>
        <v>6.9628212078924057E-2</v>
      </c>
      <c r="P788" s="13">
        <f t="shared" si="1013"/>
        <v>0.10717052461322736</v>
      </c>
      <c r="Q788" s="13">
        <f t="shared" si="1014"/>
        <v>0.14243131766486419</v>
      </c>
      <c r="R788" s="13">
        <f t="shared" si="1015"/>
        <v>2.0159754073362218E-2</v>
      </c>
      <c r="S788" s="13">
        <f t="shared" si="1016"/>
        <v>2.3880062582050672E-2</v>
      </c>
      <c r="T788" s="13">
        <f t="shared" si="1017"/>
        <v>8.247749728842281E-2</v>
      </c>
      <c r="U788" s="13">
        <f t="shared" si="1018"/>
        <v>3.102954040622067E-2</v>
      </c>
      <c r="V788" s="13">
        <f t="shared" si="1019"/>
        <v>2.3649014439814375E-3</v>
      </c>
      <c r="W788" s="13">
        <f t="shared" si="1020"/>
        <v>7.3075929903214071E-2</v>
      </c>
      <c r="X788" s="13">
        <f t="shared" si="1021"/>
        <v>4.2315973124835586E-2</v>
      </c>
      <c r="Y788" s="13">
        <f t="shared" si="1022"/>
        <v>1.2251924702658151E-2</v>
      </c>
      <c r="Z788" s="13">
        <f t="shared" si="1023"/>
        <v>3.8912932192654861E-3</v>
      </c>
      <c r="AA788" s="13">
        <f t="shared" si="1024"/>
        <v>5.9894103737701604E-3</v>
      </c>
      <c r="AB788" s="13">
        <f t="shared" si="1025"/>
        <v>4.6093977765310819E-3</v>
      </c>
      <c r="AC788" s="13">
        <f t="shared" si="1026"/>
        <v>1.3173863496159576E-4</v>
      </c>
      <c r="AD788" s="13">
        <f t="shared" si="1027"/>
        <v>2.8119297876878276E-2</v>
      </c>
      <c r="AE788" s="13">
        <f t="shared" si="1028"/>
        <v>1.628300118552296E-2</v>
      </c>
      <c r="AF788" s="13">
        <f t="shared" si="1029"/>
        <v>4.7144869827236389E-3</v>
      </c>
      <c r="AG788" s="13">
        <f t="shared" si="1030"/>
        <v>9.1000372134640171E-4</v>
      </c>
      <c r="AH788" s="13">
        <f t="shared" si="1031"/>
        <v>5.6333138526387368E-4</v>
      </c>
      <c r="AI788" s="13">
        <f t="shared" si="1032"/>
        <v>8.6706980241561826E-4</v>
      </c>
      <c r="AJ788" s="13">
        <f t="shared" si="1033"/>
        <v>6.6728932731921118E-4</v>
      </c>
      <c r="AK788" s="13">
        <f t="shared" si="1034"/>
        <v>3.423600153940768E-4</v>
      </c>
      <c r="AL788" s="13">
        <f t="shared" si="1035"/>
        <v>4.69670459665706E-6</v>
      </c>
      <c r="AM788" s="13">
        <f t="shared" si="1036"/>
        <v>8.6561461661682874E-3</v>
      </c>
      <c r="AN788" s="13">
        <f t="shared" si="1037"/>
        <v>5.0125020511865605E-3</v>
      </c>
      <c r="AO788" s="13">
        <f t="shared" si="1038"/>
        <v>1.4512911595317562E-3</v>
      </c>
      <c r="AP788" s="13">
        <f t="shared" si="1039"/>
        <v>2.8013235814855367E-4</v>
      </c>
      <c r="AQ788" s="13">
        <f t="shared" si="1040"/>
        <v>4.0553959951352061E-5</v>
      </c>
      <c r="AR788" s="13">
        <f t="shared" si="1041"/>
        <v>6.5241498235533337E-5</v>
      </c>
      <c r="AS788" s="13">
        <f t="shared" si="1042"/>
        <v>1.0041857149124574E-4</v>
      </c>
      <c r="AT788" s="13">
        <f t="shared" si="1043"/>
        <v>7.7281253290182035E-5</v>
      </c>
      <c r="AU788" s="13">
        <f t="shared" si="1044"/>
        <v>3.9649983871903815E-5</v>
      </c>
      <c r="AV788" s="13">
        <f t="shared" si="1045"/>
        <v>1.5257140193551548E-5</v>
      </c>
      <c r="AW788" s="13">
        <f t="shared" si="1046"/>
        <v>1.162815575171192E-7</v>
      </c>
      <c r="AX788" s="13">
        <f t="shared" si="1047"/>
        <v>2.2205647635700119E-3</v>
      </c>
      <c r="AY788" s="13">
        <f t="shared" si="1048"/>
        <v>1.28585922863573E-3</v>
      </c>
      <c r="AZ788" s="13">
        <f t="shared" si="1049"/>
        <v>3.7230032264617253E-4</v>
      </c>
      <c r="BA788" s="13">
        <f t="shared" si="1050"/>
        <v>7.1862469937451309E-5</v>
      </c>
      <c r="BB788" s="13">
        <f t="shared" si="1051"/>
        <v>1.0403324154017186E-5</v>
      </c>
      <c r="BC788" s="13">
        <f t="shared" si="1052"/>
        <v>1.2048475767421801E-6</v>
      </c>
      <c r="BD788" s="13">
        <f t="shared" si="1053"/>
        <v>6.2965500168006536E-6</v>
      </c>
      <c r="BE788" s="13">
        <f t="shared" si="1054"/>
        <v>9.6915395125909025E-6</v>
      </c>
      <c r="BF788" s="13">
        <f t="shared" si="1055"/>
        <v>7.4585239435480201E-6</v>
      </c>
      <c r="BG788" s="13">
        <f t="shared" si="1056"/>
        <v>3.826676476887023E-6</v>
      </c>
      <c r="BH788" s="13">
        <f t="shared" si="1057"/>
        <v>1.472488353888147E-6</v>
      </c>
      <c r="BI788" s="13">
        <f t="shared" si="1058"/>
        <v>4.5328565723958139E-7</v>
      </c>
      <c r="BJ788" s="14">
        <f t="shared" si="1059"/>
        <v>0.60705623736845893</v>
      </c>
      <c r="BK788" s="14">
        <f t="shared" si="1060"/>
        <v>0.25507952573231812</v>
      </c>
      <c r="BL788" s="14">
        <f t="shared" si="1061"/>
        <v>0.13418341275024431</v>
      </c>
      <c r="BM788" s="14">
        <f t="shared" si="1062"/>
        <v>0.35421919090148007</v>
      </c>
      <c r="BN788" s="14">
        <f t="shared" si="1063"/>
        <v>0.64470553522172891</v>
      </c>
    </row>
    <row r="789" spans="1:66" x14ac:dyDescent="0.25">
      <c r="A789" t="s">
        <v>13</v>
      </c>
      <c r="B789" t="s">
        <v>60</v>
      </c>
      <c r="C789" t="s">
        <v>248</v>
      </c>
      <c r="D789" s="11">
        <v>44450</v>
      </c>
      <c r="E789" s="10">
        <f>VLOOKUP(A789,home!$A$2:$E$405,3,FALSE)</f>
        <v>1.4837</v>
      </c>
      <c r="F789" s="10">
        <f>VLOOKUP(B789,home!$B$2:$E$405,3,FALSE)</f>
        <v>1.0705</v>
      </c>
      <c r="G789" s="10">
        <f>VLOOKUP(C789,away!$B$2:$E$405,4,FALSE)</f>
        <v>0.83260000000000001</v>
      </c>
      <c r="H789" s="10">
        <f>VLOOKUP(A789,away!$A$2:$E$405,3,FALSE)</f>
        <v>1.2190000000000001</v>
      </c>
      <c r="I789" s="10">
        <f>VLOOKUP(C789,away!$B$2:$E$405,3,FALSE)</f>
        <v>1.5924</v>
      </c>
      <c r="J789" s="10">
        <f>VLOOKUP(B789,home!$B$2:$E$405,4,FALSE)</f>
        <v>0.53080000000000005</v>
      </c>
      <c r="K789" s="12">
        <f t="shared" si="1008"/>
        <v>1.3224192877100001</v>
      </c>
      <c r="L789" s="12">
        <f t="shared" si="1009"/>
        <v>1.0303547764800003</v>
      </c>
      <c r="M789" s="13">
        <f t="shared" si="1010"/>
        <v>9.5104968652192409E-2</v>
      </c>
      <c r="N789" s="13">
        <f t="shared" si="1011"/>
        <v>0.12576864490271417</v>
      </c>
      <c r="O789" s="13">
        <f t="shared" si="1012"/>
        <v>9.7991858717767152E-2</v>
      </c>
      <c r="P789" s="13">
        <f t="shared" si="1013"/>
        <v>0.1295863240069286</v>
      </c>
      <c r="Q789" s="13">
        <f t="shared" si="1014"/>
        <v>8.3159440904249621E-2</v>
      </c>
      <c r="R789" s="13">
        <f t="shared" si="1015"/>
        <v>5.048318984300236E-2</v>
      </c>
      <c r="S789" s="13">
        <f t="shared" si="1016"/>
        <v>4.4142318765281373E-2</v>
      </c>
      <c r="T789" s="13">
        <f t="shared" si="1017"/>
        <v>8.5683727145099919E-2</v>
      </c>
      <c r="U789" s="13">
        <f t="shared" si="1018"/>
        <v>6.6759943953511897E-2</v>
      </c>
      <c r="V789" s="13">
        <f t="shared" si="1019"/>
        <v>6.6829559228677336E-3</v>
      </c>
      <c r="W789" s="13">
        <f t="shared" si="1020"/>
        <v>3.6657216202319869E-2</v>
      </c>
      <c r="X789" s="13">
        <f t="shared" si="1021"/>
        <v>3.7769937806520333E-2</v>
      </c>
      <c r="Y789" s="13">
        <f t="shared" si="1022"/>
        <v>1.9458217913150385E-2</v>
      </c>
      <c r="Z789" s="13">
        <f t="shared" si="1023"/>
        <v>1.7338531928894705E-2</v>
      </c>
      <c r="AA789" s="13">
        <f t="shared" si="1024"/>
        <v>2.292880904334603E-2</v>
      </c>
      <c r="AB789" s="13">
        <f t="shared" si="1025"/>
        <v>1.5160749661570137E-2</v>
      </c>
      <c r="AC789" s="13">
        <f t="shared" si="1026"/>
        <v>5.6912095644016383E-4</v>
      </c>
      <c r="AD789" s="13">
        <f t="shared" si="1027"/>
        <v>1.2119052434925831E-2</v>
      </c>
      <c r="AE789" s="13">
        <f t="shared" si="1028"/>
        <v>1.2486923562737409E-2</v>
      </c>
      <c r="AF789" s="13">
        <f t="shared" si="1029"/>
        <v>6.4329806682035745E-3</v>
      </c>
      <c r="AG789" s="13">
        <f t="shared" si="1030"/>
        <v>2.2094174528290191E-3</v>
      </c>
      <c r="AH789" s="13">
        <f t="shared" si="1031"/>
        <v>4.4662097975219127E-3</v>
      </c>
      <c r="AI789" s="13">
        <f t="shared" si="1032"/>
        <v>5.9062019792023518E-3</v>
      </c>
      <c r="AJ789" s="13">
        <f t="shared" si="1033"/>
        <v>3.9052377072040841E-3</v>
      </c>
      <c r="AK789" s="13">
        <f t="shared" si="1034"/>
        <v>1.7214538890330193E-3</v>
      </c>
      <c r="AL789" s="13">
        <f t="shared" si="1035"/>
        <v>3.1018481454990967E-5</v>
      </c>
      <c r="AM789" s="13">
        <f t="shared" si="1036"/>
        <v>3.2052937377429515E-3</v>
      </c>
      <c r="AN789" s="13">
        <f t="shared" si="1037"/>
        <v>3.3025897127048837E-3</v>
      </c>
      <c r="AO789" s="13">
        <f t="shared" si="1038"/>
        <v>1.7014195426195942E-3</v>
      </c>
      <c r="AP789" s="13">
        <f t="shared" si="1039"/>
        <v>5.8435525084483877E-4</v>
      </c>
      <c r="AQ789" s="13">
        <f t="shared" si="1040"/>
        <v>1.5052330596728708E-4</v>
      </c>
      <c r="AR789" s="13">
        <f t="shared" si="1041"/>
        <v>9.203561195276959E-4</v>
      </c>
      <c r="AS789" s="13">
        <f t="shared" si="1042"/>
        <v>1.2170966840253554E-3</v>
      </c>
      <c r="AT789" s="13">
        <f t="shared" si="1043"/>
        <v>8.0475606498150694E-4</v>
      </c>
      <c r="AU789" s="13">
        <f t="shared" si="1044"/>
        <v>3.5474164741104892E-4</v>
      </c>
      <c r="AV789" s="13">
        <f t="shared" si="1045"/>
        <v>1.1727929917259784E-4</v>
      </c>
      <c r="AW789" s="13">
        <f t="shared" si="1046"/>
        <v>1.1740159452216842E-6</v>
      </c>
      <c r="AX789" s="13">
        <f t="shared" si="1047"/>
        <v>7.0645704359455956E-4</v>
      </c>
      <c r="AY789" s="13">
        <f t="shared" si="1048"/>
        <v>7.2790138924559429E-4</v>
      </c>
      <c r="AZ789" s="13">
        <f t="shared" si="1049"/>
        <v>3.7499833660781294E-4</v>
      </c>
      <c r="BA789" s="13">
        <f t="shared" si="1050"/>
        <v>1.2879377576530501E-4</v>
      </c>
      <c r="BB789" s="13">
        <f t="shared" si="1051"/>
        <v>3.3175820510169025E-5</v>
      </c>
      <c r="BC789" s="13">
        <f t="shared" si="1052"/>
        <v>6.8365730252591656E-6</v>
      </c>
      <c r="BD789" s="13">
        <f t="shared" si="1053"/>
        <v>1.5804888730299322E-4</v>
      </c>
      <c r="BE789" s="13">
        <f t="shared" si="1054"/>
        <v>2.0900689697058236E-4</v>
      </c>
      <c r="BF789" s="13">
        <f t="shared" si="1055"/>
        <v>1.3819737590915749E-4</v>
      </c>
      <c r="BG789" s="13">
        <f t="shared" si="1056"/>
        <v>6.0918291804393042E-5</v>
      </c>
      <c r="BH789" s="13">
        <f t="shared" si="1057"/>
        <v>2.0139881014118851E-5</v>
      </c>
      <c r="BI789" s="13">
        <f t="shared" si="1058"/>
        <v>5.3266734210510399E-6</v>
      </c>
      <c r="BJ789" s="14">
        <f t="shared" si="1059"/>
        <v>0.4326679034813784</v>
      </c>
      <c r="BK789" s="14">
        <f t="shared" si="1060"/>
        <v>0.27684460817441087</v>
      </c>
      <c r="BL789" s="14">
        <f t="shared" si="1061"/>
        <v>0.2733295224136994</v>
      </c>
      <c r="BM789" s="14">
        <f t="shared" si="1062"/>
        <v>0.41735941159822876</v>
      </c>
      <c r="BN789" s="14">
        <f t="shared" si="1063"/>
        <v>0.58209442702685432</v>
      </c>
    </row>
    <row r="790" spans="1:66" x14ac:dyDescent="0.25">
      <c r="A790" t="s">
        <v>16</v>
      </c>
      <c r="B790" t="s">
        <v>67</v>
      </c>
      <c r="C790" t="s">
        <v>68</v>
      </c>
      <c r="D790" s="11">
        <v>44450</v>
      </c>
      <c r="E790" s="10">
        <f>VLOOKUP(A790,home!$A$2:$E$405,3,FALSE)</f>
        <v>1.6373</v>
      </c>
      <c r="F790" s="10">
        <f>VLOOKUP(B790,home!$B$2:$E$405,3,FALSE)</f>
        <v>1.0778000000000001</v>
      </c>
      <c r="G790" s="10">
        <f>VLOOKUP(C790,away!$B$2:$E$405,4,FALSE)</f>
        <v>1.1136999999999999</v>
      </c>
      <c r="H790" s="10">
        <f>VLOOKUP(A790,away!$A$2:$E$405,3,FALSE)</f>
        <v>1.3301000000000001</v>
      </c>
      <c r="I790" s="10">
        <f>VLOOKUP(C790,away!$B$2:$E$405,3,FALSE)</f>
        <v>1.0172000000000001</v>
      </c>
      <c r="J790" s="10">
        <f>VLOOKUP(B790,home!$B$2:$E$405,4,FALSE)</f>
        <v>0.97289999999999999</v>
      </c>
      <c r="K790" s="12">
        <f t="shared" si="1008"/>
        <v>1.9653262765780002</v>
      </c>
      <c r="L790" s="12">
        <f t="shared" si="1009"/>
        <v>1.3163120237880002</v>
      </c>
      <c r="M790" s="13">
        <f t="shared" si="1010"/>
        <v>3.7566660890360683E-2</v>
      </c>
      <c r="N790" s="13">
        <f t="shared" si="1011"/>
        <v>7.3830745771120934E-2</v>
      </c>
      <c r="O790" s="13">
        <f t="shared" si="1012"/>
        <v>4.944944742354819E-2</v>
      </c>
      <c r="P790" s="13">
        <f t="shared" si="1013"/>
        <v>9.7184298383761539E-2</v>
      </c>
      <c r="Q790" s="13">
        <f t="shared" si="1014"/>
        <v>7.2550752341667038E-2</v>
      </c>
      <c r="R790" s="13">
        <f t="shared" si="1015"/>
        <v>3.2545451106644523E-2</v>
      </c>
      <c r="S790" s="13">
        <f t="shared" si="1016"/>
        <v>6.2853522435151132E-2</v>
      </c>
      <c r="T790" s="13">
        <f t="shared" si="1017"/>
        <v>9.5499427642201734E-2</v>
      </c>
      <c r="U790" s="13">
        <f t="shared" si="1018"/>
        <v>6.3962430242973017E-2</v>
      </c>
      <c r="V790" s="13">
        <f t="shared" si="1019"/>
        <v>1.8066774380482504E-2</v>
      </c>
      <c r="W790" s="13">
        <f t="shared" si="1020"/>
        <v>4.7528633320860381E-2</v>
      </c>
      <c r="X790" s="13">
        <f t="shared" si="1021"/>
        <v>6.2562511514459504E-2</v>
      </c>
      <c r="Y790" s="13">
        <f t="shared" si="1022"/>
        <v>4.1175893072429137E-2</v>
      </c>
      <c r="Z790" s="13">
        <f t="shared" si="1023"/>
        <v>1.4279989537093559E-2</v>
      </c>
      <c r="AA790" s="13">
        <f t="shared" si="1024"/>
        <v>2.8064838666508881E-2</v>
      </c>
      <c r="AB790" s="13">
        <f t="shared" si="1025"/>
        <v>2.7578282439606101E-2</v>
      </c>
      <c r="AC790" s="13">
        <f t="shared" si="1026"/>
        <v>2.9211519446545957E-3</v>
      </c>
      <c r="AD790" s="13">
        <f t="shared" si="1027"/>
        <v>2.3352317988831899E-2</v>
      </c>
      <c r="AE790" s="13">
        <f t="shared" si="1028"/>
        <v>3.0738936952020242E-2</v>
      </c>
      <c r="AF790" s="13">
        <f t="shared" si="1029"/>
        <v>2.0231016154202756E-2</v>
      </c>
      <c r="AG790" s="13">
        <f t="shared" si="1030"/>
        <v>8.8767766057421225E-3</v>
      </c>
      <c r="AH790" s="13">
        <f t="shared" si="1031"/>
        <v>4.6992304818107705E-3</v>
      </c>
      <c r="AI790" s="13">
        <f t="shared" si="1032"/>
        <v>9.2355211455990033E-3</v>
      </c>
      <c r="AJ790" s="13">
        <f t="shared" si="1033"/>
        <v>9.0754061926687397E-3</v>
      </c>
      <c r="AK790" s="13">
        <f t="shared" si="1034"/>
        <v>5.9453780870235276E-3</v>
      </c>
      <c r="AL790" s="13">
        <f t="shared" si="1035"/>
        <v>3.022787711073479E-4</v>
      </c>
      <c r="AM790" s="13">
        <f t="shared" si="1036"/>
        <v>9.1789848324912871E-3</v>
      </c>
      <c r="AN790" s="13">
        <f t="shared" si="1037"/>
        <v>1.2082408101175965E-2</v>
      </c>
      <c r="AO790" s="13">
        <f t="shared" si="1038"/>
        <v>7.952109529945732E-3</v>
      </c>
      <c r="AP790" s="13">
        <f t="shared" si="1039"/>
        <v>3.489152462915571E-3</v>
      </c>
      <c r="AQ790" s="13">
        <f t="shared" si="1040"/>
        <v>1.1482033349413199E-3</v>
      </c>
      <c r="AR790" s="13">
        <f t="shared" si="1041"/>
        <v>1.2371307171517188E-3</v>
      </c>
      <c r="AS790" s="13">
        <f t="shared" si="1042"/>
        <v>2.4313655059800582E-3</v>
      </c>
      <c r="AT790" s="13">
        <f t="shared" si="1043"/>
        <v>2.3892132584339876E-3</v>
      </c>
      <c r="AU790" s="13">
        <f t="shared" si="1044"/>
        <v>1.5651945323829535E-3</v>
      </c>
      <c r="AV790" s="13">
        <f t="shared" si="1045"/>
        <v>7.6902948561210853E-4</v>
      </c>
      <c r="AW790" s="13">
        <f t="shared" si="1046"/>
        <v>2.1721942327259939E-5</v>
      </c>
      <c r="AX790" s="13">
        <f t="shared" si="1047"/>
        <v>3.0066166806010076E-3</v>
      </c>
      <c r="AY790" s="13">
        <f t="shared" si="1048"/>
        <v>3.9576456875966724E-3</v>
      </c>
      <c r="AZ790" s="13">
        <f t="shared" si="1049"/>
        <v>2.6047483022381139E-3</v>
      </c>
      <c r="BA790" s="13">
        <f t="shared" si="1050"/>
        <v>1.1428871697258035E-3</v>
      </c>
      <c r="BB790" s="13">
        <f t="shared" si="1051"/>
        <v>3.7609903083577791E-4</v>
      </c>
      <c r="BC790" s="13">
        <f t="shared" si="1052"/>
        <v>9.9012735284829639E-5</v>
      </c>
      <c r="BD790" s="13">
        <f t="shared" si="1053"/>
        <v>2.7140833966404651E-4</v>
      </c>
      <c r="BE790" s="13">
        <f t="shared" si="1054"/>
        <v>5.3340594162415759E-4</v>
      </c>
      <c r="BF790" s="13">
        <f t="shared" si="1055"/>
        <v>5.2415835657839403E-4</v>
      </c>
      <c r="BG790" s="13">
        <f t="shared" si="1056"/>
        <v>3.4338073042381969E-4</v>
      </c>
      <c r="BH790" s="13">
        <f t="shared" si="1057"/>
        <v>1.687137930931199E-4</v>
      </c>
      <c r="BI790" s="13">
        <f t="shared" si="1058"/>
        <v>6.6315530157410463E-5</v>
      </c>
      <c r="BJ790" s="14">
        <f t="shared" si="1059"/>
        <v>0.52138487923128785</v>
      </c>
      <c r="BK790" s="14">
        <f t="shared" si="1060"/>
        <v>0.22285233249311451</v>
      </c>
      <c r="BL790" s="14">
        <f t="shared" si="1061"/>
        <v>0.24085530197748456</v>
      </c>
      <c r="BM790" s="14">
        <f t="shared" si="1062"/>
        <v>0.63230922357660835</v>
      </c>
      <c r="BN790" s="14">
        <f t="shared" si="1063"/>
        <v>0.36312735591710288</v>
      </c>
    </row>
    <row r="791" spans="1:66" x14ac:dyDescent="0.25">
      <c r="A791" t="s">
        <v>16</v>
      </c>
      <c r="B791" t="s">
        <v>495</v>
      </c>
      <c r="C791" t="s">
        <v>57</v>
      </c>
      <c r="D791" s="11">
        <v>44450</v>
      </c>
      <c r="E791" s="10">
        <f>VLOOKUP(A791,home!$A$2:$E$405,3,FALSE)</f>
        <v>1.6373</v>
      </c>
      <c r="F791" s="10" t="e">
        <f>VLOOKUP(B791,home!$B$2:$E$405,3,FALSE)</f>
        <v>#N/A</v>
      </c>
      <c r="G791" s="10">
        <f>VLOOKUP(C791,away!$B$2:$E$405,4,FALSE)</f>
        <v>1.0705</v>
      </c>
      <c r="H791" s="10">
        <f>VLOOKUP(A791,away!$A$2:$E$405,3,FALSE)</f>
        <v>1.3301000000000001</v>
      </c>
      <c r="I791" s="10">
        <f>VLOOKUP(C791,away!$B$2:$E$405,3,FALSE)</f>
        <v>0.96509999999999996</v>
      </c>
      <c r="J791" s="10" t="e">
        <f>VLOOKUP(B791,home!$B$2:$E$405,4,FALSE)</f>
        <v>#N/A</v>
      </c>
      <c r="K791" s="12" t="e">
        <f t="shared" si="1008"/>
        <v>#N/A</v>
      </c>
      <c r="L791" s="12" t="e">
        <f t="shared" si="1009"/>
        <v>#N/A</v>
      </c>
      <c r="M791" s="13" t="e">
        <f t="shared" si="1010"/>
        <v>#N/A</v>
      </c>
      <c r="N791" s="13" t="e">
        <f t="shared" si="1011"/>
        <v>#N/A</v>
      </c>
      <c r="O791" s="13" t="e">
        <f t="shared" si="1012"/>
        <v>#N/A</v>
      </c>
      <c r="P791" s="13" t="e">
        <f t="shared" si="1013"/>
        <v>#N/A</v>
      </c>
      <c r="Q791" s="13" t="e">
        <f t="shared" si="1014"/>
        <v>#N/A</v>
      </c>
      <c r="R791" s="13" t="e">
        <f t="shared" si="1015"/>
        <v>#N/A</v>
      </c>
      <c r="S791" s="13" t="e">
        <f t="shared" si="1016"/>
        <v>#N/A</v>
      </c>
      <c r="T791" s="13" t="e">
        <f t="shared" si="1017"/>
        <v>#N/A</v>
      </c>
      <c r="U791" s="13" t="e">
        <f t="shared" si="1018"/>
        <v>#N/A</v>
      </c>
      <c r="V791" s="13" t="e">
        <f t="shared" si="1019"/>
        <v>#N/A</v>
      </c>
      <c r="W791" s="13" t="e">
        <f t="shared" si="1020"/>
        <v>#N/A</v>
      </c>
      <c r="X791" s="13" t="e">
        <f t="shared" si="1021"/>
        <v>#N/A</v>
      </c>
      <c r="Y791" s="13" t="e">
        <f t="shared" si="1022"/>
        <v>#N/A</v>
      </c>
      <c r="Z791" s="13" t="e">
        <f t="shared" si="1023"/>
        <v>#N/A</v>
      </c>
      <c r="AA791" s="13" t="e">
        <f t="shared" si="1024"/>
        <v>#N/A</v>
      </c>
      <c r="AB791" s="13" t="e">
        <f t="shared" si="1025"/>
        <v>#N/A</v>
      </c>
      <c r="AC791" s="13" t="e">
        <f t="shared" si="1026"/>
        <v>#N/A</v>
      </c>
      <c r="AD791" s="13" t="e">
        <f t="shared" si="1027"/>
        <v>#N/A</v>
      </c>
      <c r="AE791" s="13" t="e">
        <f t="shared" si="1028"/>
        <v>#N/A</v>
      </c>
      <c r="AF791" s="13" t="e">
        <f t="shared" si="1029"/>
        <v>#N/A</v>
      </c>
      <c r="AG791" s="13" t="e">
        <f t="shared" si="1030"/>
        <v>#N/A</v>
      </c>
      <c r="AH791" s="13" t="e">
        <f t="shared" si="1031"/>
        <v>#N/A</v>
      </c>
      <c r="AI791" s="13" t="e">
        <f t="shared" si="1032"/>
        <v>#N/A</v>
      </c>
      <c r="AJ791" s="13" t="e">
        <f t="shared" si="1033"/>
        <v>#N/A</v>
      </c>
      <c r="AK791" s="13" t="e">
        <f t="shared" si="1034"/>
        <v>#N/A</v>
      </c>
      <c r="AL791" s="13" t="e">
        <f t="shared" si="1035"/>
        <v>#N/A</v>
      </c>
      <c r="AM791" s="13" t="e">
        <f t="shared" si="1036"/>
        <v>#N/A</v>
      </c>
      <c r="AN791" s="13" t="e">
        <f t="shared" si="1037"/>
        <v>#N/A</v>
      </c>
      <c r="AO791" s="13" t="e">
        <f t="shared" si="1038"/>
        <v>#N/A</v>
      </c>
      <c r="AP791" s="13" t="e">
        <f t="shared" si="1039"/>
        <v>#N/A</v>
      </c>
      <c r="AQ791" s="13" t="e">
        <f t="shared" si="1040"/>
        <v>#N/A</v>
      </c>
      <c r="AR791" s="13" t="e">
        <f t="shared" si="1041"/>
        <v>#N/A</v>
      </c>
      <c r="AS791" s="13" t="e">
        <f t="shared" si="1042"/>
        <v>#N/A</v>
      </c>
      <c r="AT791" s="13" t="e">
        <f t="shared" si="1043"/>
        <v>#N/A</v>
      </c>
      <c r="AU791" s="13" t="e">
        <f t="shared" si="1044"/>
        <v>#N/A</v>
      </c>
      <c r="AV791" s="13" t="e">
        <f t="shared" si="1045"/>
        <v>#N/A</v>
      </c>
      <c r="AW791" s="13" t="e">
        <f t="shared" si="1046"/>
        <v>#N/A</v>
      </c>
      <c r="AX791" s="13" t="e">
        <f t="shared" si="1047"/>
        <v>#N/A</v>
      </c>
      <c r="AY791" s="13" t="e">
        <f t="shared" si="1048"/>
        <v>#N/A</v>
      </c>
      <c r="AZ791" s="13" t="e">
        <f t="shared" si="1049"/>
        <v>#N/A</v>
      </c>
      <c r="BA791" s="13" t="e">
        <f t="shared" si="1050"/>
        <v>#N/A</v>
      </c>
      <c r="BB791" s="13" t="e">
        <f t="shared" si="1051"/>
        <v>#N/A</v>
      </c>
      <c r="BC791" s="13" t="e">
        <f t="shared" si="1052"/>
        <v>#N/A</v>
      </c>
      <c r="BD791" s="13" t="e">
        <f t="shared" si="1053"/>
        <v>#N/A</v>
      </c>
      <c r="BE791" s="13" t="e">
        <f t="shared" si="1054"/>
        <v>#N/A</v>
      </c>
      <c r="BF791" s="13" t="e">
        <f t="shared" si="1055"/>
        <v>#N/A</v>
      </c>
      <c r="BG791" s="13" t="e">
        <f t="shared" si="1056"/>
        <v>#N/A</v>
      </c>
      <c r="BH791" s="13" t="e">
        <f t="shared" si="1057"/>
        <v>#N/A</v>
      </c>
      <c r="BI791" s="13" t="e">
        <f t="shared" si="1058"/>
        <v>#N/A</v>
      </c>
      <c r="BJ791" s="14" t="e">
        <f t="shared" si="1059"/>
        <v>#N/A</v>
      </c>
      <c r="BK791" s="14" t="e">
        <f t="shared" si="1060"/>
        <v>#N/A</v>
      </c>
      <c r="BL791" s="14" t="e">
        <f t="shared" si="1061"/>
        <v>#N/A</v>
      </c>
      <c r="BM791" s="14" t="e">
        <f t="shared" si="1062"/>
        <v>#N/A</v>
      </c>
      <c r="BN791" s="14" t="e">
        <f t="shared" si="1063"/>
        <v>#N/A</v>
      </c>
    </row>
    <row r="792" spans="1:66" x14ac:dyDescent="0.25">
      <c r="A792" t="s">
        <v>16</v>
      </c>
      <c r="B792" t="s">
        <v>513</v>
      </c>
      <c r="C792" t="s">
        <v>254</v>
      </c>
      <c r="D792" s="11">
        <v>44450</v>
      </c>
      <c r="E792" s="10">
        <f>VLOOKUP(A792,home!$A$2:$E$405,3,FALSE)</f>
        <v>1.6373</v>
      </c>
      <c r="F792" s="10" t="e">
        <f>VLOOKUP(B792,home!$B$2:$E$405,3,FALSE)</f>
        <v>#N/A</v>
      </c>
      <c r="G792" s="10">
        <f>VLOOKUP(C792,away!$B$2:$E$405,4,FALSE)</f>
        <v>0.57479999999999998</v>
      </c>
      <c r="H792" s="10">
        <f>VLOOKUP(A792,away!$A$2:$E$405,3,FALSE)</f>
        <v>1.3301000000000001</v>
      </c>
      <c r="I792" s="10">
        <f>VLOOKUP(C792,away!$B$2:$E$405,3,FALSE)</f>
        <v>1.1497999999999999</v>
      </c>
      <c r="J792" s="10" t="e">
        <f>VLOOKUP(B792,home!$B$2:$E$405,4,FALSE)</f>
        <v>#N/A</v>
      </c>
      <c r="K792" s="12" t="e">
        <f t="shared" si="1008"/>
        <v>#N/A</v>
      </c>
      <c r="L792" s="12" t="e">
        <f t="shared" si="1009"/>
        <v>#N/A</v>
      </c>
      <c r="M792" s="13" t="e">
        <f t="shared" si="1010"/>
        <v>#N/A</v>
      </c>
      <c r="N792" s="13" t="e">
        <f t="shared" si="1011"/>
        <v>#N/A</v>
      </c>
      <c r="O792" s="13" t="e">
        <f t="shared" si="1012"/>
        <v>#N/A</v>
      </c>
      <c r="P792" s="13" t="e">
        <f t="shared" si="1013"/>
        <v>#N/A</v>
      </c>
      <c r="Q792" s="13" t="e">
        <f t="shared" si="1014"/>
        <v>#N/A</v>
      </c>
      <c r="R792" s="13" t="e">
        <f t="shared" si="1015"/>
        <v>#N/A</v>
      </c>
      <c r="S792" s="13" t="e">
        <f t="shared" si="1016"/>
        <v>#N/A</v>
      </c>
      <c r="T792" s="13" t="e">
        <f t="shared" si="1017"/>
        <v>#N/A</v>
      </c>
      <c r="U792" s="13" t="e">
        <f t="shared" si="1018"/>
        <v>#N/A</v>
      </c>
      <c r="V792" s="13" t="e">
        <f t="shared" si="1019"/>
        <v>#N/A</v>
      </c>
      <c r="W792" s="13" t="e">
        <f t="shared" si="1020"/>
        <v>#N/A</v>
      </c>
      <c r="X792" s="13" t="e">
        <f t="shared" si="1021"/>
        <v>#N/A</v>
      </c>
      <c r="Y792" s="13" t="e">
        <f t="shared" si="1022"/>
        <v>#N/A</v>
      </c>
      <c r="Z792" s="13" t="e">
        <f t="shared" si="1023"/>
        <v>#N/A</v>
      </c>
      <c r="AA792" s="13" t="e">
        <f t="shared" si="1024"/>
        <v>#N/A</v>
      </c>
      <c r="AB792" s="13" t="e">
        <f t="shared" si="1025"/>
        <v>#N/A</v>
      </c>
      <c r="AC792" s="13" t="e">
        <f t="shared" si="1026"/>
        <v>#N/A</v>
      </c>
      <c r="AD792" s="13" t="e">
        <f t="shared" si="1027"/>
        <v>#N/A</v>
      </c>
      <c r="AE792" s="13" t="e">
        <f t="shared" si="1028"/>
        <v>#N/A</v>
      </c>
      <c r="AF792" s="13" t="e">
        <f t="shared" si="1029"/>
        <v>#N/A</v>
      </c>
      <c r="AG792" s="13" t="e">
        <f t="shared" si="1030"/>
        <v>#N/A</v>
      </c>
      <c r="AH792" s="13" t="e">
        <f t="shared" si="1031"/>
        <v>#N/A</v>
      </c>
      <c r="AI792" s="13" t="e">
        <f t="shared" si="1032"/>
        <v>#N/A</v>
      </c>
      <c r="AJ792" s="13" t="e">
        <f t="shared" si="1033"/>
        <v>#N/A</v>
      </c>
      <c r="AK792" s="13" t="e">
        <f t="shared" si="1034"/>
        <v>#N/A</v>
      </c>
      <c r="AL792" s="13" t="e">
        <f t="shared" si="1035"/>
        <v>#N/A</v>
      </c>
      <c r="AM792" s="13" t="e">
        <f t="shared" si="1036"/>
        <v>#N/A</v>
      </c>
      <c r="AN792" s="13" t="e">
        <f t="shared" si="1037"/>
        <v>#N/A</v>
      </c>
      <c r="AO792" s="13" t="e">
        <f t="shared" si="1038"/>
        <v>#N/A</v>
      </c>
      <c r="AP792" s="13" t="e">
        <f t="shared" si="1039"/>
        <v>#N/A</v>
      </c>
      <c r="AQ792" s="13" t="e">
        <f t="shared" si="1040"/>
        <v>#N/A</v>
      </c>
      <c r="AR792" s="13" t="e">
        <f t="shared" si="1041"/>
        <v>#N/A</v>
      </c>
      <c r="AS792" s="13" t="e">
        <f t="shared" si="1042"/>
        <v>#N/A</v>
      </c>
      <c r="AT792" s="13" t="e">
        <f t="shared" si="1043"/>
        <v>#N/A</v>
      </c>
      <c r="AU792" s="13" t="e">
        <f t="shared" si="1044"/>
        <v>#N/A</v>
      </c>
      <c r="AV792" s="13" t="e">
        <f t="shared" si="1045"/>
        <v>#N/A</v>
      </c>
      <c r="AW792" s="13" t="e">
        <f t="shared" si="1046"/>
        <v>#N/A</v>
      </c>
      <c r="AX792" s="13" t="e">
        <f t="shared" si="1047"/>
        <v>#N/A</v>
      </c>
      <c r="AY792" s="13" t="e">
        <f t="shared" si="1048"/>
        <v>#N/A</v>
      </c>
      <c r="AZ792" s="13" t="e">
        <f t="shared" si="1049"/>
        <v>#N/A</v>
      </c>
      <c r="BA792" s="13" t="e">
        <f t="shared" si="1050"/>
        <v>#N/A</v>
      </c>
      <c r="BB792" s="13" t="e">
        <f t="shared" si="1051"/>
        <v>#N/A</v>
      </c>
      <c r="BC792" s="13" t="e">
        <f t="shared" si="1052"/>
        <v>#N/A</v>
      </c>
      <c r="BD792" s="13" t="e">
        <f t="shared" si="1053"/>
        <v>#N/A</v>
      </c>
      <c r="BE792" s="13" t="e">
        <f t="shared" si="1054"/>
        <v>#N/A</v>
      </c>
      <c r="BF792" s="13" t="e">
        <f t="shared" si="1055"/>
        <v>#N/A</v>
      </c>
      <c r="BG792" s="13" t="e">
        <f t="shared" si="1056"/>
        <v>#N/A</v>
      </c>
      <c r="BH792" s="13" t="e">
        <f t="shared" si="1057"/>
        <v>#N/A</v>
      </c>
      <c r="BI792" s="13" t="e">
        <f t="shared" si="1058"/>
        <v>#N/A</v>
      </c>
      <c r="BJ792" s="14" t="e">
        <f t="shared" si="1059"/>
        <v>#N/A</v>
      </c>
      <c r="BK792" s="14" t="e">
        <f t="shared" si="1060"/>
        <v>#N/A</v>
      </c>
      <c r="BL792" s="14" t="e">
        <f t="shared" si="1061"/>
        <v>#N/A</v>
      </c>
      <c r="BM792" s="14" t="e">
        <f t="shared" si="1062"/>
        <v>#N/A</v>
      </c>
      <c r="BN792" s="14" t="e">
        <f t="shared" si="1063"/>
        <v>#N/A</v>
      </c>
    </row>
    <row r="793" spans="1:66" x14ac:dyDescent="0.25">
      <c r="A793" t="s">
        <v>16</v>
      </c>
      <c r="B793" t="s">
        <v>322</v>
      </c>
      <c r="C793" t="s">
        <v>257</v>
      </c>
      <c r="D793" s="11">
        <v>44450</v>
      </c>
      <c r="E793" s="10">
        <f>VLOOKUP(A793,home!$A$2:$E$405,3,FALSE)</f>
        <v>1.6373</v>
      </c>
      <c r="F793" s="10">
        <f>VLOOKUP(B793,home!$B$2:$E$405,3,FALSE)</f>
        <v>1.4371</v>
      </c>
      <c r="G793" s="10">
        <f>VLOOKUP(C793,away!$B$2:$E$405,4,FALSE)</f>
        <v>1.4012</v>
      </c>
      <c r="H793" s="10">
        <f>VLOOKUP(A793,away!$A$2:$E$405,3,FALSE)</f>
        <v>1.3301000000000001</v>
      </c>
      <c r="I793" s="10">
        <f>VLOOKUP(C793,away!$B$2:$E$405,3,FALSE)</f>
        <v>0.53069999999999995</v>
      </c>
      <c r="J793" s="10">
        <f>VLOOKUP(B793,home!$B$2:$E$405,4,FALSE)</f>
        <v>0.70760000000000001</v>
      </c>
      <c r="K793" s="12">
        <f t="shared" si="1008"/>
        <v>3.2969729185960004</v>
      </c>
      <c r="L793" s="12">
        <f t="shared" si="1009"/>
        <v>0.49948356793199999</v>
      </c>
      <c r="M793" s="13">
        <f t="shared" si="1010"/>
        <v>2.245018360281963E-2</v>
      </c>
      <c r="N793" s="13">
        <f t="shared" si="1011"/>
        <v>7.4017647356004301E-2</v>
      </c>
      <c r="O793" s="13">
        <f t="shared" si="1012"/>
        <v>1.1213497806664833E-2</v>
      </c>
      <c r="P793" s="13">
        <f t="shared" si="1013"/>
        <v>3.6970598591309599E-2</v>
      </c>
      <c r="Q793" s="13">
        <f t="shared" si="1014"/>
        <v>0.12201708941546756</v>
      </c>
      <c r="R793" s="13">
        <f t="shared" si="1015"/>
        <v>2.8004789467353033E-3</v>
      </c>
      <c r="S793" s="13">
        <f t="shared" si="1016"/>
        <v>1.5220645679130184E-2</v>
      </c>
      <c r="T793" s="13">
        <f t="shared" si="1017"/>
        <v>6.0945531169915614E-2</v>
      </c>
      <c r="U793" s="13">
        <f t="shared" si="1018"/>
        <v>9.233103246484544E-3</v>
      </c>
      <c r="V793" s="13">
        <f t="shared" si="1019"/>
        <v>2.7850125200609274E-3</v>
      </c>
      <c r="W793" s="13">
        <f t="shared" si="1020"/>
        <v>0.13409567980290107</v>
      </c>
      <c r="X793" s="13">
        <f t="shared" si="1021"/>
        <v>6.6978588592220056E-2</v>
      </c>
      <c r="Y793" s="13">
        <f t="shared" si="1022"/>
        <v>1.6727352202545814E-2</v>
      </c>
      <c r="Z793" s="13">
        <f t="shared" si="1023"/>
        <v>4.6626440541126622E-4</v>
      </c>
      <c r="AA793" s="13">
        <f t="shared" si="1024"/>
        <v>1.5372611175462111E-3</v>
      </c>
      <c r="AB793" s="13">
        <f t="shared" si="1025"/>
        <v>2.5341541366802412E-3</v>
      </c>
      <c r="AC793" s="13">
        <f t="shared" si="1026"/>
        <v>2.8664459323734777E-4</v>
      </c>
      <c r="AD793" s="13">
        <f t="shared" si="1027"/>
        <v>0.11052745620272138</v>
      </c>
      <c r="AE793" s="13">
        <f t="shared" si="1028"/>
        <v>5.5206648178583138E-2</v>
      </c>
      <c r="AF793" s="13">
        <f t="shared" si="1029"/>
        <v>1.3787406802902677E-2</v>
      </c>
      <c r="AG793" s="13">
        <f t="shared" si="1030"/>
        <v>2.2955277141479195E-3</v>
      </c>
      <c r="AH793" s="13">
        <f t="shared" si="1031"/>
        <v>5.8222852203627944E-5</v>
      </c>
      <c r="AI793" s="13">
        <f t="shared" si="1032"/>
        <v>1.9195916695877876E-4</v>
      </c>
      <c r="AJ793" s="13">
        <f t="shared" si="1033"/>
        <v>3.16442087469671E-4</v>
      </c>
      <c r="AK793" s="13">
        <f t="shared" si="1034"/>
        <v>3.4776699756383064E-4</v>
      </c>
      <c r="AL793" s="13">
        <f t="shared" si="1035"/>
        <v>1.8881666862833543E-5</v>
      </c>
      <c r="AM793" s="13">
        <f t="shared" si="1036"/>
        <v>7.2881205972335605E-2</v>
      </c>
      <c r="AN793" s="13">
        <f t="shared" si="1037"/>
        <v>3.6402964794249176E-2</v>
      </c>
      <c r="AO793" s="13">
        <f t="shared" si="1038"/>
        <v>9.0913413693672809E-3</v>
      </c>
      <c r="AP793" s="13">
        <f t="shared" si="1039"/>
        <v>1.5136585414864548E-3</v>
      </c>
      <c r="AQ793" s="13">
        <f t="shared" si="1040"/>
        <v>1.8901189223310041E-4</v>
      </c>
      <c r="AR793" s="13">
        <f t="shared" si="1041"/>
        <v>5.8162715907691213E-6</v>
      </c>
      <c r="AS793" s="13">
        <f t="shared" si="1042"/>
        <v>1.9176089921965071E-5</v>
      </c>
      <c r="AT793" s="13">
        <f t="shared" si="1043"/>
        <v>3.1611524578640271E-5</v>
      </c>
      <c r="AU793" s="13">
        <f t="shared" si="1044"/>
        <v>3.4740780150436273E-5</v>
      </c>
      <c r="AV793" s="13">
        <f t="shared" si="1045"/>
        <v>2.8634852831721469E-5</v>
      </c>
      <c r="AW793" s="13">
        <f t="shared" si="1046"/>
        <v>8.6372286237360253E-7</v>
      </c>
      <c r="AX793" s="13">
        <f t="shared" si="1047"/>
        <v>4.0047893727567917E-2</v>
      </c>
      <c r="AY793" s="13">
        <f t="shared" si="1048"/>
        <v>2.0003264847207186E-2</v>
      </c>
      <c r="AZ793" s="13">
        <f t="shared" si="1049"/>
        <v>4.9956510480858992E-3</v>
      </c>
      <c r="BA793" s="13">
        <f t="shared" si="1050"/>
        <v>8.3174853654706014E-4</v>
      </c>
      <c r="BB793" s="13">
        <f t="shared" si="1051"/>
        <v>1.0386118166418626E-4</v>
      </c>
      <c r="BC793" s="13">
        <f t="shared" si="1052"/>
        <v>1.0375390717452278E-5</v>
      </c>
      <c r="BD793" s="13">
        <f t="shared" si="1053"/>
        <v>4.8418868103648147E-7</v>
      </c>
      <c r="BE793" s="13">
        <f t="shared" si="1054"/>
        <v>1.596356968867996E-6</v>
      </c>
      <c r="BF793" s="13">
        <f t="shared" si="1055"/>
        <v>2.6315728473848916E-6</v>
      </c>
      <c r="BG793" s="13">
        <f t="shared" si="1056"/>
        <v>2.8920748037135177E-6</v>
      </c>
      <c r="BH793" s="13">
        <f t="shared" si="1057"/>
        <v>2.383773076599328E-6</v>
      </c>
      <c r="BI793" s="13">
        <f t="shared" si="1058"/>
        <v>1.5718470555252511E-6</v>
      </c>
      <c r="BJ793" s="14">
        <f t="shared" si="1059"/>
        <v>0.84266990473887082</v>
      </c>
      <c r="BK793" s="14">
        <f t="shared" si="1060"/>
        <v>9.7735231500627712E-2</v>
      </c>
      <c r="BL793" s="14">
        <f t="shared" si="1061"/>
        <v>2.8364425690813697E-2</v>
      </c>
      <c r="BM793" s="14">
        <f t="shared" si="1062"/>
        <v>0.67976392949237729</v>
      </c>
      <c r="BN793" s="14">
        <f t="shared" si="1063"/>
        <v>0.2694694957190012</v>
      </c>
    </row>
    <row r="794" spans="1:66" x14ac:dyDescent="0.25">
      <c r="A794" t="s">
        <v>69</v>
      </c>
      <c r="B794" t="s">
        <v>263</v>
      </c>
      <c r="C794" t="s">
        <v>259</v>
      </c>
      <c r="D794" s="11">
        <v>44450</v>
      </c>
      <c r="E794" s="10">
        <f>VLOOKUP(A794,home!$A$2:$E$405,3,FALSE)</f>
        <v>1.3526</v>
      </c>
      <c r="F794" s="10">
        <f>VLOOKUP(B794,home!$B$2:$E$405,3,FALSE)</f>
        <v>0.7782</v>
      </c>
      <c r="G794" s="10">
        <f>VLOOKUP(C794,away!$B$2:$E$405,4,FALSE)</f>
        <v>0.9728</v>
      </c>
      <c r="H794" s="10">
        <f>VLOOKUP(A794,away!$A$2:$E$405,3,FALSE)</f>
        <v>1.3421000000000001</v>
      </c>
      <c r="I794" s="10">
        <f>VLOOKUP(C794,away!$B$2:$E$405,3,FALSE)</f>
        <v>1.2941</v>
      </c>
      <c r="J794" s="10">
        <f>VLOOKUP(B794,home!$B$2:$E$405,4,FALSE)</f>
        <v>1.2548999999999999</v>
      </c>
      <c r="K794" s="12">
        <f t="shared" si="1008"/>
        <v>1.023962781696</v>
      </c>
      <c r="L794" s="12">
        <f t="shared" si="1009"/>
        <v>2.179524889389</v>
      </c>
      <c r="M794" s="13">
        <f t="shared" si="1010"/>
        <v>4.0620286442887739E-2</v>
      </c>
      <c r="N794" s="13">
        <f t="shared" si="1011"/>
        <v>4.1593661499347637E-2</v>
      </c>
      <c r="O794" s="13">
        <f t="shared" si="1012"/>
        <v>8.8532925316384389E-2</v>
      </c>
      <c r="P794" s="13">
        <f t="shared" si="1013"/>
        <v>9.0654420478649175E-2</v>
      </c>
      <c r="Q794" s="13">
        <f t="shared" si="1014"/>
        <v>2.1295180664896916E-2</v>
      </c>
      <c r="R794" s="13">
        <f t="shared" si="1015"/>
        <v>9.6479857128738661E-2</v>
      </c>
      <c r="S794" s="13">
        <f t="shared" si="1016"/>
        <v>5.0579554404882036E-2</v>
      </c>
      <c r="T794" s="13">
        <f t="shared" si="1017"/>
        <v>4.6413376283178223E-2</v>
      </c>
      <c r="U794" s="13">
        <f t="shared" si="1018"/>
        <v>9.8791782883175888E-2</v>
      </c>
      <c r="V794" s="13">
        <f t="shared" si="1019"/>
        <v>1.2542337815722199E-2</v>
      </c>
      <c r="W794" s="13">
        <f t="shared" si="1020"/>
        <v>7.2684908101155726E-3</v>
      </c>
      <c r="X794" s="13">
        <f t="shared" si="1021"/>
        <v>1.5841856628942105E-2</v>
      </c>
      <c r="Y794" s="13">
        <f t="shared" si="1022"/>
        <v>1.7263860408455723E-2</v>
      </c>
      <c r="Z794" s="13">
        <f t="shared" si="1023"/>
        <v>7.0093416645593556E-2</v>
      </c>
      <c r="AA794" s="13">
        <f t="shared" si="1024"/>
        <v>7.1773049886998674E-2</v>
      </c>
      <c r="AB794" s="13">
        <f t="shared" si="1025"/>
        <v>3.6746465906548474E-2</v>
      </c>
      <c r="AC794" s="13">
        <f t="shared" si="1026"/>
        <v>1.7494620079341302E-3</v>
      </c>
      <c r="AD794" s="13">
        <f t="shared" si="1027"/>
        <v>1.8606660171644385E-3</v>
      </c>
      <c r="AE794" s="13">
        <f t="shared" si="1028"/>
        <v>4.0553678952501941E-3</v>
      </c>
      <c r="AF794" s="13">
        <f t="shared" si="1029"/>
        <v>4.4193876316634415E-3</v>
      </c>
      <c r="AG794" s="13">
        <f t="shared" si="1030"/>
        <v>3.210721779689459E-3</v>
      </c>
      <c r="AH794" s="13">
        <f t="shared" si="1031"/>
        <v>3.8192586540346095E-2</v>
      </c>
      <c r="AI794" s="13">
        <f t="shared" si="1032"/>
        <v>3.9107787154017991E-2</v>
      </c>
      <c r="AJ794" s="13">
        <f t="shared" si="1033"/>
        <v>2.0022459260101679E-2</v>
      </c>
      <c r="AK794" s="13">
        <f t="shared" si="1034"/>
        <v>6.8340843601228489E-3</v>
      </c>
      <c r="AL794" s="13">
        <f t="shared" si="1035"/>
        <v>1.561746391933201E-4</v>
      </c>
      <c r="AM794" s="13">
        <f t="shared" si="1036"/>
        <v>3.8105055014858323E-4</v>
      </c>
      <c r="AN794" s="13">
        <f t="shared" si="1037"/>
        <v>8.305091581642084E-4</v>
      </c>
      <c r="AO794" s="13">
        <f t="shared" si="1038"/>
        <v>9.0505769054219918E-4</v>
      </c>
      <c r="AP794" s="13">
        <f t="shared" si="1039"/>
        <v>6.5753192095655011E-4</v>
      </c>
      <c r="AQ794" s="13">
        <f t="shared" si="1040"/>
        <v>3.5827679682314038E-4</v>
      </c>
      <c r="AR794" s="13">
        <f t="shared" si="1041"/>
        <v>1.6648338590965532E-2</v>
      </c>
      <c r="AS794" s="13">
        <f t="shared" si="1042"/>
        <v>1.7047279094221927E-2</v>
      </c>
      <c r="AT794" s="13">
        <f t="shared" si="1043"/>
        <v>8.7278896608337774E-3</v>
      </c>
      <c r="AU794" s="13">
        <f t="shared" si="1044"/>
        <v>2.9790113918143706E-3</v>
      </c>
      <c r="AV794" s="13">
        <f t="shared" si="1045"/>
        <v>7.6259919786657879E-4</v>
      </c>
      <c r="AW794" s="13">
        <f t="shared" si="1046"/>
        <v>9.6817533589327228E-6</v>
      </c>
      <c r="AX794" s="13">
        <f t="shared" si="1047"/>
        <v>6.5030263549489028E-5</v>
      </c>
      <c r="AY794" s="13">
        <f t="shared" si="1048"/>
        <v>1.4173507796963759E-4</v>
      </c>
      <c r="AZ794" s="13">
        <f t="shared" si="1049"/>
        <v>1.5445756506715788E-4</v>
      </c>
      <c r="BA794" s="13">
        <f t="shared" si="1050"/>
        <v>1.1221470247276384E-4</v>
      </c>
      <c r="BB794" s="13">
        <f t="shared" si="1051"/>
        <v>6.1143684248692531E-5</v>
      </c>
      <c r="BC794" s="13">
        <f t="shared" si="1052"/>
        <v>2.6652836329793517E-5</v>
      </c>
      <c r="BD794" s="13">
        <f t="shared" si="1053"/>
        <v>6.0475780543307947E-3</v>
      </c>
      <c r="BE794" s="13">
        <f t="shared" si="1054"/>
        <v>6.1924948470362439E-3</v>
      </c>
      <c r="BF794" s="13">
        <f t="shared" si="1055"/>
        <v>3.1704421246046893E-3</v>
      </c>
      <c r="BG794" s="13">
        <f t="shared" si="1056"/>
        <v>1.0821382457054645E-3</v>
      </c>
      <c r="BH794" s="13">
        <f t="shared" si="1057"/>
        <v>2.7701732206304925E-4</v>
      </c>
      <c r="BI794" s="13">
        <f t="shared" si="1058"/>
        <v>5.6731085535531331E-5</v>
      </c>
      <c r="BJ794" s="14">
        <f t="shared" si="1059"/>
        <v>0.16691622986497595</v>
      </c>
      <c r="BK794" s="14">
        <f t="shared" si="1060"/>
        <v>0.19644397086723825</v>
      </c>
      <c r="BL794" s="14">
        <f t="shared" si="1061"/>
        <v>0.5594725180514124</v>
      </c>
      <c r="BM794" s="14">
        <f t="shared" si="1062"/>
        <v>0.61361775057370505</v>
      </c>
      <c r="BN794" s="14">
        <f t="shared" si="1063"/>
        <v>0.37917633153090458</v>
      </c>
    </row>
    <row r="795" spans="1:66" x14ac:dyDescent="0.25">
      <c r="A795" t="s">
        <v>69</v>
      </c>
      <c r="B795" t="s">
        <v>324</v>
      </c>
      <c r="C795" t="s">
        <v>90</v>
      </c>
      <c r="D795" s="11">
        <v>44450</v>
      </c>
      <c r="E795" s="10">
        <f>VLOOKUP(A795,home!$A$2:$E$405,3,FALSE)</f>
        <v>1.3526</v>
      </c>
      <c r="F795" s="10">
        <f>VLOOKUP(B795,home!$B$2:$E$405,3,FALSE)</f>
        <v>0.93389999999999995</v>
      </c>
      <c r="G795" s="10">
        <f>VLOOKUP(C795,away!$B$2:$E$405,4,FALSE)</f>
        <v>0.72940000000000005</v>
      </c>
      <c r="H795" s="10">
        <f>VLOOKUP(A795,away!$A$2:$E$405,3,FALSE)</f>
        <v>1.3421000000000001</v>
      </c>
      <c r="I795" s="10">
        <f>VLOOKUP(C795,away!$B$2:$E$405,3,FALSE)</f>
        <v>1.4819</v>
      </c>
      <c r="J795" s="10">
        <f>VLOOKUP(B795,home!$B$2:$E$405,4,FALSE)</f>
        <v>0.82350000000000001</v>
      </c>
      <c r="K795" s="12">
        <f t="shared" si="1008"/>
        <v>0.92137307631600007</v>
      </c>
      <c r="L795" s="12">
        <f t="shared" si="1009"/>
        <v>1.6378245547650001</v>
      </c>
      <c r="M795" s="13">
        <f t="shared" si="1010"/>
        <v>7.7366792255216366E-2</v>
      </c>
      <c r="N795" s="13">
        <f t="shared" si="1011"/>
        <v>7.1283679384889595E-2</v>
      </c>
      <c r="O795" s="13">
        <f t="shared" si="1012"/>
        <v>0.12671323207899601</v>
      </c>
      <c r="P795" s="13">
        <f t="shared" si="1013"/>
        <v>0.11675016045056782</v>
      </c>
      <c r="Q795" s="13">
        <f t="shared" si="1014"/>
        <v>3.2839431482989567E-2</v>
      </c>
      <c r="R795" s="13">
        <f t="shared" si="1015"/>
        <v>0.10376702145630788</v>
      </c>
      <c r="S795" s="13">
        <f t="shared" si="1016"/>
        <v>4.404538293467343E-2</v>
      </c>
      <c r="T795" s="13">
        <f t="shared" si="1017"/>
        <v>5.3785227247363128E-2</v>
      </c>
      <c r="U795" s="13">
        <f t="shared" si="1018"/>
        <v>9.5608139779346776E-2</v>
      </c>
      <c r="V795" s="13">
        <f t="shared" si="1019"/>
        <v>7.3851747483690252E-3</v>
      </c>
      <c r="W795" s="13">
        <f t="shared" si="1020"/>
        <v>1.0085789336650205E-2</v>
      </c>
      <c r="X795" s="13">
        <f t="shared" si="1021"/>
        <v>1.651875342975271E-2</v>
      </c>
      <c r="Y795" s="13">
        <f t="shared" si="1022"/>
        <v>1.3527409990678776E-2</v>
      </c>
      <c r="Z795" s="13">
        <f t="shared" si="1023"/>
        <v>5.6650725238655886E-2</v>
      </c>
      <c r="AA795" s="13">
        <f t="shared" si="1024"/>
        <v>5.2196452988672835E-2</v>
      </c>
      <c r="AB795" s="13">
        <f t="shared" si="1025"/>
        <v>2.4046203231478477E-2</v>
      </c>
      <c r="AC795" s="13">
        <f t="shared" si="1026"/>
        <v>6.9653619441730765E-4</v>
      </c>
      <c r="AD795" s="13">
        <f t="shared" si="1027"/>
        <v>2.3231936870461265E-3</v>
      </c>
      <c r="AE795" s="13">
        <f t="shared" si="1028"/>
        <v>3.8049836661191816E-3</v>
      </c>
      <c r="AF795" s="13">
        <f t="shared" si="1029"/>
        <v>3.1159478394248729E-3</v>
      </c>
      <c r="AG795" s="13">
        <f t="shared" si="1030"/>
        <v>1.7011252942590021E-3</v>
      </c>
      <c r="AH795" s="13">
        <f t="shared" si="1031"/>
        <v>2.3195987210278986E-2</v>
      </c>
      <c r="AI795" s="13">
        <f t="shared" si="1032"/>
        <v>2.1372158094121341E-2</v>
      </c>
      <c r="AJ795" s="13">
        <f t="shared" si="1033"/>
        <v>9.8458655253462393E-3</v>
      </c>
      <c r="AK795" s="13">
        <f t="shared" si="1034"/>
        <v>3.0239051360273061E-3</v>
      </c>
      <c r="AL795" s="13">
        <f t="shared" si="1035"/>
        <v>4.2044246678646876E-5</v>
      </c>
      <c r="AM795" s="13">
        <f t="shared" si="1036"/>
        <v>4.2810562286232028E-4</v>
      </c>
      <c r="AN795" s="13">
        <f t="shared" si="1037"/>
        <v>7.0116190115687281E-4</v>
      </c>
      <c r="AO795" s="13">
        <f t="shared" si="1038"/>
        <v>5.7419008929021804E-4</v>
      </c>
      <c r="AP795" s="13">
        <f t="shared" si="1039"/>
        <v>3.1347420911407567E-4</v>
      </c>
      <c r="AQ795" s="13">
        <f t="shared" si="1040"/>
        <v>1.2835393924314292E-4</v>
      </c>
      <c r="AR795" s="13">
        <f t="shared" si="1041"/>
        <v>7.5981914850019629E-3</v>
      </c>
      <c r="AS795" s="13">
        <f t="shared" si="1042"/>
        <v>7.0007690629742955E-3</v>
      </c>
      <c r="AT795" s="13">
        <f t="shared" si="1043"/>
        <v>3.225160064065253E-3</v>
      </c>
      <c r="AU795" s="13">
        <f t="shared" si="1044"/>
        <v>9.9052521661310367E-4</v>
      </c>
      <c r="AV795" s="13">
        <f t="shared" si="1045"/>
        <v>2.2816081649984686E-4</v>
      </c>
      <c r="AW795" s="13">
        <f t="shared" si="1046"/>
        <v>1.7624100881690028E-6</v>
      </c>
      <c r="AX795" s="13">
        <f t="shared" si="1047"/>
        <v>6.574083245413887E-5</v>
      </c>
      <c r="AY795" s="13">
        <f t="shared" si="1048"/>
        <v>1.0767194964408047E-4</v>
      </c>
      <c r="AZ795" s="13">
        <f t="shared" si="1049"/>
        <v>8.8173881493247805E-5</v>
      </c>
      <c r="BA795" s="13">
        <f t="shared" si="1050"/>
        <v>4.8137782732860146E-5</v>
      </c>
      <c r="BB795" s="13">
        <f t="shared" si="1051"/>
        <v>1.971031064295525E-5</v>
      </c>
      <c r="BC795" s="13">
        <f t="shared" si="1052"/>
        <v>6.4564061506156043E-6</v>
      </c>
      <c r="BD795" s="13">
        <f t="shared" si="1053"/>
        <v>2.0740840976570937E-3</v>
      </c>
      <c r="BE795" s="13">
        <f t="shared" si="1054"/>
        <v>1.9110052455964116E-3</v>
      </c>
      <c r="BF795" s="13">
        <f t="shared" si="1055"/>
        <v>8.8037439099558927E-4</v>
      </c>
      <c r="BG795" s="13">
        <f t="shared" si="1056"/>
        <v>2.7038442031381048E-4</v>
      </c>
      <c r="BH795" s="13">
        <f t="shared" si="1057"/>
        <v>6.2281231283113465E-5</v>
      </c>
      <c r="BI795" s="13">
        <f t="shared" si="1058"/>
        <v>1.1476849932814116E-5</v>
      </c>
      <c r="BJ795" s="14">
        <f t="shared" si="1059"/>
        <v>0.21146671828395772</v>
      </c>
      <c r="BK795" s="14">
        <f t="shared" si="1060"/>
        <v>0.24639376277956671</v>
      </c>
      <c r="BL795" s="14">
        <f t="shared" si="1061"/>
        <v>0.48402137838150905</v>
      </c>
      <c r="BM795" s="14">
        <f t="shared" si="1062"/>
        <v>0.46970635803516614</v>
      </c>
      <c r="BN795" s="14">
        <f t="shared" si="1063"/>
        <v>0.52872031710896727</v>
      </c>
    </row>
    <row r="796" spans="1:66" x14ac:dyDescent="0.25">
      <c r="A796" t="s">
        <v>69</v>
      </c>
      <c r="B796" t="s">
        <v>359</v>
      </c>
      <c r="C796" t="s">
        <v>73</v>
      </c>
      <c r="D796" s="11">
        <v>44450</v>
      </c>
      <c r="E796" s="10">
        <f>VLOOKUP(A796,home!$A$2:$E$405,3,FALSE)</f>
        <v>1.3526</v>
      </c>
      <c r="F796" s="10">
        <f>VLOOKUP(B796,home!$B$2:$E$405,3,FALSE)</f>
        <v>1.3546</v>
      </c>
      <c r="G796" s="10">
        <f>VLOOKUP(C796,away!$B$2:$E$405,4,FALSE)</f>
        <v>0.93389999999999995</v>
      </c>
      <c r="H796" s="10">
        <f>VLOOKUP(A796,away!$A$2:$E$405,3,FALSE)</f>
        <v>1.3421000000000001</v>
      </c>
      <c r="I796" s="10">
        <f>VLOOKUP(C796,away!$B$2:$E$405,3,FALSE)</f>
        <v>0.70589999999999997</v>
      </c>
      <c r="J796" s="10">
        <f>VLOOKUP(B796,home!$B$2:$E$405,4,FALSE)</f>
        <v>0.82330000000000003</v>
      </c>
      <c r="K796" s="12">
        <f t="shared" si="1008"/>
        <v>1.7111214274440001</v>
      </c>
      <c r="L796" s="12">
        <f t="shared" si="1009"/>
        <v>0.77998486148699997</v>
      </c>
      <c r="M796" s="13">
        <f t="shared" si="1010"/>
        <v>8.2818294913902621E-2</v>
      </c>
      <c r="N796" s="13">
        <f t="shared" si="1011"/>
        <v>0.14171215901155523</v>
      </c>
      <c r="O796" s="13">
        <f t="shared" si="1012"/>
        <v>6.4597016287009854E-2</v>
      </c>
      <c r="P796" s="13">
        <f t="shared" si="1013"/>
        <v>0.11053333871765161</v>
      </c>
      <c r="Q796" s="13">
        <f t="shared" si="1014"/>
        <v>0.12124335590701177</v>
      </c>
      <c r="R796" s="13">
        <f t="shared" si="1015"/>
        <v>2.5192347400548425E-2</v>
      </c>
      <c r="S796" s="13">
        <f t="shared" si="1016"/>
        <v>3.6880797234392665E-2</v>
      </c>
      <c r="T796" s="13">
        <f t="shared" si="1017"/>
        <v>9.4567982163349606E-2</v>
      </c>
      <c r="U796" s="13">
        <f t="shared" si="1018"/>
        <v>4.3107165444691571E-2</v>
      </c>
      <c r="V796" s="13">
        <f t="shared" si="1019"/>
        <v>5.4692124583290277E-3</v>
      </c>
      <c r="W796" s="13">
        <f t="shared" si="1020"/>
        <v>6.9154034742568968E-2</v>
      </c>
      <c r="X796" s="13">
        <f t="shared" si="1021"/>
        <v>5.3939100209949839E-2</v>
      </c>
      <c r="Y796" s="13">
        <f t="shared" si="1022"/>
        <v>2.1035840802995566E-2</v>
      </c>
      <c r="Z796" s="13">
        <f t="shared" si="1023"/>
        <v>6.5498831992497168E-3</v>
      </c>
      <c r="AA796" s="13">
        <f t="shared" si="1024"/>
        <v>1.1207645489491651E-2</v>
      </c>
      <c r="AB796" s="13">
        <f t="shared" si="1025"/>
        <v>9.5888211741326328E-3</v>
      </c>
      <c r="AC796" s="13">
        <f t="shared" si="1026"/>
        <v>4.5621736855044236E-4</v>
      </c>
      <c r="AD796" s="13">
        <f t="shared" si="1027"/>
        <v>2.958273766055414E-2</v>
      </c>
      <c r="AE796" s="13">
        <f t="shared" si="1028"/>
        <v>2.3074087536573577E-2</v>
      </c>
      <c r="AF796" s="13">
        <f t="shared" si="1029"/>
        <v>8.9987194855766263E-3</v>
      </c>
      <c r="AG796" s="13">
        <f t="shared" si="1030"/>
        <v>2.339621657172618E-3</v>
      </c>
      <c r="AH796" s="13">
        <f t="shared" si="1031"/>
        <v>1.2772024349807045E-3</v>
      </c>
      <c r="AI796" s="13">
        <f t="shared" si="1032"/>
        <v>2.1854484536791359E-3</v>
      </c>
      <c r="AJ796" s="13">
        <f t="shared" si="1033"/>
        <v>1.869783838832363E-3</v>
      </c>
      <c r="AK796" s="13">
        <f t="shared" si="1034"/>
        <v>1.0664757304381851E-3</v>
      </c>
      <c r="AL796" s="13">
        <f t="shared" si="1035"/>
        <v>2.4355598713683058E-5</v>
      </c>
      <c r="AM796" s="13">
        <f t="shared" si="1036"/>
        <v>1.0123931258685758E-2</v>
      </c>
      <c r="AN796" s="13">
        <f t="shared" si="1037"/>
        <v>7.8965131205099206E-3</v>
      </c>
      <c r="AO796" s="13">
        <f t="shared" si="1038"/>
        <v>3.0795803462656036E-3</v>
      </c>
      <c r="AP796" s="13">
        <f t="shared" si="1039"/>
        <v>8.0067534994002155E-4</v>
      </c>
      <c r="AQ796" s="13">
        <f t="shared" si="1040"/>
        <v>1.5612866297975571E-4</v>
      </c>
      <c r="AR796" s="13">
        <f t="shared" si="1041"/>
        <v>1.9923971286785682E-4</v>
      </c>
      <c r="AS796" s="13">
        <f t="shared" si="1042"/>
        <v>3.409233418859799E-4</v>
      </c>
      <c r="AT796" s="13">
        <f t="shared" si="1043"/>
        <v>2.9168061770845844E-4</v>
      </c>
      <c r="AU796" s="13">
        <f t="shared" si="1044"/>
        <v>1.6636698497701503E-4</v>
      </c>
      <c r="AV796" s="13">
        <f t="shared" si="1045"/>
        <v>7.1168528203356102E-5</v>
      </c>
      <c r="AW796" s="13">
        <f t="shared" si="1046"/>
        <v>9.0294918971218995E-7</v>
      </c>
      <c r="AX796" s="13">
        <f t="shared" si="1047"/>
        <v>2.8872126177845506E-3</v>
      </c>
      <c r="AY796" s="13">
        <f t="shared" si="1048"/>
        <v>2.2519821337662013E-3</v>
      </c>
      <c r="AZ796" s="13">
        <f t="shared" si="1049"/>
        <v>8.7825598633841447E-4</v>
      </c>
      <c r="BA796" s="13">
        <f t="shared" si="1050"/>
        <v>2.2834212461809897E-4</v>
      </c>
      <c r="BB796" s="13">
        <f t="shared" si="1051"/>
        <v>4.4525850110473794E-5</v>
      </c>
      <c r="BC796" s="13">
        <f t="shared" si="1052"/>
        <v>6.9458978062017664E-6</v>
      </c>
      <c r="BD796" s="13">
        <f t="shared" si="1053"/>
        <v>2.5900659973990815E-5</v>
      </c>
      <c r="BE796" s="13">
        <f t="shared" si="1054"/>
        <v>4.4319174266436846E-5</v>
      </c>
      <c r="BF796" s="13">
        <f t="shared" si="1055"/>
        <v>3.7917744366962413E-5</v>
      </c>
      <c r="BG796" s="13">
        <f t="shared" si="1056"/>
        <v>2.1627288288884469E-5</v>
      </c>
      <c r="BH796" s="13">
        <f t="shared" si="1057"/>
        <v>9.2517291021547222E-6</v>
      </c>
      <c r="BI796" s="13">
        <f t="shared" si="1058"/>
        <v>3.1661663815208378E-6</v>
      </c>
      <c r="BJ796" s="14">
        <f t="shared" si="1059"/>
        <v>0.59400173252611299</v>
      </c>
      <c r="BK796" s="14">
        <f t="shared" si="1060"/>
        <v>0.23843419842530625</v>
      </c>
      <c r="BL796" s="14">
        <f t="shared" si="1061"/>
        <v>0.16130346820182712</v>
      </c>
      <c r="BM796" s="14">
        <f t="shared" si="1062"/>
        <v>0.45194169093023995</v>
      </c>
      <c r="BN796" s="14">
        <f t="shared" si="1063"/>
        <v>0.54609651223767952</v>
      </c>
    </row>
    <row r="797" spans="1:66" x14ac:dyDescent="0.25">
      <c r="A797" t="s">
        <v>69</v>
      </c>
      <c r="B797" t="s">
        <v>78</v>
      </c>
      <c r="C797" t="s">
        <v>262</v>
      </c>
      <c r="D797" s="11">
        <v>44450</v>
      </c>
      <c r="E797" s="10">
        <f>VLOOKUP(A797,home!$A$2:$E$405,3,FALSE)</f>
        <v>1.3526</v>
      </c>
      <c r="F797" s="10">
        <f>VLOOKUP(B797,home!$B$2:$E$405,3,FALSE)</f>
        <v>1.323</v>
      </c>
      <c r="G797" s="10">
        <f>VLOOKUP(C797,away!$B$2:$E$405,4,FALSE)</f>
        <v>0.5837</v>
      </c>
      <c r="H797" s="10">
        <f>VLOOKUP(A797,away!$A$2:$E$405,3,FALSE)</f>
        <v>1.3421000000000001</v>
      </c>
      <c r="I797" s="10">
        <f>VLOOKUP(C797,away!$B$2:$E$405,3,FALSE)</f>
        <v>1.5686</v>
      </c>
      <c r="J797" s="10">
        <f>VLOOKUP(B797,home!$B$2:$E$405,4,FALSE)</f>
        <v>1.1765000000000001</v>
      </c>
      <c r="K797" s="12">
        <f t="shared" si="1008"/>
        <v>1.04452519626</v>
      </c>
      <c r="L797" s="12">
        <f t="shared" si="1009"/>
        <v>2.4767890475900001</v>
      </c>
      <c r="M797" s="13">
        <f t="shared" si="1010"/>
        <v>2.9560559843682579E-2</v>
      </c>
      <c r="N797" s="13">
        <f t="shared" si="1011"/>
        <v>3.0876749572278015E-2</v>
      </c>
      <c r="O797" s="13">
        <f t="shared" si="1012"/>
        <v>7.3215270861461776E-2</v>
      </c>
      <c r="P797" s="13">
        <f t="shared" si="1013"/>
        <v>7.6475195165797413E-2</v>
      </c>
      <c r="Q797" s="13">
        <f t="shared" si="1014"/>
        <v>1.6125771453427282E-2</v>
      </c>
      <c r="R797" s="13">
        <f t="shared" si="1015"/>
        <v>9.066939049300192E-2</v>
      </c>
      <c r="S797" s="13">
        <f t="shared" si="1016"/>
        <v>4.9461643373583518E-2</v>
      </c>
      <c r="T797" s="13">
        <f t="shared" si="1017"/>
        <v>3.9940134119788168E-2</v>
      </c>
      <c r="U797" s="13">
        <f t="shared" si="1018"/>
        <v>9.47064628994774E-2</v>
      </c>
      <c r="V797" s="13">
        <f t="shared" si="1019"/>
        <v>1.42178514217681E-2</v>
      </c>
      <c r="W797" s="13">
        <f t="shared" si="1020"/>
        <v>5.6145915307450134E-3</v>
      </c>
      <c r="X797" s="13">
        <f t="shared" si="1021"/>
        <v>1.3906158810040823E-2</v>
      </c>
      <c r="Y797" s="13">
        <f t="shared" si="1022"/>
        <v>1.7221310917378153E-2</v>
      </c>
      <c r="Z797" s="13">
        <f t="shared" si="1023"/>
        <v>7.4856317774909337E-2</v>
      </c>
      <c r="AA797" s="13">
        <f t="shared" si="1024"/>
        <v>7.8189310015138083E-2</v>
      </c>
      <c r="AB797" s="13">
        <f t="shared" si="1025"/>
        <v>4.0835352194498041E-2</v>
      </c>
      <c r="AC797" s="13">
        <f t="shared" si="1026"/>
        <v>2.2989097806075474E-3</v>
      </c>
      <c r="AD797" s="13">
        <f t="shared" si="1027"/>
        <v>1.4661455801427917E-3</v>
      </c>
      <c r="AE797" s="13">
        <f t="shared" si="1028"/>
        <v>3.6313333150701536E-3</v>
      </c>
      <c r="AF797" s="13">
        <f t="shared" si="1029"/>
        <v>4.4970232914572222E-3</v>
      </c>
      <c r="AG797" s="13">
        <f t="shared" si="1030"/>
        <v>3.7127260116794599E-3</v>
      </c>
      <c r="AH797" s="13">
        <f t="shared" si="1031"/>
        <v>4.6350827001953018E-2</v>
      </c>
      <c r="AI797" s="13">
        <f t="shared" si="1032"/>
        <v>4.841460667102828E-2</v>
      </c>
      <c r="AJ797" s="13">
        <f t="shared" si="1033"/>
        <v>2.5285138267453256E-2</v>
      </c>
      <c r="AK797" s="13">
        <f t="shared" si="1034"/>
        <v>8.8036546704242848E-3</v>
      </c>
      <c r="AL797" s="13">
        <f t="shared" si="1035"/>
        <v>2.3789748918181644E-4</v>
      </c>
      <c r="AM797" s="13">
        <f t="shared" si="1036"/>
        <v>3.0628519996887631E-4</v>
      </c>
      <c r="AN797" s="13">
        <f t="shared" si="1037"/>
        <v>7.5860382872182592E-4</v>
      </c>
      <c r="AO797" s="13">
        <f t="shared" si="1038"/>
        <v>9.3945082721902959E-4</v>
      </c>
      <c r="AP797" s="13">
        <f t="shared" si="1039"/>
        <v>7.756071732018192E-4</v>
      </c>
      <c r="AQ797" s="13">
        <f t="shared" si="1040"/>
        <v>4.8025383795462652E-4</v>
      </c>
      <c r="AR797" s="13">
        <f t="shared" si="1041"/>
        <v>2.2960244133035226E-2</v>
      </c>
      <c r="AS797" s="13">
        <f t="shared" si="1042"/>
        <v>2.3982553509236129E-2</v>
      </c>
      <c r="AT797" s="13">
        <f t="shared" si="1043"/>
        <v>1.2525190705525409E-2</v>
      </c>
      <c r="AU797" s="13">
        <f t="shared" si="1044"/>
        <v>4.3609590932942857E-3</v>
      </c>
      <c r="AV797" s="13">
        <f t="shared" si="1045"/>
        <v>1.138782913201261E-3</v>
      </c>
      <c r="AW797" s="13">
        <f t="shared" si="1046"/>
        <v>1.7096031005538811E-5</v>
      </c>
      <c r="AX797" s="13">
        <f t="shared" si="1047"/>
        <v>5.3320434768170634E-5</v>
      </c>
      <c r="AY797" s="13">
        <f t="shared" si="1048"/>
        <v>1.3206346884654207E-4</v>
      </c>
      <c r="AZ797" s="13">
        <f t="shared" si="1049"/>
        <v>1.6354667661292935E-4</v>
      </c>
      <c r="BA797" s="13">
        <f t="shared" si="1050"/>
        <v>1.3502353913488231E-4</v>
      </c>
      <c r="BB797" s="13">
        <f t="shared" si="1051"/>
        <v>8.3606205724029065E-5</v>
      </c>
      <c r="BC797" s="13">
        <f t="shared" si="1052"/>
        <v>4.1414986929566331E-5</v>
      </c>
      <c r="BD797" s="13">
        <f t="shared" si="1053"/>
        <v>9.4779468664490316E-3</v>
      </c>
      <c r="BE797" s="13">
        <f t="shared" si="1054"/>
        <v>9.8999543108195254E-3</v>
      </c>
      <c r="BF797" s="13">
        <f t="shared" si="1055"/>
        <v>5.1703758597368985E-3</v>
      </c>
      <c r="BG797" s="13">
        <f t="shared" si="1056"/>
        <v>1.8001959532098837E-3</v>
      </c>
      <c r="BH797" s="13">
        <f t="shared" si="1057"/>
        <v>4.7008750783325272E-4</v>
      </c>
      <c r="BI797" s="13">
        <f t="shared" si="1058"/>
        <v>9.8203649275780541E-5</v>
      </c>
      <c r="BJ797" s="14">
        <f t="shared" si="1059"/>
        <v>0.14086112078108934</v>
      </c>
      <c r="BK797" s="14">
        <f t="shared" si="1060"/>
        <v>0.1723841205434675</v>
      </c>
      <c r="BL797" s="14">
        <f t="shared" si="1061"/>
        <v>0.5983545075760528</v>
      </c>
      <c r="BM797" s="14">
        <f t="shared" si="1062"/>
        <v>0.66941816184802883</v>
      </c>
      <c r="BN797" s="14">
        <f t="shared" si="1063"/>
        <v>0.316922937389649</v>
      </c>
    </row>
    <row r="798" spans="1:66" x14ac:dyDescent="0.25">
      <c r="A798" t="s">
        <v>69</v>
      </c>
      <c r="B798" t="s">
        <v>261</v>
      </c>
      <c r="C798" t="s">
        <v>325</v>
      </c>
      <c r="D798" s="11">
        <v>44450</v>
      </c>
      <c r="E798" s="10">
        <f>VLOOKUP(A798,home!$A$2:$E$405,3,FALSE)</f>
        <v>1.3526</v>
      </c>
      <c r="F798" s="10">
        <f>VLOOKUP(B798,home!$B$2:$E$405,3,FALSE)</f>
        <v>1.4785999999999999</v>
      </c>
      <c r="G798" s="10">
        <f>VLOOKUP(C798,away!$B$2:$E$405,4,FALSE)</f>
        <v>1.1284000000000001</v>
      </c>
      <c r="H798" s="10">
        <f>VLOOKUP(A798,away!$A$2:$E$405,3,FALSE)</f>
        <v>1.3421000000000001</v>
      </c>
      <c r="I798" s="10">
        <f>VLOOKUP(C798,away!$B$2:$E$405,3,FALSE)</f>
        <v>0.7843</v>
      </c>
      <c r="J798" s="10">
        <f>VLOOKUP(B798,home!$B$2:$E$405,4,FALSE)</f>
        <v>1.0980000000000001</v>
      </c>
      <c r="K798" s="12">
        <f t="shared" si="1008"/>
        <v>2.2567484998239999</v>
      </c>
      <c r="L798" s="12">
        <f t="shared" si="1009"/>
        <v>1.1557647149400001</v>
      </c>
      <c r="M798" s="13">
        <f t="shared" si="1010"/>
        <v>3.2958265004135713E-2</v>
      </c>
      <c r="N798" s="13">
        <f t="shared" si="1011"/>
        <v>7.4378515104885093E-2</v>
      </c>
      <c r="O798" s="13">
        <f t="shared" si="1012"/>
        <v>3.809199975742189E-2</v>
      </c>
      <c r="P798" s="13">
        <f t="shared" si="1013"/>
        <v>8.5964063307858024E-2</v>
      </c>
      <c r="Q798" s="13">
        <f t="shared" si="1014"/>
        <v>8.3926801191043107E-2</v>
      </c>
      <c r="R798" s="13">
        <f t="shared" si="1015"/>
        <v>2.2012694620565636E-2</v>
      </c>
      <c r="S798" s="13">
        <f t="shared" si="1016"/>
        <v>5.6054378010114654E-2</v>
      </c>
      <c r="T798" s="13">
        <f t="shared" si="1017"/>
        <v>9.6999635454392011E-2</v>
      </c>
      <c r="U798" s="13">
        <f t="shared" si="1018"/>
        <v>4.9677115562045328E-2</v>
      </c>
      <c r="V798" s="13">
        <f t="shared" si="1019"/>
        <v>1.624499651078733E-2</v>
      </c>
      <c r="W798" s="13">
        <f t="shared" si="1020"/>
        <v>6.3133894227637863E-2</v>
      </c>
      <c r="X798" s="13">
        <f t="shared" si="1021"/>
        <v>7.2967927265057991E-2</v>
      </c>
      <c r="Y798" s="13">
        <f t="shared" si="1022"/>
        <v>4.2166877827631205E-2</v>
      </c>
      <c r="Z798" s="13">
        <f t="shared" si="1023"/>
        <v>8.4804985743997703E-3</v>
      </c>
      <c r="AA798" s="13">
        <f t="shared" si="1024"/>
        <v>1.913835243553625E-2</v>
      </c>
      <c r="AB798" s="13">
        <f t="shared" si="1025"/>
        <v>2.1595224073999723E-2</v>
      </c>
      <c r="AC798" s="13">
        <f t="shared" si="1026"/>
        <v>2.6482088565531656E-3</v>
      </c>
      <c r="AD798" s="13">
        <f t="shared" si="1027"/>
        <v>3.5619330271567218E-2</v>
      </c>
      <c r="AE798" s="13">
        <f t="shared" si="1028"/>
        <v>4.1167565097671603E-2</v>
      </c>
      <c r="AF798" s="13">
        <f t="shared" si="1029"/>
        <v>2.3790009569942164E-2</v>
      </c>
      <c r="AG798" s="13">
        <f t="shared" si="1030"/>
        <v>9.1652178763413587E-3</v>
      </c>
      <c r="AH798" s="13">
        <f t="shared" si="1031"/>
        <v>2.4503652543475568E-3</v>
      </c>
      <c r="AI798" s="13">
        <f t="shared" si="1032"/>
        <v>5.5298581117697023E-3</v>
      </c>
      <c r="AJ798" s="13">
        <f t="shared" si="1033"/>
        <v>6.2397494989879284E-3</v>
      </c>
      <c r="AK798" s="13">
        <f t="shared" si="1034"/>
        <v>4.6938484403728532E-3</v>
      </c>
      <c r="AL798" s="13">
        <f t="shared" si="1035"/>
        <v>2.7628977892932234E-4</v>
      </c>
      <c r="AM798" s="13">
        <f t="shared" si="1036"/>
        <v>1.6076774031018981E-2</v>
      </c>
      <c r="AN798" s="13">
        <f t="shared" si="1037"/>
        <v>1.8580968155115452E-2</v>
      </c>
      <c r="AO798" s="13">
        <f t="shared" si="1038"/>
        <v>1.0737613681553116E-2</v>
      </c>
      <c r="AP798" s="13">
        <f t="shared" si="1039"/>
        <v>4.1367183385986935E-3</v>
      </c>
      <c r="AQ798" s="13">
        <f t="shared" si="1040"/>
        <v>1.1952682728493974E-3</v>
      </c>
      <c r="AR798" s="13">
        <f t="shared" si="1041"/>
        <v>5.6640913993797769E-4</v>
      </c>
      <c r="AS798" s="13">
        <f t="shared" si="1042"/>
        <v>1.2782429768416329E-3</v>
      </c>
      <c r="AT798" s="13">
        <f t="shared" si="1043"/>
        <v>1.4423364601989601E-3</v>
      </c>
      <c r="AU798" s="13">
        <f t="shared" si="1044"/>
        <v>1.0849968809318203E-3</v>
      </c>
      <c r="AV798" s="13">
        <f t="shared" si="1045"/>
        <v>6.1214127083915131E-4</v>
      </c>
      <c r="AW798" s="13">
        <f t="shared" si="1046"/>
        <v>2.0017733913054683E-5</v>
      </c>
      <c r="AX798" s="13">
        <f t="shared" si="1047"/>
        <v>6.0468726127519221E-3</v>
      </c>
      <c r="AY798" s="13">
        <f t="shared" si="1048"/>
        <v>6.988762001555719E-3</v>
      </c>
      <c r="AZ798" s="13">
        <f t="shared" si="1049"/>
        <v>4.0386822612557757E-3</v>
      </c>
      <c r="BA798" s="13">
        <f t="shared" si="1050"/>
        <v>1.5559221508045053E-3</v>
      </c>
      <c r="BB798" s="13">
        <f t="shared" si="1051"/>
        <v>4.4956998027335016E-4</v>
      </c>
      <c r="BC798" s="13">
        <f t="shared" si="1052"/>
        <v>1.0391942401924213E-4</v>
      </c>
      <c r="BD798" s="13">
        <f t="shared" si="1053"/>
        <v>1.0910594969330431E-4</v>
      </c>
      <c r="BE798" s="13">
        <f t="shared" si="1054"/>
        <v>2.4622468829223724E-4</v>
      </c>
      <c r="BF798" s="13">
        <f t="shared" si="1055"/>
        <v>2.7783359796156932E-4</v>
      </c>
      <c r="BG798" s="13">
        <f t="shared" si="1056"/>
        <v>2.0900018513349191E-4</v>
      </c>
      <c r="BH798" s="13">
        <f t="shared" si="1057"/>
        <v>1.1791521356573657E-4</v>
      </c>
      <c r="BI798" s="13">
        <f t="shared" si="1058"/>
        <v>5.3220996264180516E-5</v>
      </c>
      <c r="BJ798" s="14">
        <f t="shared" si="1059"/>
        <v>0.6132268447959659</v>
      </c>
      <c r="BK798" s="14">
        <f t="shared" si="1060"/>
        <v>0.20113496346993393</v>
      </c>
      <c r="BL798" s="14">
        <f t="shared" si="1061"/>
        <v>0.17542663511470688</v>
      </c>
      <c r="BM798" s="14">
        <f t="shared" si="1062"/>
        <v>0.65396785870145435</v>
      </c>
      <c r="BN798" s="14">
        <f t="shared" si="1063"/>
        <v>0.33733233898590947</v>
      </c>
    </row>
    <row r="799" spans="1:66" x14ac:dyDescent="0.25">
      <c r="A799" t="s">
        <v>69</v>
      </c>
      <c r="B799" t="s">
        <v>79</v>
      </c>
      <c r="C799" t="s">
        <v>74</v>
      </c>
      <c r="D799" s="11">
        <v>44450</v>
      </c>
      <c r="E799" s="10">
        <f>VLOOKUP(A799,home!$A$2:$E$405,3,FALSE)</f>
        <v>1.3526</v>
      </c>
      <c r="F799" s="10">
        <f>VLOOKUP(B799,home!$B$2:$E$405,3,FALSE)</f>
        <v>1.0894999999999999</v>
      </c>
      <c r="G799" s="10">
        <f>VLOOKUP(C799,away!$B$2:$E$405,4,FALSE)</f>
        <v>0.9728</v>
      </c>
      <c r="H799" s="10">
        <f>VLOOKUP(A799,away!$A$2:$E$405,3,FALSE)</f>
        <v>1.3421000000000001</v>
      </c>
      <c r="I799" s="10">
        <f>VLOOKUP(C799,away!$B$2:$E$405,3,FALSE)</f>
        <v>1.1765000000000001</v>
      </c>
      <c r="J799" s="10">
        <f>VLOOKUP(B799,home!$B$2:$E$405,4,FALSE)</f>
        <v>0.98040000000000005</v>
      </c>
      <c r="K799" s="12">
        <f t="shared" si="1008"/>
        <v>1.43357421056</v>
      </c>
      <c r="L799" s="12">
        <f t="shared" si="1009"/>
        <v>1.5480326292600004</v>
      </c>
      <c r="M799" s="13">
        <f t="shared" si="1010"/>
        <v>5.0711283453644264E-2</v>
      </c>
      <c r="N799" s="13">
        <f t="shared" si="1011"/>
        <v>7.2698388143542472E-2</v>
      </c>
      <c r="O799" s="13">
        <f t="shared" si="1012"/>
        <v>7.8502721457894081E-2</v>
      </c>
      <c r="P799" s="13">
        <f t="shared" si="1013"/>
        <v>0.11253947694081209</v>
      </c>
      <c r="Q799" s="13">
        <f t="shared" si="1014"/>
        <v>5.2109267195931695E-2</v>
      </c>
      <c r="R799" s="13">
        <f t="shared" si="1015"/>
        <v>6.0762387151264634E-2</v>
      </c>
      <c r="S799" s="13">
        <f t="shared" si="1016"/>
        <v>6.2437454781088898E-2</v>
      </c>
      <c r="T799" s="13">
        <f t="shared" si="1017"/>
        <v>8.0666845906130033E-2</v>
      </c>
      <c r="U799" s="13">
        <f t="shared" si="1018"/>
        <v>8.7107391192115288E-2</v>
      </c>
      <c r="V799" s="13">
        <f t="shared" si="1019"/>
        <v>1.5395825202409541E-2</v>
      </c>
      <c r="W799" s="13">
        <f t="shared" si="1020"/>
        <v>2.4900833861089298E-2</v>
      </c>
      <c r="X799" s="13">
        <f t="shared" si="1021"/>
        <v>3.8547303312748513E-2</v>
      </c>
      <c r="Y799" s="13">
        <f t="shared" si="1022"/>
        <v>2.9836241649058411E-2</v>
      </c>
      <c r="Z799" s="13">
        <f t="shared" si="1023"/>
        <v>3.1354052647295419E-2</v>
      </c>
      <c r="AA799" s="13">
        <f t="shared" si="1024"/>
        <v>4.4948361271703215E-2</v>
      </c>
      <c r="AB799" s="13">
        <f t="shared" si="1025"/>
        <v>3.2218405763023816E-2</v>
      </c>
      <c r="AC799" s="13">
        <f t="shared" si="1026"/>
        <v>2.1354198678179355E-3</v>
      </c>
      <c r="AD799" s="13">
        <f t="shared" si="1027"/>
        <v>8.9242983111742068E-3</v>
      </c>
      <c r="AE799" s="13">
        <f t="shared" si="1028"/>
        <v>1.3815104978947586E-2</v>
      </c>
      <c r="AF799" s="13">
        <f t="shared" si="1029"/>
        <v>1.069311664203158E-2</v>
      </c>
      <c r="AG799" s="13">
        <f t="shared" si="1030"/>
        <v>5.5177644901160056E-3</v>
      </c>
      <c r="AH799" s="13">
        <f t="shared" si="1031"/>
        <v>1.2134274139387297E-2</v>
      </c>
      <c r="AI799" s="13">
        <f t="shared" si="1032"/>
        <v>1.7395382470090769E-2</v>
      </c>
      <c r="AJ799" s="13">
        <f t="shared" si="1033"/>
        <v>1.2468785845974821E-2</v>
      </c>
      <c r="AK799" s="13">
        <f t="shared" si="1034"/>
        <v>5.9583099419283523E-3</v>
      </c>
      <c r="AL799" s="13">
        <f t="shared" si="1035"/>
        <v>1.8955862964338215E-4</v>
      </c>
      <c r="AM799" s="13">
        <f t="shared" si="1036"/>
        <v>2.5587287812486978E-3</v>
      </c>
      <c r="AN799" s="13">
        <f t="shared" si="1037"/>
        <v>3.9609956427996574E-3</v>
      </c>
      <c r="AO799" s="13">
        <f t="shared" si="1038"/>
        <v>3.0658752497052803E-3</v>
      </c>
      <c r="AP799" s="13">
        <f t="shared" si="1039"/>
        <v>1.5820249745948087E-3</v>
      </c>
      <c r="AQ799" s="13">
        <f t="shared" si="1040"/>
        <v>6.122565702442465E-4</v>
      </c>
      <c r="AR799" s="13">
        <f t="shared" si="1041"/>
        <v>3.7568504600314682E-3</v>
      </c>
      <c r="AS799" s="13">
        <f t="shared" si="1042"/>
        <v>5.3857239324315853E-3</v>
      </c>
      <c r="AT799" s="13">
        <f t="shared" si="1043"/>
        <v>3.8604174673648553E-3</v>
      </c>
      <c r="AU799" s="13">
        <f t="shared" si="1044"/>
        <v>1.8447316410698691E-3</v>
      </c>
      <c r="AV799" s="13">
        <f t="shared" si="1045"/>
        <v>6.6113992651044805E-4</v>
      </c>
      <c r="AW799" s="13">
        <f t="shared" si="1046"/>
        <v>1.1685339904669416E-5</v>
      </c>
      <c r="AX799" s="13">
        <f t="shared" si="1047"/>
        <v>6.1135459876929211E-4</v>
      </c>
      <c r="AY799" s="13">
        <f t="shared" si="1048"/>
        <v>9.4639686694301982E-4</v>
      </c>
      <c r="AZ799" s="13">
        <f t="shared" si="1049"/>
        <v>7.3252661512861509E-4</v>
      </c>
      <c r="BA799" s="13">
        <f t="shared" si="1050"/>
        <v>3.779917006734928E-4</v>
      </c>
      <c r="BB799" s="13">
        <f t="shared" si="1051"/>
        <v>1.4628587155801148E-4</v>
      </c>
      <c r="BC799" s="13">
        <f t="shared" si="1052"/>
        <v>4.529106047430783E-5</v>
      </c>
      <c r="BD799" s="13">
        <f t="shared" si="1053"/>
        <v>9.6928784922986004E-4</v>
      </c>
      <c r="BE799" s="13">
        <f t="shared" si="1054"/>
        <v>1.3895460632650971E-3</v>
      </c>
      <c r="BF799" s="13">
        <f t="shared" si="1055"/>
        <v>9.9600870034100898E-4</v>
      </c>
      <c r="BG799" s="13">
        <f t="shared" si="1056"/>
        <v>4.7595079543408453E-4</v>
      </c>
      <c r="BH799" s="13">
        <f t="shared" si="1057"/>
        <v>1.7057769645745553E-4</v>
      </c>
      <c r="BI799" s="13">
        <f t="shared" si="1058"/>
        <v>4.8907157307627961E-5</v>
      </c>
      <c r="BJ799" s="14">
        <f t="shared" si="1059"/>
        <v>0.35234889242290923</v>
      </c>
      <c r="BK799" s="14">
        <f t="shared" si="1060"/>
        <v>0.24435541574235911</v>
      </c>
      <c r="BL799" s="14">
        <f t="shared" si="1061"/>
        <v>0.37105516092282564</v>
      </c>
      <c r="BM799" s="14">
        <f t="shared" si="1062"/>
        <v>0.57085528586526191</v>
      </c>
      <c r="BN799" s="14">
        <f t="shared" si="1063"/>
        <v>0.42732352434308923</v>
      </c>
    </row>
    <row r="800" spans="1:66" x14ac:dyDescent="0.25">
      <c r="A800" t="s">
        <v>69</v>
      </c>
      <c r="B800" t="s">
        <v>95</v>
      </c>
      <c r="C800" t="s">
        <v>70</v>
      </c>
      <c r="D800" s="11">
        <v>44450</v>
      </c>
      <c r="E800" s="10">
        <f>VLOOKUP(A800,home!$A$2:$E$405,3,FALSE)</f>
        <v>1.3526</v>
      </c>
      <c r="F800" s="10">
        <f>VLOOKUP(B800,home!$B$2:$E$405,3,FALSE)</f>
        <v>1.5282</v>
      </c>
      <c r="G800" s="10">
        <f>VLOOKUP(C800,away!$B$2:$E$405,4,FALSE)</f>
        <v>1.0506</v>
      </c>
      <c r="H800" s="10">
        <f>VLOOKUP(A800,away!$A$2:$E$405,3,FALSE)</f>
        <v>1.3421000000000001</v>
      </c>
      <c r="I800" s="10">
        <f>VLOOKUP(C800,away!$B$2:$E$405,3,FALSE)</f>
        <v>0.58819999999999995</v>
      </c>
      <c r="J800" s="10">
        <f>VLOOKUP(B800,home!$B$2:$E$405,4,FALSE)</f>
        <v>0.49399999999999999</v>
      </c>
      <c r="K800" s="12">
        <f t="shared" si="1008"/>
        <v>2.1716357119920002</v>
      </c>
      <c r="L800" s="12">
        <f t="shared" si="1009"/>
        <v>0.38997507067999998</v>
      </c>
      <c r="M800" s="13">
        <f t="shared" si="1010"/>
        <v>7.7180319541348741E-2</v>
      </c>
      <c r="N800" s="13">
        <f t="shared" si="1011"/>
        <v>0.16760753817894697</v>
      </c>
      <c r="O800" s="13">
        <f t="shared" si="1012"/>
        <v>3.0098400568242464E-2</v>
      </c>
      <c r="P800" s="13">
        <f t="shared" si="1013"/>
        <v>6.5362761547835643E-2</v>
      </c>
      <c r="Q800" s="13">
        <f t="shared" si="1014"/>
        <v>0.18199125775423194</v>
      </c>
      <c r="R800" s="13">
        <f t="shared" si="1015"/>
        <v>5.8688129444776525E-3</v>
      </c>
      <c r="S800" s="13">
        <f t="shared" si="1016"/>
        <v>1.3838665810622796E-2</v>
      </c>
      <c r="T800" s="13">
        <f t="shared" si="1017"/>
        <v>7.0972053605848712E-2</v>
      </c>
      <c r="U800" s="13">
        <f t="shared" si="1018"/>
        <v>1.2744923777228594E-2</v>
      </c>
      <c r="V800" s="13">
        <f t="shared" si="1019"/>
        <v>1.3021935282281484E-3</v>
      </c>
      <c r="W800" s="13">
        <f t="shared" si="1020"/>
        <v>0.13173957153647703</v>
      </c>
      <c r="X800" s="13">
        <f t="shared" si="1021"/>
        <v>5.1375148721290551E-2</v>
      </c>
      <c r="Y800" s="13">
        <f t="shared" si="1022"/>
        <v>1.0017513626890396E-2</v>
      </c>
      <c r="Z800" s="13">
        <f t="shared" si="1023"/>
        <v>7.6289691427679045E-4</v>
      </c>
      <c r="AA800" s="13">
        <f t="shared" si="1024"/>
        <v>1.6567341836119778E-3</v>
      </c>
      <c r="AB800" s="13">
        <f t="shared" si="1025"/>
        <v>1.7989115592048415E-3</v>
      </c>
      <c r="AC800" s="13">
        <f t="shared" si="1026"/>
        <v>6.8925411928613136E-5</v>
      </c>
      <c r="AD800" s="13">
        <f t="shared" si="1027"/>
        <v>7.1522589557784594E-2</v>
      </c>
      <c r="AE800" s="13">
        <f t="shared" si="1028"/>
        <v>2.7892026918013679E-2</v>
      </c>
      <c r="AF800" s="13">
        <f t="shared" si="1029"/>
        <v>5.4385975843804224E-3</v>
      </c>
      <c r="AG800" s="13">
        <f t="shared" si="1030"/>
        <v>7.0697249245627752E-4</v>
      </c>
      <c r="AH800" s="13">
        <f t="shared" si="1031"/>
        <v>7.43776945166613E-5</v>
      </c>
      <c r="AI800" s="13">
        <f t="shared" si="1032"/>
        <v>1.6152125758801326E-4</v>
      </c>
      <c r="AJ800" s="13">
        <f t="shared" si="1033"/>
        <v>1.7538266561199426E-4</v>
      </c>
      <c r="AK800" s="13">
        <f t="shared" si="1034"/>
        <v>1.2695575330245266E-4</v>
      </c>
      <c r="AL800" s="13">
        <f t="shared" si="1035"/>
        <v>2.3348725640155916E-6</v>
      </c>
      <c r="AM800" s="13">
        <f t="shared" si="1036"/>
        <v>3.106420193956624E-2</v>
      </c>
      <c r="AN800" s="13">
        <f t="shared" si="1037"/>
        <v>1.2114264347000138E-2</v>
      </c>
      <c r="AO800" s="13">
        <f t="shared" si="1038"/>
        <v>2.3621305474787911E-3</v>
      </c>
      <c r="AP800" s="13">
        <f t="shared" si="1039"/>
        <v>3.0705734240280957E-4</v>
      </c>
      <c r="AQ800" s="13">
        <f t="shared" si="1040"/>
        <v>2.993617720158715E-5</v>
      </c>
      <c r="AR800" s="13">
        <f t="shared" si="1041"/>
        <v>5.8010893352300908E-6</v>
      </c>
      <c r="AS800" s="13">
        <f t="shared" si="1042"/>
        <v>1.2597852768841598E-5</v>
      </c>
      <c r="AT800" s="13">
        <f t="shared" si="1043"/>
        <v>1.3678973483616858E-5</v>
      </c>
      <c r="AU800" s="13">
        <f t="shared" si="1044"/>
        <v>9.9019157734713276E-6</v>
      </c>
      <c r="AV800" s="13">
        <f t="shared" si="1045"/>
        <v>5.3758384777018074E-6</v>
      </c>
      <c r="AW800" s="13">
        <f t="shared" si="1046"/>
        <v>5.4926825745091969E-8</v>
      </c>
      <c r="AX800" s="13">
        <f t="shared" si="1047"/>
        <v>1.1243355049415522E-2</v>
      </c>
      <c r="AY800" s="13">
        <f t="shared" si="1048"/>
        <v>4.3846281800761534E-3</v>
      </c>
      <c r="AZ800" s="13">
        <f t="shared" si="1049"/>
        <v>8.5494784221535865E-4</v>
      </c>
      <c r="BA800" s="13">
        <f t="shared" si="1050"/>
        <v>1.11136115065216E-4</v>
      </c>
      <c r="BB800" s="13">
        <f t="shared" si="1051"/>
        <v>1.0835078581914554E-5</v>
      </c>
      <c r="BC800" s="13">
        <f t="shared" si="1052"/>
        <v>8.4508210716109684E-7</v>
      </c>
      <c r="BD800" s="13">
        <f t="shared" si="1053"/>
        <v>3.7704670392122452E-7</v>
      </c>
      <c r="BE800" s="13">
        <f t="shared" si="1054"/>
        <v>8.1880808732420536E-7</v>
      </c>
      <c r="BF800" s="13">
        <f t="shared" si="1055"/>
        <v>8.8907644185055435E-7</v>
      </c>
      <c r="BG800" s="13">
        <f t="shared" si="1056"/>
        <v>6.4358338393781427E-7</v>
      </c>
      <c r="BH800" s="13">
        <f t="shared" si="1057"/>
        <v>3.4940716505100408E-7</v>
      </c>
      <c r="BI800" s="13">
        <f t="shared" si="1058"/>
        <v>1.5175701553012875E-7</v>
      </c>
      <c r="BJ800" s="14">
        <f t="shared" si="1059"/>
        <v>0.78174660767743143</v>
      </c>
      <c r="BK800" s="14">
        <f t="shared" si="1060"/>
        <v>0.16213982889260409</v>
      </c>
      <c r="BL800" s="14">
        <f t="shared" si="1061"/>
        <v>5.2756605752421123E-2</v>
      </c>
      <c r="BM800" s="14">
        <f t="shared" si="1062"/>
        <v>0.46491227544839975</v>
      </c>
      <c r="BN800" s="14">
        <f t="shared" si="1063"/>
        <v>0.52810909053508337</v>
      </c>
    </row>
    <row r="801" spans="1:66" x14ac:dyDescent="0.25">
      <c r="A801" t="s">
        <v>69</v>
      </c>
      <c r="B801" t="s">
        <v>77</v>
      </c>
      <c r="C801" t="s">
        <v>351</v>
      </c>
      <c r="D801" s="11">
        <v>44450</v>
      </c>
      <c r="E801" s="10">
        <f>VLOOKUP(A801,home!$A$2:$E$405,3,FALSE)</f>
        <v>1.3526</v>
      </c>
      <c r="F801" s="10">
        <f>VLOOKUP(B801,home!$B$2:$E$405,3,FALSE)</f>
        <v>1.2062999999999999</v>
      </c>
      <c r="G801" s="10">
        <f>VLOOKUP(C801,away!$B$2:$E$405,4,FALSE)</f>
        <v>0.73929999999999996</v>
      </c>
      <c r="H801" s="10">
        <f>VLOOKUP(A801,away!$A$2:$E$405,3,FALSE)</f>
        <v>1.3421000000000001</v>
      </c>
      <c r="I801" s="10">
        <f>VLOOKUP(C801,away!$B$2:$E$405,3,FALSE)</f>
        <v>1.0196000000000001</v>
      </c>
      <c r="J801" s="10">
        <f>VLOOKUP(B801,home!$B$2:$E$405,4,FALSE)</f>
        <v>0.70589999999999997</v>
      </c>
      <c r="K801" s="12">
        <f t="shared" si="1008"/>
        <v>1.2062724722339999</v>
      </c>
      <c r="L801" s="12">
        <f t="shared" si="1009"/>
        <v>0.96595720244400007</v>
      </c>
      <c r="M801" s="13">
        <f t="shared" si="1010"/>
        <v>0.11392332157290522</v>
      </c>
      <c r="N801" s="13">
        <f t="shared" si="1011"/>
        <v>0.13742256675885736</v>
      </c>
      <c r="O801" s="13">
        <f t="shared" si="1012"/>
        <v>0.11004505299969172</v>
      </c>
      <c r="P801" s="13">
        <f t="shared" si="1013"/>
        <v>0.13274431813905968</v>
      </c>
      <c r="Q801" s="13">
        <f t="shared" si="1014"/>
        <v>8.2884529672474408E-2</v>
      </c>
      <c r="R801" s="13">
        <f t="shared" si="1015"/>
        <v>5.3149405769191964E-2</v>
      </c>
      <c r="S801" s="13">
        <f t="shared" si="1016"/>
        <v>3.8668671512810712E-2</v>
      </c>
      <c r="T801" s="13">
        <f t="shared" si="1017"/>
        <v>8.0062908408310082E-2</v>
      </c>
      <c r="U801" s="13">
        <f t="shared" si="1018"/>
        <v>6.4112665094971211E-2</v>
      </c>
      <c r="V801" s="13">
        <f t="shared" si="1019"/>
        <v>5.0063365842538286E-3</v>
      </c>
      <c r="W801" s="13">
        <f t="shared" si="1020"/>
        <v>3.3327108839322675E-2</v>
      </c>
      <c r="X801" s="13">
        <f t="shared" si="1021"/>
        <v>3.219256081997883E-2</v>
      </c>
      <c r="Y801" s="13">
        <f t="shared" si="1022"/>
        <v>1.5548317994587538E-2</v>
      </c>
      <c r="Z801" s="13">
        <f t="shared" si="1023"/>
        <v>1.7113350436123224E-2</v>
      </c>
      <c r="AA801" s="13">
        <f t="shared" si="1024"/>
        <v>2.0643363538789164E-2</v>
      </c>
      <c r="AB801" s="13">
        <f t="shared" si="1025"/>
        <v>1.2450760585580213E-2</v>
      </c>
      <c r="AC801" s="13">
        <f t="shared" si="1026"/>
        <v>3.6458883433391039E-4</v>
      </c>
      <c r="AD801" s="13">
        <f t="shared" si="1027"/>
        <v>1.0050393493005344E-2</v>
      </c>
      <c r="AE801" s="13">
        <f t="shared" si="1028"/>
        <v>9.7082499819648241E-3</v>
      </c>
      <c r="AF801" s="13">
        <f t="shared" si="1029"/>
        <v>4.6888769966028773E-3</v>
      </c>
      <c r="AG801" s="13">
        <f t="shared" si="1030"/>
        <v>1.5097515020808471E-3</v>
      </c>
      <c r="AH801" s="13">
        <f t="shared" si="1031"/>
        <v>4.132691027930349E-3</v>
      </c>
      <c r="AI801" s="13">
        <f t="shared" si="1032"/>
        <v>4.9851514232408124E-3</v>
      </c>
      <c r="AJ801" s="13">
        <f t="shared" si="1033"/>
        <v>3.0067254658867697E-3</v>
      </c>
      <c r="AK801" s="13">
        <f t="shared" si="1034"/>
        <v>1.2089767203547195E-3</v>
      </c>
      <c r="AL801" s="13">
        <f t="shared" si="1035"/>
        <v>1.6992866972825327E-5</v>
      </c>
      <c r="AM801" s="13">
        <f t="shared" si="1036"/>
        <v>2.4247026011464104E-3</v>
      </c>
      <c r="AN801" s="13">
        <f t="shared" si="1037"/>
        <v>2.3421589413620764E-3</v>
      </c>
      <c r="AO801" s="13">
        <f t="shared" si="1038"/>
        <v>1.1312126493386561E-3</v>
      </c>
      <c r="AP801" s="13">
        <f t="shared" si="1039"/>
        <v>3.6423433537481132E-4</v>
      </c>
      <c r="AQ801" s="13">
        <f t="shared" si="1040"/>
        <v>8.7958694908175586E-5</v>
      </c>
      <c r="AR801" s="13">
        <f t="shared" si="1041"/>
        <v>7.9840053278100399E-4</v>
      </c>
      <c r="AS801" s="13">
        <f t="shared" si="1042"/>
        <v>9.630885845106845E-4</v>
      </c>
      <c r="AT801" s="13">
        <f t="shared" si="1043"/>
        <v>5.808736239090236E-4</v>
      </c>
      <c r="AU801" s="13">
        <f t="shared" si="1044"/>
        <v>2.3356395412275352E-4</v>
      </c>
      <c r="AV801" s="13">
        <f t="shared" si="1045"/>
        <v>7.0435442091100651E-5</v>
      </c>
      <c r="AW801" s="13">
        <f t="shared" si="1046"/>
        <v>5.5000604022063559E-7</v>
      </c>
      <c r="AX801" s="13">
        <f t="shared" si="1047"/>
        <v>4.874753335195153E-4</v>
      </c>
      <c r="AY801" s="13">
        <f t="shared" si="1048"/>
        <v>4.7088030942696687E-4</v>
      </c>
      <c r="AZ801" s="13">
        <f t="shared" si="1049"/>
        <v>2.27425113190019E-4</v>
      </c>
      <c r="BA801" s="13">
        <f t="shared" si="1050"/>
        <v>7.3227642034180278E-5</v>
      </c>
      <c r="BB801" s="13">
        <f t="shared" si="1051"/>
        <v>1.7683692060226858E-5</v>
      </c>
      <c r="BC801" s="13">
        <f t="shared" si="1052"/>
        <v>3.4163379422755839E-6</v>
      </c>
      <c r="BD801" s="13">
        <f t="shared" si="1053"/>
        <v>1.2853679084582291E-4</v>
      </c>
      <c r="BE801" s="13">
        <f t="shared" si="1054"/>
        <v>1.5505039246661539E-4</v>
      </c>
      <c r="BF801" s="13">
        <f t="shared" si="1055"/>
        <v>9.3516510120778074E-5</v>
      </c>
      <c r="BG801" s="13">
        <f t="shared" si="1056"/>
        <v>3.7602130619362274E-5</v>
      </c>
      <c r="BH801" s="13">
        <f t="shared" si="1057"/>
        <v>1.1339603765870988E-5</v>
      </c>
      <c r="BI801" s="13">
        <f t="shared" si="1058"/>
        <v>2.7357303737622317E-6</v>
      </c>
      <c r="BJ801" s="14">
        <f t="shared" si="1059"/>
        <v>0.4150256401174881</v>
      </c>
      <c r="BK801" s="14">
        <f t="shared" si="1060"/>
        <v>0.29119510981976315</v>
      </c>
      <c r="BL801" s="14">
        <f t="shared" si="1061"/>
        <v>0.2768099359212437</v>
      </c>
      <c r="BM801" s="14">
        <f t="shared" si="1062"/>
        <v>0.36950451107905102</v>
      </c>
      <c r="BN801" s="14">
        <f t="shared" si="1063"/>
        <v>0.63016919491218037</v>
      </c>
    </row>
    <row r="802" spans="1:66" x14ac:dyDescent="0.25">
      <c r="A802" t="s">
        <v>80</v>
      </c>
      <c r="B802" t="s">
        <v>83</v>
      </c>
      <c r="C802" t="s">
        <v>86</v>
      </c>
      <c r="D802" s="11">
        <v>44450</v>
      </c>
      <c r="E802" s="10">
        <f>VLOOKUP(A802,home!$A$2:$E$405,3,FALSE)</f>
        <v>1.2518</v>
      </c>
      <c r="F802" s="10">
        <f>VLOOKUP(B802,home!$B$2:$E$405,3,FALSE)</f>
        <v>1.2850999999999999</v>
      </c>
      <c r="G802" s="10">
        <f>VLOOKUP(C802,away!$B$2:$E$405,4,FALSE)</f>
        <v>1.0072000000000001</v>
      </c>
      <c r="H802" s="10">
        <f>VLOOKUP(A802,away!$A$2:$E$405,3,FALSE)</f>
        <v>1.0562</v>
      </c>
      <c r="I802" s="10">
        <f>VLOOKUP(C802,away!$B$2:$E$405,3,FALSE)</f>
        <v>0.65859999999999996</v>
      </c>
      <c r="J802" s="10">
        <f>VLOOKUP(B802,home!$B$2:$E$405,4,FALSE)</f>
        <v>1.1526000000000001</v>
      </c>
      <c r="K802" s="12">
        <f t="shared" si="1008"/>
        <v>1.6202707348960002</v>
      </c>
      <c r="L802" s="12">
        <f t="shared" si="1009"/>
        <v>0.80176391263199998</v>
      </c>
      <c r="M802" s="13">
        <f t="shared" si="1010"/>
        <v>8.874087724390535E-2</v>
      </c>
      <c r="N802" s="13">
        <f t="shared" si="1011"/>
        <v>0.14378424638729825</v>
      </c>
      <c r="O802" s="13">
        <f t="shared" si="1012"/>
        <v>7.1149232949469565E-2</v>
      </c>
      <c r="P802" s="13">
        <f t="shared" si="1013"/>
        <v>0.11528101995832375</v>
      </c>
      <c r="Q802" s="13">
        <f t="shared" si="1014"/>
        <v>0.11648470328020767</v>
      </c>
      <c r="R802" s="13">
        <f t="shared" si="1015"/>
        <v>2.8522443695166162E-2</v>
      </c>
      <c r="S802" s="13">
        <f t="shared" si="1016"/>
        <v>3.7439661335847814E-2</v>
      </c>
      <c r="T802" s="13">
        <f t="shared" si="1017"/>
        <v>9.3393231463716864E-2</v>
      </c>
      <c r="U802" s="13">
        <f t="shared" si="1018"/>
        <v>4.6214080806996662E-2</v>
      </c>
      <c r="V802" s="13">
        <f t="shared" si="1019"/>
        <v>5.4041014690294435E-3</v>
      </c>
      <c r="W802" s="13">
        <f t="shared" si="1020"/>
        <v>6.2912251929321511E-2</v>
      </c>
      <c r="X802" s="13">
        <f t="shared" si="1021"/>
        <v>5.044077325934291E-2</v>
      </c>
      <c r="Y802" s="13">
        <f t="shared" si="1022"/>
        <v>2.0220795862297161E-2</v>
      </c>
      <c r="Z802" s="13">
        <f t="shared" si="1023"/>
        <v>7.6227553516207813E-3</v>
      </c>
      <c r="AA802" s="13">
        <f t="shared" si="1024"/>
        <v>1.235092741550302E-2</v>
      </c>
      <c r="AB802" s="13">
        <f t="shared" si="1025"/>
        <v>1.0005923120082119E-2</v>
      </c>
      <c r="AC802" s="13">
        <f t="shared" si="1026"/>
        <v>4.3877068596843906E-4</v>
      </c>
      <c r="AD802" s="13">
        <f t="shared" si="1027"/>
        <v>2.5483720166871036E-2</v>
      </c>
      <c r="AE802" s="13">
        <f t="shared" si="1028"/>
        <v>2.0431927189409525E-2</v>
      </c>
      <c r="AF802" s="13">
        <f t="shared" si="1029"/>
        <v>8.1907909429965609E-3</v>
      </c>
      <c r="AG802" s="13">
        <f t="shared" si="1030"/>
        <v>2.189026864669224E-3</v>
      </c>
      <c r="AH802" s="13">
        <f t="shared" si="1031"/>
        <v>1.5279125389379984E-3</v>
      </c>
      <c r="AI802" s="13">
        <f t="shared" si="1032"/>
        <v>2.4756319723218839E-3</v>
      </c>
      <c r="AJ802" s="13">
        <f t="shared" si="1033"/>
        <v>2.0055970175630071E-3</v>
      </c>
      <c r="AK802" s="13">
        <f t="shared" si="1034"/>
        <v>1.0832033845173462E-3</v>
      </c>
      <c r="AL802" s="13">
        <f t="shared" si="1035"/>
        <v>2.2799834203680434E-5</v>
      </c>
      <c r="AM802" s="13">
        <f t="shared" si="1036"/>
        <v>8.2581052005320232E-3</v>
      </c>
      <c r="AN802" s="13">
        <f t="shared" si="1037"/>
        <v>6.6210507365052212E-3</v>
      </c>
      <c r="AO802" s="13">
        <f t="shared" si="1038"/>
        <v>2.6542597721177052E-3</v>
      </c>
      <c r="AP802" s="13">
        <f t="shared" si="1039"/>
        <v>7.0936323334493741E-4</v>
      </c>
      <c r="AQ802" s="13">
        <f t="shared" si="1040"/>
        <v>1.4218546036098083E-4</v>
      </c>
      <c r="AR802" s="13">
        <f t="shared" si="1041"/>
        <v>2.4500502707568459E-4</v>
      </c>
      <c r="AS802" s="13">
        <f t="shared" si="1042"/>
        <v>3.9697447527313392E-4</v>
      </c>
      <c r="AT802" s="13">
        <f t="shared" si="1043"/>
        <v>3.2160306239287738E-4</v>
      </c>
      <c r="AU802" s="13">
        <f t="shared" si="1044"/>
        <v>1.736946767493705E-4</v>
      </c>
      <c r="AV802" s="13">
        <f t="shared" si="1045"/>
        <v>7.0358100386056475E-5</v>
      </c>
      <c r="AW802" s="13">
        <f t="shared" si="1046"/>
        <v>8.2274126633033486E-7</v>
      </c>
      <c r="AX802" s="13">
        <f t="shared" si="1047"/>
        <v>2.2300610303524183E-3</v>
      </c>
      <c r="AY802" s="13">
        <f t="shared" si="1048"/>
        <v>1.7879824571035042E-3</v>
      </c>
      <c r="AZ802" s="13">
        <f t="shared" si="1049"/>
        <v>7.1676990526234113E-4</v>
      </c>
      <c r="BA802" s="13">
        <f t="shared" si="1050"/>
        <v>1.9156008123333423E-4</v>
      </c>
      <c r="BB802" s="13">
        <f t="shared" si="1051"/>
        <v>3.8396490058435444E-5</v>
      </c>
      <c r="BC802" s="13">
        <f t="shared" si="1052"/>
        <v>6.1569840201173807E-6</v>
      </c>
      <c r="BD802" s="13">
        <f t="shared" si="1053"/>
        <v>3.2739364853784981E-5</v>
      </c>
      <c r="BE802" s="13">
        <f t="shared" si="1054"/>
        <v>5.3046634751670469E-5</v>
      </c>
      <c r="BF802" s="13">
        <f t="shared" si="1055"/>
        <v>4.2974954936424409E-5</v>
      </c>
      <c r="BG802" s="13">
        <f t="shared" si="1056"/>
        <v>2.3210353938987619E-5</v>
      </c>
      <c r="BH802" s="13">
        <f t="shared" si="1057"/>
        <v>9.4017643084799416E-6</v>
      </c>
      <c r="BI802" s="13">
        <f t="shared" si="1058"/>
        <v>3.0466807130839526E-6</v>
      </c>
      <c r="BJ802" s="14">
        <f t="shared" si="1059"/>
        <v>0.56688735869702178</v>
      </c>
      <c r="BK802" s="14">
        <f t="shared" si="1060"/>
        <v>0.24911521298438197</v>
      </c>
      <c r="BL802" s="14">
        <f t="shared" si="1061"/>
        <v>0.1767070079959373</v>
      </c>
      <c r="BM802" s="14">
        <f t="shared" si="1062"/>
        <v>0.43458265179875383</v>
      </c>
      <c r="BN802" s="14">
        <f t="shared" si="1063"/>
        <v>0.56396252351437082</v>
      </c>
    </row>
    <row r="803" spans="1:66" s="10" customFormat="1" x14ac:dyDescent="0.25">
      <c r="A803" t="s">
        <v>80</v>
      </c>
      <c r="B803" t="s">
        <v>111</v>
      </c>
      <c r="C803" t="s">
        <v>76</v>
      </c>
      <c r="D803" s="11">
        <v>44450</v>
      </c>
      <c r="E803" s="10">
        <f>VLOOKUP(A803,home!$A$2:$E$405,3,FALSE)</f>
        <v>1.2518</v>
      </c>
      <c r="F803" s="10">
        <f>VLOOKUP(B803,home!$B$2:$E$405,3,FALSE)</f>
        <v>0.96779999999999999</v>
      </c>
      <c r="G803" s="10">
        <f>VLOOKUP(C803,away!$B$2:$E$405,4,FALSE)</f>
        <v>0.9728</v>
      </c>
      <c r="H803" s="10">
        <f>VLOOKUP(A803,away!$A$2:$E$405,3,FALSE)</f>
        <v>1.0562</v>
      </c>
      <c r="I803" s="10">
        <f>VLOOKUP(C803,away!$B$2:$E$405,3,FALSE)</f>
        <v>0.70589999999999997</v>
      </c>
      <c r="J803" s="10">
        <f>VLOOKUP(B803,home!$B$2:$E$405,4,FALSE)</f>
        <v>0.61450000000000005</v>
      </c>
      <c r="K803" s="12">
        <f t="shared" si="1008"/>
        <v>1.178539456512</v>
      </c>
      <c r="L803" s="12">
        <f t="shared" si="1009"/>
        <v>0.45815373591000003</v>
      </c>
      <c r="M803" s="13">
        <f t="shared" si="1010"/>
        <v>0.19462255871832407</v>
      </c>
      <c r="N803" s="13">
        <f t="shared" si="1011"/>
        <v>0.22937036457686844</v>
      </c>
      <c r="O803" s="13">
        <f t="shared" si="1012"/>
        <v>8.9167052369163502E-2</v>
      </c>
      <c r="P803" s="13">
        <f t="shared" si="1013"/>
        <v>0.10508688943793099</v>
      </c>
      <c r="Q803" s="13">
        <f t="shared" si="1014"/>
        <v>0.13516101240419093</v>
      </c>
      <c r="R803" s="13">
        <f t="shared" si="1015"/>
        <v>2.0426109081507438E-2</v>
      </c>
      <c r="S803" s="13">
        <f t="shared" si="1016"/>
        <v>1.4185475728590595E-2</v>
      </c>
      <c r="T803" s="13">
        <f t="shared" si="1017"/>
        <v>6.1924522782357917E-2</v>
      </c>
      <c r="U803" s="13">
        <f t="shared" si="1018"/>
        <v>2.4072975495574602E-2</v>
      </c>
      <c r="V803" s="13">
        <f t="shared" si="1019"/>
        <v>8.5105328963794476E-4</v>
      </c>
      <c r="W803" s="13">
        <f t="shared" si="1020"/>
        <v>5.3097528700148944E-2</v>
      </c>
      <c r="X803" s="13">
        <f t="shared" si="1021"/>
        <v>2.4326831141561683E-2</v>
      </c>
      <c r="Y803" s="13">
        <f t="shared" si="1022"/>
        <v>5.5727142851791081E-3</v>
      </c>
      <c r="Z803" s="13">
        <f t="shared" si="1023"/>
        <v>3.1194327285992717E-3</v>
      </c>
      <c r="AA803" s="13">
        <f t="shared" si="1024"/>
        <v>3.6763745525891308E-3</v>
      </c>
      <c r="AB803" s="13">
        <f t="shared" si="1025"/>
        <v>2.166376233571471E-3</v>
      </c>
      <c r="AC803" s="13">
        <f t="shared" si="1026"/>
        <v>2.8720508924728565E-5</v>
      </c>
      <c r="AD803" s="13">
        <f t="shared" si="1027"/>
        <v>1.5644383154100969E-2</v>
      </c>
      <c r="AE803" s="13">
        <f t="shared" si="1028"/>
        <v>7.1675325880588272E-3</v>
      </c>
      <c r="AF803" s="13">
        <f t="shared" si="1029"/>
        <v>1.6419159162379114E-3</v>
      </c>
      <c r="AG803" s="13">
        <f t="shared" si="1030"/>
        <v>2.5074997035816332E-4</v>
      </c>
      <c r="AH803" s="13">
        <f t="shared" si="1031"/>
        <v>3.5729493963192026E-4</v>
      </c>
      <c r="AI803" s="13">
        <f t="shared" si="1032"/>
        <v>4.2108618396829111E-4</v>
      </c>
      <c r="AJ803" s="13">
        <f t="shared" si="1033"/>
        <v>2.4813334119935099E-4</v>
      </c>
      <c r="AK803" s="13">
        <f t="shared" si="1034"/>
        <v>9.7478311026529893E-5</v>
      </c>
      <c r="AL803" s="13">
        <f t="shared" si="1035"/>
        <v>6.2030814225234987E-7</v>
      </c>
      <c r="AM803" s="13">
        <f t="shared" si="1036"/>
        <v>3.6875045639799295E-3</v>
      </c>
      <c r="AN803" s="13">
        <f t="shared" si="1037"/>
        <v>1.6894439921725801E-3</v>
      </c>
      <c r="AO803" s="13">
        <f t="shared" si="1038"/>
        <v>3.8701253831228624E-4</v>
      </c>
      <c r="AP803" s="13">
        <f t="shared" si="1039"/>
        <v>5.9103746757262004E-5</v>
      </c>
      <c r="AQ803" s="13">
        <f t="shared" si="1040"/>
        <v>6.7696505957795314E-6</v>
      </c>
      <c r="AR803" s="13">
        <f t="shared" si="1041"/>
        <v>3.2739202282820431E-5</v>
      </c>
      <c r="AS803" s="13">
        <f t="shared" si="1042"/>
        <v>3.8584441665031623E-5</v>
      </c>
      <c r="AT803" s="13">
        <f t="shared" si="1043"/>
        <v>2.2736643454862672E-5</v>
      </c>
      <c r="AU803" s="13">
        <f t="shared" si="1044"/>
        <v>8.9320104734003234E-6</v>
      </c>
      <c r="AV803" s="13">
        <f t="shared" si="1045"/>
        <v>2.6316816922201775E-6</v>
      </c>
      <c r="AW803" s="13">
        <f t="shared" si="1046"/>
        <v>9.3037994487040709E-9</v>
      </c>
      <c r="AX803" s="13">
        <f t="shared" si="1047"/>
        <v>7.2431160411973758E-4</v>
      </c>
      <c r="AY803" s="13">
        <f t="shared" si="1048"/>
        <v>3.3184606739042268E-4</v>
      </c>
      <c r="AZ803" s="13">
        <f t="shared" si="1049"/>
        <v>7.6018257760981887E-5</v>
      </c>
      <c r="BA803" s="13">
        <f t="shared" si="1050"/>
        <v>1.1609349596854405E-5</v>
      </c>
      <c r="BB803" s="13">
        <f t="shared" si="1051"/>
        <v>1.3297167223210243E-6</v>
      </c>
      <c r="BC803" s="13">
        <f t="shared" si="1052"/>
        <v>1.2184293680667545E-7</v>
      </c>
      <c r="BD803" s="13">
        <f t="shared" si="1053"/>
        <v>2.4999313060978978E-6</v>
      </c>
      <c r="BE803" s="13">
        <f t="shared" si="1054"/>
        <v>2.9462676828059505E-6</v>
      </c>
      <c r="BF803" s="13">
        <f t="shared" si="1055"/>
        <v>1.7361463568164976E-6</v>
      </c>
      <c r="BG803" s="13">
        <f t="shared" si="1056"/>
        <v>6.8203899459593447E-7</v>
      </c>
      <c r="BH803" s="13">
        <f t="shared" si="1057"/>
        <v>2.0095246650277092E-7</v>
      </c>
      <c r="BI803" s="13">
        <f t="shared" si="1058"/>
        <v>4.7366082131384315E-8</v>
      </c>
      <c r="BJ803" s="14">
        <f t="shared" si="1059"/>
        <v>0.54113262684940788</v>
      </c>
      <c r="BK803" s="14">
        <f t="shared" si="1060"/>
        <v>0.31510716405894096</v>
      </c>
      <c r="BL803" s="14">
        <f t="shared" si="1061"/>
        <v>0.14074661719068951</v>
      </c>
      <c r="BM803" s="14">
        <f t="shared" si="1062"/>
        <v>0.22594001747606124</v>
      </c>
      <c r="BN803" s="14">
        <f t="shared" si="1063"/>
        <v>0.7738339865879853</v>
      </c>
    </row>
    <row r="804" spans="1:66" x14ac:dyDescent="0.25">
      <c r="A804" t="s">
        <v>80</v>
      </c>
      <c r="B804" t="s">
        <v>85</v>
      </c>
      <c r="C804" t="s">
        <v>97</v>
      </c>
      <c r="D804" s="11">
        <v>44450</v>
      </c>
      <c r="E804" s="10">
        <f>VLOOKUP(A804,home!$A$2:$E$405,3,FALSE)</f>
        <v>1.2518</v>
      </c>
      <c r="F804" s="10">
        <f>VLOOKUP(B804,home!$B$2:$E$405,3,FALSE)</f>
        <v>1.3893</v>
      </c>
      <c r="G804" s="10">
        <f>VLOOKUP(C804,away!$B$2:$E$405,4,FALSE)</f>
        <v>0.97250000000000003</v>
      </c>
      <c r="H804" s="10">
        <f>VLOOKUP(A804,away!$A$2:$E$405,3,FALSE)</f>
        <v>1.0562</v>
      </c>
      <c r="I804" s="10">
        <f>VLOOKUP(C804,away!$B$2:$E$405,3,FALSE)</f>
        <v>1.1526000000000001</v>
      </c>
      <c r="J804" s="10">
        <f>VLOOKUP(B804,home!$B$2:$E$405,4,FALSE)</f>
        <v>0.98799999999999999</v>
      </c>
      <c r="K804" s="12">
        <f t="shared" si="1008"/>
        <v>1.69129978215</v>
      </c>
      <c r="L804" s="12">
        <f t="shared" si="1009"/>
        <v>1.2027676065600001</v>
      </c>
      <c r="M804" s="13">
        <f t="shared" si="1010"/>
        <v>5.5350621645844006E-2</v>
      </c>
      <c r="N804" s="13">
        <f t="shared" si="1011"/>
        <v>9.3614494331483056E-2</v>
      </c>
      <c r="O804" s="13">
        <f t="shared" si="1012"/>
        <v>6.6573934718579947E-2</v>
      </c>
      <c r="P804" s="13">
        <f t="shared" si="1013"/>
        <v>0.11259648128640258</v>
      </c>
      <c r="Q804" s="13">
        <f t="shared" si="1014"/>
        <v>7.9165086934459838E-2</v>
      </c>
      <c r="R804" s="13">
        <f t="shared" si="1015"/>
        <v>4.0036486060374042E-2</v>
      </c>
      <c r="S804" s="13">
        <f t="shared" si="1016"/>
        <v>5.7262083157791986E-2</v>
      </c>
      <c r="T804" s="13">
        <f t="shared" si="1017"/>
        <v>9.5217202135274612E-2</v>
      </c>
      <c r="U804" s="13">
        <f t="shared" si="1018"/>
        <v>6.7713700151962139E-2</v>
      </c>
      <c r="V804" s="13">
        <f t="shared" si="1019"/>
        <v>1.2942761542449967E-2</v>
      </c>
      <c r="W804" s="13">
        <f t="shared" si="1020"/>
        <v>4.4630631428712583E-2</v>
      </c>
      <c r="X804" s="13">
        <f t="shared" si="1021"/>
        <v>5.3680277742774167E-2</v>
      </c>
      <c r="Y804" s="13">
        <f t="shared" si="1022"/>
        <v>3.2282449590076263E-2</v>
      </c>
      <c r="Z804" s="13">
        <f t="shared" si="1023"/>
        <v>1.6051529504636307E-2</v>
      </c>
      <c r="AA804" s="13">
        <f t="shared" si="1024"/>
        <v>2.7147948354365684E-2</v>
      </c>
      <c r="AB804" s="13">
        <f t="shared" si="1025"/>
        <v>2.2957659568779064E-2</v>
      </c>
      <c r="AC804" s="13">
        <f t="shared" si="1026"/>
        <v>1.6455431805415183E-3</v>
      </c>
      <c r="AD804" s="13">
        <f t="shared" si="1027"/>
        <v>1.8870944303149641E-2</v>
      </c>
      <c r="AE804" s="13">
        <f t="shared" si="1028"/>
        <v>2.2697360513026368E-2</v>
      </c>
      <c r="AF804" s="13">
        <f t="shared" si="1029"/>
        <v>1.3649824989741089E-2</v>
      </c>
      <c r="AG804" s="13">
        <f t="shared" si="1030"/>
        <v>5.4725224442912579E-3</v>
      </c>
      <c r="AH804" s="13">
        <f t="shared" si="1031"/>
        <v>4.8265649309796547E-3</v>
      </c>
      <c r="AI804" s="13">
        <f t="shared" si="1032"/>
        <v>8.1631682162987204E-3</v>
      </c>
      <c r="AJ804" s="13">
        <f t="shared" si="1033"/>
        <v>6.9031823129399152E-3</v>
      </c>
      <c r="AK804" s="13">
        <f t="shared" si="1034"/>
        <v>3.8917835806723377E-3</v>
      </c>
      <c r="AL804" s="13">
        <f t="shared" si="1035"/>
        <v>1.3389722928087281E-4</v>
      </c>
      <c r="AM804" s="13">
        <f t="shared" si="1036"/>
        <v>6.3832847977763479E-3</v>
      </c>
      <c r="AN804" s="13">
        <f t="shared" si="1037"/>
        <v>7.6776081782122937E-3</v>
      </c>
      <c r="AO804" s="13">
        <f t="shared" si="1038"/>
        <v>4.6171892063069419E-3</v>
      </c>
      <c r="AP804" s="13">
        <f t="shared" si="1039"/>
        <v>1.8511352035681563E-3</v>
      </c>
      <c r="AQ804" s="13">
        <f t="shared" si="1040"/>
        <v>5.566213645536571E-4</v>
      </c>
      <c r="AR804" s="13">
        <f t="shared" si="1041"/>
        <v>1.1610471899881672E-3</v>
      </c>
      <c r="AS804" s="13">
        <f t="shared" si="1042"/>
        <v>1.963678859492857E-3</v>
      </c>
      <c r="AT804" s="13">
        <f t="shared" si="1043"/>
        <v>1.6605848136364149E-3</v>
      </c>
      <c r="AU804" s="13">
        <f t="shared" si="1044"/>
        <v>9.3618224451495562E-4</v>
      </c>
      <c r="AV804" s="13">
        <f t="shared" si="1045"/>
        <v>3.9584120655021077E-4</v>
      </c>
      <c r="AW804" s="13">
        <f t="shared" si="1046"/>
        <v>7.5660883005321999E-6</v>
      </c>
      <c r="AX804" s="13">
        <f t="shared" si="1047"/>
        <v>1.7993413646467601E-3</v>
      </c>
      <c r="AY804" s="13">
        <f t="shared" si="1048"/>
        <v>2.1641895065405885E-3</v>
      </c>
      <c r="AZ804" s="13">
        <f t="shared" si="1049"/>
        <v>1.3015085164620455E-3</v>
      </c>
      <c r="BA804" s="13">
        <f t="shared" si="1050"/>
        <v>5.218040944208372E-4</v>
      </c>
      <c r="BB804" s="13">
        <f t="shared" si="1051"/>
        <v>1.5690226543493957E-4</v>
      </c>
      <c r="BC804" s="13">
        <f t="shared" si="1052"/>
        <v>3.7743392452204849E-5</v>
      </c>
      <c r="BD804" s="13">
        <f t="shared" si="1053"/>
        <v>2.3274499163421363E-4</v>
      </c>
      <c r="BE804" s="13">
        <f t="shared" si="1054"/>
        <v>3.9364155364744909E-4</v>
      </c>
      <c r="BF804" s="13">
        <f t="shared" si="1055"/>
        <v>3.3288293696455906E-4</v>
      </c>
      <c r="BG804" s="13">
        <f t="shared" si="1056"/>
        <v>1.8766827958987035E-4</v>
      </c>
      <c r="BH804" s="13">
        <f t="shared" si="1057"/>
        <v>7.935083009670328E-5</v>
      </c>
      <c r="BI804" s="13">
        <f t="shared" si="1058"/>
        <v>2.6841208331195156E-5</v>
      </c>
      <c r="BJ804" s="14">
        <f t="shared" si="1059"/>
        <v>0.48634812230336361</v>
      </c>
      <c r="BK804" s="14">
        <f t="shared" si="1060"/>
        <v>0.24209557754885153</v>
      </c>
      <c r="BL804" s="14">
        <f t="shared" si="1061"/>
        <v>0.2555848920093981</v>
      </c>
      <c r="BM804" s="14">
        <f t="shared" si="1062"/>
        <v>0.55058639297086609</v>
      </c>
      <c r="BN804" s="14">
        <f t="shared" si="1063"/>
        <v>0.44733710497714346</v>
      </c>
    </row>
    <row r="805" spans="1:66" x14ac:dyDescent="0.25">
      <c r="A805" t="s">
        <v>80</v>
      </c>
      <c r="B805" t="s">
        <v>87</v>
      </c>
      <c r="C805" t="s">
        <v>88</v>
      </c>
      <c r="D805" s="11">
        <v>44450</v>
      </c>
      <c r="E805" s="10">
        <f>VLOOKUP(A805,home!$A$2:$E$405,3,FALSE)</f>
        <v>1.2518</v>
      </c>
      <c r="F805" s="10">
        <f>VLOOKUP(B805,home!$B$2:$E$405,3,FALSE)</f>
        <v>0.62519999999999998</v>
      </c>
      <c r="G805" s="10">
        <f>VLOOKUP(C805,away!$B$2:$E$405,4,FALSE)</f>
        <v>1.1113999999999999</v>
      </c>
      <c r="H805" s="10">
        <f>VLOOKUP(A805,away!$A$2:$E$405,3,FALSE)</f>
        <v>1.0562</v>
      </c>
      <c r="I805" s="10">
        <f>VLOOKUP(C805,away!$B$2:$E$405,3,FALSE)</f>
        <v>1.1526000000000001</v>
      </c>
      <c r="J805" s="10">
        <f>VLOOKUP(B805,home!$B$2:$E$405,4,FALSE)</f>
        <v>1.2349000000000001</v>
      </c>
      <c r="K805" s="12">
        <f t="shared" si="1008"/>
        <v>0.86980982510399985</v>
      </c>
      <c r="L805" s="12">
        <f t="shared" si="1009"/>
        <v>1.5033377705880004</v>
      </c>
      <c r="M805" s="13">
        <f t="shared" si="1010"/>
        <v>9.3186949334807173E-2</v>
      </c>
      <c r="N805" s="13">
        <f t="shared" si="1011"/>
        <v>8.1054924102883924E-2</v>
      </c>
      <c r="O805" s="13">
        <f t="shared" si="1012"/>
        <v>0.14009146066088599</v>
      </c>
      <c r="P805" s="13">
        <f t="shared" si="1013"/>
        <v>0.12185292889600911</v>
      </c>
      <c r="Q805" s="13">
        <f t="shared" si="1014"/>
        <v>3.5251184678873719E-2</v>
      </c>
      <c r="R805" s="13">
        <f t="shared" si="1015"/>
        <v>0.10530239207417644</v>
      </c>
      <c r="S805" s="13">
        <f t="shared" si="1016"/>
        <v>3.9834269676509777E-2</v>
      </c>
      <c r="T805" s="13">
        <f t="shared" si="1017"/>
        <v>5.2994437385723903E-2</v>
      </c>
      <c r="U805" s="13">
        <f t="shared" si="1018"/>
        <v>9.1593055233072235E-2</v>
      </c>
      <c r="V805" s="13">
        <f t="shared" si="1019"/>
        <v>5.7875562871372074E-3</v>
      </c>
      <c r="W805" s="13">
        <f t="shared" si="1020"/>
        <v>1.0220608926746651E-2</v>
      </c>
      <c r="X805" s="13">
        <f t="shared" si="1021"/>
        <v>1.5365027437987127E-2</v>
      </c>
      <c r="Y805" s="13">
        <f t="shared" si="1022"/>
        <v>1.1549413046823512E-2</v>
      </c>
      <c r="Z805" s="13">
        <f t="shared" si="1023"/>
        <v>5.2768354446125307E-2</v>
      </c>
      <c r="AA805" s="13">
        <f t="shared" si="1024"/>
        <v>4.5898433151810122E-2</v>
      </c>
      <c r="AB805" s="13">
        <f t="shared" si="1025"/>
        <v>1.9961454056161797E-2</v>
      </c>
      <c r="AC805" s="13">
        <f t="shared" si="1026"/>
        <v>4.729945352945755E-4</v>
      </c>
      <c r="AD805" s="13">
        <f t="shared" si="1027"/>
        <v>2.2224965157574706E-3</v>
      </c>
      <c r="AE805" s="13">
        <f t="shared" si="1028"/>
        <v>3.3411629571384353E-3</v>
      </c>
      <c r="AF805" s="13">
        <f t="shared" si="1029"/>
        <v>2.5114482355778527E-3</v>
      </c>
      <c r="AG805" s="13">
        <f t="shared" si="1030"/>
        <v>1.258518330473592E-3</v>
      </c>
      <c r="AH805" s="13">
        <f t="shared" si="1031"/>
        <v>1.9832165082658854E-2</v>
      </c>
      <c r="AI805" s="13">
        <f t="shared" si="1032"/>
        <v>1.7250212041981149E-2</v>
      </c>
      <c r="AJ805" s="13">
        <f t="shared" si="1033"/>
        <v>7.5022019596212679E-3</v>
      </c>
      <c r="AK805" s="13">
        <f t="shared" si="1034"/>
        <v>2.1751629914643533E-3</v>
      </c>
      <c r="AL805" s="13">
        <f t="shared" si="1035"/>
        <v>2.4739846035896649E-5</v>
      </c>
      <c r="AM805" s="13">
        <f t="shared" si="1036"/>
        <v>3.8662986113305103E-4</v>
      </c>
      <c r="AN805" s="13">
        <f t="shared" si="1037"/>
        <v>5.812352734785093E-4</v>
      </c>
      <c r="AO805" s="13">
        <f t="shared" si="1038"/>
        <v>4.3689647010914442E-4</v>
      </c>
      <c r="AP805" s="13">
        <f t="shared" si="1039"/>
        <v>2.1893432178388266E-4</v>
      </c>
      <c r="AQ805" s="13">
        <f t="shared" si="1040"/>
        <v>8.2283058803944513E-5</v>
      </c>
      <c r="AR805" s="13">
        <f t="shared" si="1041"/>
        <v>5.9628885682595075E-3</v>
      </c>
      <c r="AS805" s="13">
        <f t="shared" si="1042"/>
        <v>5.1865790626724429E-3</v>
      </c>
      <c r="AT805" s="13">
        <f t="shared" si="1043"/>
        <v>2.2556687136955924E-3</v>
      </c>
      <c r="AU805" s="13">
        <f t="shared" si="1044"/>
        <v>6.5400093645070915E-4</v>
      </c>
      <c r="AV805" s="13">
        <f t="shared" si="1045"/>
        <v>1.4221411003801084E-4</v>
      </c>
      <c r="AW805" s="13">
        <f t="shared" si="1046"/>
        <v>8.9861853016659703E-7</v>
      </c>
      <c r="AX805" s="13">
        <f t="shared" si="1047"/>
        <v>5.6049075315353792E-5</v>
      </c>
      <c r="AY805" s="13">
        <f t="shared" si="1048"/>
        <v>8.4260691928102904E-5</v>
      </c>
      <c r="AZ805" s="13">
        <f t="shared" si="1049"/>
        <v>6.3336140375698266E-5</v>
      </c>
      <c r="BA805" s="13">
        <f t="shared" si="1050"/>
        <v>3.1738537356683618E-5</v>
      </c>
      <c r="BB805" s="13">
        <f t="shared" si="1051"/>
        <v>1.1928435497880181E-5</v>
      </c>
      <c r="BC805" s="13">
        <f t="shared" si="1052"/>
        <v>3.58649352559719E-6</v>
      </c>
      <c r="BD805" s="13">
        <f t="shared" si="1053"/>
        <v>1.4940392677453217E-3</v>
      </c>
      <c r="BE805" s="13">
        <f t="shared" si="1054"/>
        <v>1.2995300341760664E-3</v>
      </c>
      <c r="BF805" s="13">
        <f t="shared" si="1055"/>
        <v>5.6517199587203962E-4</v>
      </c>
      <c r="BG805" s="13">
        <f t="shared" si="1056"/>
        <v>1.6386405162771244E-4</v>
      </c>
      <c r="BH805" s="13">
        <f t="shared" si="1057"/>
        <v>3.5632640521783332E-5</v>
      </c>
      <c r="BI805" s="13">
        <f t="shared" si="1058"/>
        <v>6.1987241640492139E-6</v>
      </c>
      <c r="BJ805" s="14">
        <f t="shared" si="1059"/>
        <v>0.21772609997729409</v>
      </c>
      <c r="BK805" s="14">
        <f t="shared" si="1060"/>
        <v>0.2612436992677219</v>
      </c>
      <c r="BL805" s="14">
        <f t="shared" si="1061"/>
        <v>0.46737232535705542</v>
      </c>
      <c r="BM805" s="14">
        <f t="shared" si="1062"/>
        <v>0.42228727722716219</v>
      </c>
      <c r="BN805" s="14">
        <f t="shared" si="1063"/>
        <v>0.57673983974763643</v>
      </c>
    </row>
    <row r="806" spans="1:66" x14ac:dyDescent="0.25">
      <c r="A806" t="s">
        <v>80</v>
      </c>
      <c r="B806" t="s">
        <v>369</v>
      </c>
      <c r="C806" t="s">
        <v>81</v>
      </c>
      <c r="D806" s="11">
        <v>44450</v>
      </c>
      <c r="E806" s="10">
        <f>VLOOKUP(A806,home!$A$2:$E$405,3,FALSE)</f>
        <v>1.2518</v>
      </c>
      <c r="F806" s="10">
        <f>VLOOKUP(B806,home!$B$2:$E$405,3,FALSE)</f>
        <v>1.042</v>
      </c>
      <c r="G806" s="10">
        <f>VLOOKUP(C806,away!$B$2:$E$405,4,FALSE)</f>
        <v>0.97250000000000003</v>
      </c>
      <c r="H806" s="10">
        <f>VLOOKUP(A806,away!$A$2:$E$405,3,FALSE)</f>
        <v>1.0562</v>
      </c>
      <c r="I806" s="10">
        <f>VLOOKUP(C806,away!$B$2:$E$405,3,FALSE)</f>
        <v>1.0290999999999999</v>
      </c>
      <c r="J806" s="10">
        <f>VLOOKUP(B806,home!$B$2:$E$405,4,FALSE)</f>
        <v>0.90559999999999996</v>
      </c>
      <c r="K806" s="12">
        <f t="shared" si="1008"/>
        <v>1.268505271</v>
      </c>
      <c r="L806" s="12">
        <f t="shared" si="1009"/>
        <v>0.98432871635199981</v>
      </c>
      <c r="M806" s="13">
        <f t="shared" si="1010"/>
        <v>0.10510094734910364</v>
      </c>
      <c r="N806" s="13">
        <f t="shared" si="1011"/>
        <v>0.13332110569943142</v>
      </c>
      <c r="O806" s="13">
        <f t="shared" si="1012"/>
        <v>0.1034538805915223</v>
      </c>
      <c r="P806" s="13">
        <f t="shared" si="1013"/>
        <v>0.13123179283575062</v>
      </c>
      <c r="Q806" s="13">
        <f t="shared" si="1014"/>
        <v>8.4559262657638481E-2</v>
      </c>
      <c r="R806" s="13">
        <f t="shared" si="1015"/>
        <v>5.0916312742143095E-2</v>
      </c>
      <c r="S806" s="13">
        <f t="shared" si="1016"/>
        <v>4.0964862556570121E-2</v>
      </c>
      <c r="T806" s="13">
        <f t="shared" si="1017"/>
        <v>8.3234110467464872E-2</v>
      </c>
      <c r="U806" s="13">
        <f t="shared" si="1018"/>
        <v>6.4587611093292974E-2</v>
      </c>
      <c r="V806" s="13">
        <f t="shared" si="1019"/>
        <v>5.6833110263794784E-3</v>
      </c>
      <c r="W806" s="13">
        <f t="shared" si="1020"/>
        <v>3.5754623464362617E-2</v>
      </c>
      <c r="X806" s="13">
        <f t="shared" si="1021"/>
        <v>3.5194302618325145E-2</v>
      </c>
      <c r="Y806" s="13">
        <f t="shared" si="1022"/>
        <v>1.7321381359599906E-2</v>
      </c>
      <c r="Z806" s="13">
        <f t="shared" si="1023"/>
        <v>1.6706129587616896E-2</v>
      </c>
      <c r="AA806" s="13">
        <f t="shared" si="1024"/>
        <v>2.1191813439901092E-2</v>
      </c>
      <c r="AB806" s="13">
        <f t="shared" si="1025"/>
        <v>1.3440963525281591E-2</v>
      </c>
      <c r="AC806" s="13">
        <f t="shared" si="1026"/>
        <v>4.4352067824232719E-4</v>
      </c>
      <c r="AD806" s="13">
        <f t="shared" si="1027"/>
        <v>1.1338732081791066E-2</v>
      </c>
      <c r="AE806" s="13">
        <f t="shared" si="1028"/>
        <v>1.1161039595128638E-2</v>
      </c>
      <c r="AF806" s="13">
        <f t="shared" si="1029"/>
        <v>5.4930658889134074E-3</v>
      </c>
      <c r="AG806" s="13">
        <f t="shared" si="1030"/>
        <v>1.8023274984236973E-3</v>
      </c>
      <c r="AH806" s="13">
        <f t="shared" si="1031"/>
        <v>4.1110807730472751E-3</v>
      </c>
      <c r="AI806" s="13">
        <f t="shared" si="1032"/>
        <v>5.2149276301172234E-3</v>
      </c>
      <c r="AJ806" s="13">
        <f t="shared" si="1033"/>
        <v>3.307581593343619E-3</v>
      </c>
      <c r="AK806" s="13">
        <f t="shared" si="1034"/>
        <v>1.3985615618063193E-3</v>
      </c>
      <c r="AL806" s="13">
        <f t="shared" si="1035"/>
        <v>2.2151660944458698E-5</v>
      </c>
      <c r="AM806" s="13">
        <f t="shared" si="1036"/>
        <v>2.8766482824417543E-3</v>
      </c>
      <c r="AN806" s="13">
        <f t="shared" si="1037"/>
        <v>2.8315675112520768E-3</v>
      </c>
      <c r="AO806" s="13">
        <f t="shared" si="1038"/>
        <v>1.3935966068073916E-3</v>
      </c>
      <c r="AP806" s="13">
        <f t="shared" si="1039"/>
        <v>4.5725238636374087E-4</v>
      </c>
      <c r="AQ806" s="13">
        <f t="shared" si="1040"/>
        <v>1.1252166362957741E-4</v>
      </c>
      <c r="AR806" s="13">
        <f t="shared" si="1041"/>
        <v>8.0933097203060274E-4</v>
      </c>
      <c r="AS806" s="13">
        <f t="shared" si="1042"/>
        <v>1.0266406040043731E-3</v>
      </c>
      <c r="AT806" s="13">
        <f t="shared" si="1043"/>
        <v>6.5114950880108564E-4</v>
      </c>
      <c r="AU806" s="13">
        <f t="shared" si="1044"/>
        <v>2.7532886137441258E-4</v>
      </c>
      <c r="AV806" s="13">
        <f t="shared" si="1045"/>
        <v>8.7314027977967692E-5</v>
      </c>
      <c r="AW806" s="13">
        <f t="shared" si="1046"/>
        <v>7.683095404287523E-7</v>
      </c>
      <c r="AX806" s="13">
        <f t="shared" si="1047"/>
        <v>6.0817391818174292E-4</v>
      </c>
      <c r="AY806" s="13">
        <f t="shared" si="1048"/>
        <v>5.9864305220260112E-4</v>
      </c>
      <c r="AZ806" s="13">
        <f t="shared" si="1049"/>
        <v>2.9463077356381477E-4</v>
      </c>
      <c r="BA806" s="13">
        <f t="shared" si="1050"/>
        <v>9.6671177046622192E-5</v>
      </c>
      <c r="BB806" s="13">
        <f t="shared" si="1051"/>
        <v>2.3789053902634626E-5</v>
      </c>
      <c r="BC806" s="13">
        <f t="shared" si="1052"/>
        <v>4.6832497782417765E-6</v>
      </c>
      <c r="BD806" s="13">
        <f t="shared" si="1053"/>
        <v>1.3277461946713316E-4</v>
      </c>
      <c r="BE806" s="13">
        <f t="shared" si="1054"/>
        <v>1.6842530464907763E-4</v>
      </c>
      <c r="BF806" s="13">
        <f t="shared" si="1055"/>
        <v>1.0682419335856792E-4</v>
      </c>
      <c r="BG806" s="13">
        <f t="shared" si="1056"/>
        <v>4.516901744855552E-5</v>
      </c>
      <c r="BH806" s="13">
        <f t="shared" si="1057"/>
        <v>1.4324284179845914E-5</v>
      </c>
      <c r="BI806" s="13">
        <f t="shared" si="1058"/>
        <v>3.634085997087291E-6</v>
      </c>
      <c r="BJ806" s="14">
        <f t="shared" si="1059"/>
        <v>0.4284781290062496</v>
      </c>
      <c r="BK806" s="14">
        <f t="shared" si="1060"/>
        <v>0.28404522915919322</v>
      </c>
      <c r="BL806" s="14">
        <f t="shared" si="1061"/>
        <v>0.27094364842974417</v>
      </c>
      <c r="BM806" s="14">
        <f t="shared" si="1062"/>
        <v>0.39099195956455213</v>
      </c>
      <c r="BN806" s="14">
        <f t="shared" si="1063"/>
        <v>0.60858330187558962</v>
      </c>
    </row>
    <row r="807" spans="1:66" x14ac:dyDescent="0.25">
      <c r="A807" t="s">
        <v>80</v>
      </c>
      <c r="B807" t="s">
        <v>412</v>
      </c>
      <c r="C807" t="s">
        <v>410</v>
      </c>
      <c r="D807" s="11">
        <v>44450</v>
      </c>
      <c r="E807" s="10">
        <f>VLOOKUP(A807,home!$A$2:$E$405,3,FALSE)</f>
        <v>1.2518</v>
      </c>
      <c r="F807" s="10">
        <f>VLOOKUP(B807,home!$B$2:$E$405,3,FALSE)</f>
        <v>1.2850999999999999</v>
      </c>
      <c r="G807" s="10">
        <f>VLOOKUP(C807,away!$B$2:$E$405,4,FALSE)</f>
        <v>0.97250000000000003</v>
      </c>
      <c r="H807" s="10">
        <f>VLOOKUP(A807,away!$A$2:$E$405,3,FALSE)</f>
        <v>1.0562</v>
      </c>
      <c r="I807" s="10">
        <f>VLOOKUP(C807,away!$B$2:$E$405,3,FALSE)</f>
        <v>1.0290999999999999</v>
      </c>
      <c r="J807" s="10">
        <f>VLOOKUP(B807,home!$B$2:$E$405,4,FALSE)</f>
        <v>1.1113999999999999</v>
      </c>
      <c r="K807" s="12">
        <f t="shared" si="1008"/>
        <v>1.56444925505</v>
      </c>
      <c r="L807" s="12">
        <f t="shared" si="1009"/>
        <v>1.2080200257879998</v>
      </c>
      <c r="M807" s="13">
        <f t="shared" si="1010"/>
        <v>6.2507465533449352E-2</v>
      </c>
      <c r="N807" s="13">
        <f t="shared" si="1011"/>
        <v>9.77897578888684E-2</v>
      </c>
      <c r="O807" s="13">
        <f t="shared" si="1012"/>
        <v>7.5510270125659987E-2</v>
      </c>
      <c r="P807" s="13">
        <f t="shared" si="1013"/>
        <v>0.11813198584671306</v>
      </c>
      <c r="Q807" s="13">
        <f t="shared" si="1014"/>
        <v>7.6493556940380028E-2</v>
      </c>
      <c r="R807" s="13">
        <f t="shared" si="1015"/>
        <v>4.5608959232229317E-2</v>
      </c>
      <c r="S807" s="13">
        <f t="shared" si="1016"/>
        <v>5.581399742011716E-2</v>
      </c>
      <c r="T807" s="13">
        <f t="shared" si="1017"/>
        <v>9.2405748627733708E-2</v>
      </c>
      <c r="U807" s="13">
        <f t="shared" si="1018"/>
        <v>7.1352902294466974E-2</v>
      </c>
      <c r="V807" s="13">
        <f t="shared" si="1019"/>
        <v>1.1720232663432729E-2</v>
      </c>
      <c r="W807" s="13">
        <f t="shared" si="1020"/>
        <v>3.9890096057167423E-2</v>
      </c>
      <c r="X807" s="13">
        <f t="shared" si="1021"/>
        <v>4.8188034867665173E-2</v>
      </c>
      <c r="Y807" s="13">
        <f t="shared" si="1022"/>
        <v>2.9106055561754964E-2</v>
      </c>
      <c r="Z807" s="13">
        <f t="shared" si="1023"/>
        <v>1.8365512035960499E-2</v>
      </c>
      <c r="AA807" s="13">
        <f t="shared" si="1024"/>
        <v>2.8731911623270212E-2</v>
      </c>
      <c r="AB807" s="13">
        <f t="shared" si="1025"/>
        <v>2.2474808867593767E-2</v>
      </c>
      <c r="AC807" s="13">
        <f t="shared" si="1026"/>
        <v>1.3843689982678143E-3</v>
      </c>
      <c r="AD807" s="13">
        <f t="shared" si="1027"/>
        <v>1.5601507765127134E-2</v>
      </c>
      <c r="AE807" s="13">
        <f t="shared" si="1028"/>
        <v>1.884693381276056E-2</v>
      </c>
      <c r="AF807" s="13">
        <f t="shared" si="1029"/>
        <v>1.138373673525787E-2</v>
      </c>
      <c r="AG807" s="13">
        <f t="shared" si="1030"/>
        <v>4.5839273148300047E-3</v>
      </c>
      <c r="AH807" s="13">
        <f t="shared" si="1031"/>
        <v>5.546476580822704E-3</v>
      </c>
      <c r="AI807" s="13">
        <f t="shared" si="1032"/>
        <v>8.6771811550203515E-3</v>
      </c>
      <c r="AJ807" s="13">
        <f t="shared" si="1033"/>
        <v>6.7875047969527449E-3</v>
      </c>
      <c r="AK807" s="13">
        <f t="shared" si="1034"/>
        <v>3.5395689410803398E-3</v>
      </c>
      <c r="AL807" s="13">
        <f t="shared" si="1035"/>
        <v>1.0465198517606723E-4</v>
      </c>
      <c r="AM807" s="13">
        <f t="shared" si="1036"/>
        <v>4.8815534401619879E-3</v>
      </c>
      <c r="AN807" s="13">
        <f t="shared" si="1037"/>
        <v>5.8970143126699836E-3</v>
      </c>
      <c r="AO807" s="13">
        <f t="shared" si="1038"/>
        <v>3.5618556910318993E-3</v>
      </c>
      <c r="AP807" s="13">
        <f t="shared" si="1039"/>
        <v>1.4342643345778296E-3</v>
      </c>
      <c r="AQ807" s="13">
        <f t="shared" si="1040"/>
        <v>4.3315500961087943E-4</v>
      </c>
      <c r="AR807" s="13">
        <f t="shared" si="1041"/>
        <v>1.3400509564395965E-3</v>
      </c>
      <c r="AS807" s="13">
        <f t="shared" si="1042"/>
        <v>2.096441720530967E-3</v>
      </c>
      <c r="AT807" s="13">
        <f t="shared" si="1043"/>
        <v>1.6398883439702062E-3</v>
      </c>
      <c r="AU807" s="13">
        <f t="shared" si="1044"/>
        <v>8.5517403269645556E-4</v>
      </c>
      <c r="AV807" s="13">
        <f t="shared" si="1045"/>
        <v>3.3446909459751867E-4</v>
      </c>
      <c r="AW807" s="13">
        <f t="shared" si="1046"/>
        <v>5.4938979093420691E-6</v>
      </c>
      <c r="AX807" s="13">
        <f t="shared" si="1047"/>
        <v>1.2728237738246968E-3</v>
      </c>
      <c r="AY807" s="13">
        <f t="shared" si="1048"/>
        <v>1.5375966080792894E-3</v>
      </c>
      <c r="AZ807" s="13">
        <f t="shared" si="1049"/>
        <v>9.2872374707174226E-4</v>
      </c>
      <c r="BA807" s="13">
        <f t="shared" si="1050"/>
        <v>3.7397229496251131E-4</v>
      </c>
      <c r="BB807" s="13">
        <f t="shared" si="1051"/>
        <v>1.1294150535115257E-4</v>
      </c>
      <c r="BC807" s="13">
        <f t="shared" si="1052"/>
        <v>2.7287120041366981E-5</v>
      </c>
      <c r="BD807" s="13">
        <f t="shared" si="1053"/>
        <v>2.6980139849256611E-4</v>
      </c>
      <c r="BE807" s="13">
        <f t="shared" si="1054"/>
        <v>4.220905968831433E-4</v>
      </c>
      <c r="BF807" s="13">
        <f t="shared" si="1055"/>
        <v>3.3016965992872175E-4</v>
      </c>
      <c r="BG807" s="13">
        <f t="shared" si="1056"/>
        <v>1.7217789283853347E-4</v>
      </c>
      <c r="BH807" s="13">
        <f t="shared" si="1057"/>
        <v>6.734089404683063E-5</v>
      </c>
      <c r="BI807" s="13">
        <f t="shared" si="1058"/>
        <v>2.1070282305193036E-5</v>
      </c>
      <c r="BJ807" s="14">
        <f t="shared" si="1059"/>
        <v>0.45475054340892851</v>
      </c>
      <c r="BK807" s="14">
        <f t="shared" si="1060"/>
        <v>0.2512002990552355</v>
      </c>
      <c r="BL807" s="14">
        <f t="shared" si="1061"/>
        <v>0.27577825848982607</v>
      </c>
      <c r="BM807" s="14">
        <f t="shared" si="1062"/>
        <v>0.5225205147124804</v>
      </c>
      <c r="BN807" s="14">
        <f t="shared" si="1063"/>
        <v>0.47604199556730015</v>
      </c>
    </row>
    <row r="808" spans="1:66" s="10" customFormat="1" x14ac:dyDescent="0.25">
      <c r="A808" t="s">
        <v>80</v>
      </c>
      <c r="B808" t="s">
        <v>258</v>
      </c>
      <c r="C808" t="s">
        <v>114</v>
      </c>
      <c r="D808" s="11">
        <v>44450</v>
      </c>
      <c r="E808" s="10">
        <f>VLOOKUP(A808,home!$A$2:$E$405,3,FALSE)</f>
        <v>1.2518</v>
      </c>
      <c r="F808" s="10">
        <f>VLOOKUP(B808,home!$B$2:$E$405,3,FALSE)</f>
        <v>0.46689999999999998</v>
      </c>
      <c r="G808" s="10">
        <f>VLOOKUP(C808,away!$B$2:$E$405,4,FALSE)</f>
        <v>0.7742</v>
      </c>
      <c r="H808" s="10">
        <f>VLOOKUP(A808,away!$A$2:$E$405,3,FALSE)</f>
        <v>1.0562</v>
      </c>
      <c r="I808" s="10">
        <f>VLOOKUP(C808,away!$B$2:$E$405,3,FALSE)</f>
        <v>1.0583</v>
      </c>
      <c r="J808" s="10">
        <f>VLOOKUP(B808,home!$B$2:$E$405,4,FALSE)</f>
        <v>1.0588</v>
      </c>
      <c r="K808" s="12">
        <f t="shared" si="1008"/>
        <v>0.452493128164</v>
      </c>
      <c r="L808" s="12">
        <f t="shared" si="1009"/>
        <v>1.1835017158479999</v>
      </c>
      <c r="M808" s="13">
        <f t="shared" si="1010"/>
        <v>0.19475852054159112</v>
      </c>
      <c r="N808" s="13">
        <f t="shared" si="1011"/>
        <v>8.812689219645721E-2</v>
      </c>
      <c r="O808" s="13">
        <f t="shared" si="1012"/>
        <v>0.23049704323699102</v>
      </c>
      <c r="P808" s="13">
        <f t="shared" si="1013"/>
        <v>0.10429832812685882</v>
      </c>
      <c r="Q808" s="13">
        <f t="shared" si="1014"/>
        <v>1.9938406562673261E-2</v>
      </c>
      <c r="R808" s="13">
        <f t="shared" si="1015"/>
        <v>0.13639682308443477</v>
      </c>
      <c r="S808" s="13">
        <f t="shared" si="1016"/>
        <v>1.3963626879850501E-2</v>
      </c>
      <c r="T808" s="13">
        <f t="shared" si="1017"/>
        <v>2.3597138378198823E-2</v>
      </c>
      <c r="U808" s="13">
        <f t="shared" si="1018"/>
        <v>6.1718625149107573E-2</v>
      </c>
      <c r="V808" s="13">
        <f t="shared" si="1019"/>
        <v>8.3087674938044326E-4</v>
      </c>
      <c r="W808" s="13">
        <f t="shared" si="1020"/>
        <v>3.0073306520498845E-3</v>
      </c>
      <c r="X808" s="13">
        <f t="shared" si="1021"/>
        <v>3.5591809868233222E-3</v>
      </c>
      <c r="Y808" s="13">
        <f t="shared" si="1022"/>
        <v>2.1061484024594902E-3</v>
      </c>
      <c r="Z808" s="13">
        <f t="shared" si="1023"/>
        <v>5.380862471888153E-2</v>
      </c>
      <c r="AA808" s="13">
        <f t="shared" si="1024"/>
        <v>2.4348032921249436E-2</v>
      </c>
      <c r="AB808" s="13">
        <f t="shared" si="1025"/>
        <v>5.5086587905881059E-3</v>
      </c>
      <c r="AC808" s="13">
        <f t="shared" si="1026"/>
        <v>2.7809776819672265E-5</v>
      </c>
      <c r="AD808" s="13">
        <f t="shared" si="1027"/>
        <v>3.4019911354238346E-4</v>
      </c>
      <c r="AE808" s="13">
        <f t="shared" si="1028"/>
        <v>4.0262623460737932E-4</v>
      </c>
      <c r="AF808" s="13">
        <f t="shared" si="1029"/>
        <v>2.3825441975162647E-4</v>
      </c>
      <c r="AG808" s="13">
        <f t="shared" si="1030"/>
        <v>9.3991504861473145E-5</v>
      </c>
      <c r="AH808" s="13">
        <f t="shared" si="1031"/>
        <v>1.5920649920554347E-2</v>
      </c>
      <c r="AI808" s="13">
        <f t="shared" si="1032"/>
        <v>7.2039846849555732E-3</v>
      </c>
      <c r="AJ808" s="13">
        <f t="shared" si="1033"/>
        <v>1.6298767826705475E-3</v>
      </c>
      <c r="AK808" s="13">
        <f t="shared" si="1034"/>
        <v>2.4583601463749075E-4</v>
      </c>
      <c r="AL808" s="13">
        <f t="shared" si="1035"/>
        <v>5.957147794729687E-7</v>
      </c>
      <c r="AM808" s="13">
        <f t="shared" si="1036"/>
        <v>3.078755221708259E-5</v>
      </c>
      <c r="AN808" s="13">
        <f t="shared" si="1037"/>
        <v>3.643712087567714E-5</v>
      </c>
      <c r="AO808" s="13">
        <f t="shared" si="1038"/>
        <v>2.1561697538462438E-5</v>
      </c>
      <c r="AP808" s="13">
        <f t="shared" si="1039"/>
        <v>8.5061020111219613E-6</v>
      </c>
      <c r="AQ808" s="13">
        <f t="shared" si="1040"/>
        <v>2.5167465813352407E-6</v>
      </c>
      <c r="AR808" s="13">
        <f t="shared" si="1041"/>
        <v>3.768423299678276E-3</v>
      </c>
      <c r="AS808" s="13">
        <f t="shared" si="1042"/>
        <v>1.7051856471175257E-3</v>
      </c>
      <c r="AT808" s="13">
        <f t="shared" si="1043"/>
        <v>3.8579239378228188E-4</v>
      </c>
      <c r="AU808" s="13">
        <f t="shared" si="1044"/>
        <v>5.8189469028140831E-5</v>
      </c>
      <c r="AV808" s="13">
        <f t="shared" si="1045"/>
        <v>6.5825837166864085E-6</v>
      </c>
      <c r="AW808" s="13">
        <f t="shared" si="1046"/>
        <v>8.8616940961202254E-9</v>
      </c>
      <c r="AX808" s="13">
        <f t="shared" si="1047"/>
        <v>2.3218593018700327E-6</v>
      </c>
      <c r="AY808" s="13">
        <f t="shared" si="1048"/>
        <v>2.7479244677208224E-6</v>
      </c>
      <c r="AZ808" s="13">
        <f t="shared" si="1049"/>
        <v>1.626086661284148E-6</v>
      </c>
      <c r="BA808" s="13">
        <f t="shared" si="1050"/>
        <v>6.4149211791577794E-7</v>
      </c>
      <c r="BB808" s="13">
        <f t="shared" si="1051"/>
        <v>1.8980175556407265E-7</v>
      </c>
      <c r="BC808" s="13">
        <f t="shared" si="1052"/>
        <v>4.4926140676208497E-8</v>
      </c>
      <c r="BD808" s="13">
        <f t="shared" si="1053"/>
        <v>7.4332257353513641E-4</v>
      </c>
      <c r="BE808" s="13">
        <f t="shared" si="1054"/>
        <v>3.3634835653382876E-4</v>
      </c>
      <c r="BF808" s="13">
        <f t="shared" si="1055"/>
        <v>7.6097660000406256E-5</v>
      </c>
      <c r="BG808" s="13">
        <f t="shared" si="1056"/>
        <v>1.147788940651478E-5</v>
      </c>
      <c r="BH808" s="13">
        <f t="shared" si="1057"/>
        <v>1.2984165205685774E-6</v>
      </c>
      <c r="BI808" s="13">
        <f t="shared" si="1058"/>
        <v>1.1750491061037848E-7</v>
      </c>
      <c r="BJ808" s="14">
        <f t="shared" si="1059"/>
        <v>0.14151754976109354</v>
      </c>
      <c r="BK808" s="14">
        <f t="shared" si="1060"/>
        <v>0.31388250571374765</v>
      </c>
      <c r="BL808" s="14">
        <f t="shared" si="1061"/>
        <v>0.49056236637941897</v>
      </c>
      <c r="BM808" s="14">
        <f t="shared" si="1062"/>
        <v>0.2257522937613618</v>
      </c>
      <c r="BN808" s="14">
        <f t="shared" si="1063"/>
        <v>0.77401601374900619</v>
      </c>
    </row>
    <row r="809" spans="1:66" x14ac:dyDescent="0.25">
      <c r="A809" t="s">
        <v>80</v>
      </c>
      <c r="B809" t="s">
        <v>84</v>
      </c>
      <c r="C809" t="s">
        <v>96</v>
      </c>
      <c r="D809" s="11">
        <v>44450</v>
      </c>
      <c r="E809" s="10">
        <f>VLOOKUP(A809,home!$A$2:$E$405,3,FALSE)</f>
        <v>1.2518</v>
      </c>
      <c r="F809" s="10">
        <f>VLOOKUP(B809,home!$B$2:$E$405,3,FALSE)</f>
        <v>1.0072000000000001</v>
      </c>
      <c r="G809" s="10">
        <f>VLOOKUP(C809,away!$B$2:$E$405,4,FALSE)</f>
        <v>1.6672</v>
      </c>
      <c r="H809" s="10">
        <f>VLOOKUP(A809,away!$A$2:$E$405,3,FALSE)</f>
        <v>1.0562</v>
      </c>
      <c r="I809" s="10">
        <f>VLOOKUP(C809,away!$B$2:$E$405,3,FALSE)</f>
        <v>0.90559999999999996</v>
      </c>
      <c r="J809" s="10">
        <f>VLOOKUP(B809,home!$B$2:$E$405,4,FALSE)</f>
        <v>1.1526000000000001</v>
      </c>
      <c r="K809" s="12">
        <f t="shared" si="1008"/>
        <v>2.1020273669120004</v>
      </c>
      <c r="L809" s="12">
        <f t="shared" si="1009"/>
        <v>1.102455814272</v>
      </c>
      <c r="M809" s="13">
        <f t="shared" si="1010"/>
        <v>4.0579868659003537E-2</v>
      </c>
      <c r="N809" s="13">
        <f t="shared" si="1011"/>
        <v>8.5299994466919993E-2</v>
      </c>
      <c r="O809" s="13">
        <f t="shared" si="1012"/>
        <v>4.4737512145512554E-2</v>
      </c>
      <c r="P809" s="13">
        <f t="shared" si="1013"/>
        <v>9.4039474857425379E-2</v>
      </c>
      <c r="Q809" s="13">
        <f t="shared" si="1014"/>
        <v>8.9651461383454062E-2</v>
      </c>
      <c r="R809" s="13">
        <f t="shared" si="1015"/>
        <v>2.4660565190442268E-2</v>
      </c>
      <c r="S809" s="13">
        <f t="shared" si="1016"/>
        <v>5.448158855424387E-2</v>
      </c>
      <c r="T809" s="13">
        <f t="shared" si="1017"/>
        <v>9.8836774860170604E-2</v>
      </c>
      <c r="U809" s="13">
        <f t="shared" si="1018"/>
        <v>5.1837182913827086E-2</v>
      </c>
      <c r="V809" s="13">
        <f t="shared" si="1019"/>
        <v>1.4028357043767993E-2</v>
      </c>
      <c r="W809" s="13">
        <f t="shared" si="1020"/>
        <v>6.2816608437224947E-2</v>
      </c>
      <c r="X809" s="13">
        <f t="shared" si="1021"/>
        <v>6.9252535204466212E-2</v>
      </c>
      <c r="Y809" s="13">
        <f t="shared" si="1022"/>
        <v>3.8173930044620073E-2</v>
      </c>
      <c r="Z809" s="13">
        <f t="shared" si="1023"/>
        <v>9.0623944924789201E-3</v>
      </c>
      <c r="AA809" s="13">
        <f t="shared" si="1024"/>
        <v>1.9049401232943276E-2</v>
      </c>
      <c r="AB809" s="13">
        <f t="shared" si="1025"/>
        <v>2.0021181357466993E-2</v>
      </c>
      <c r="AC809" s="13">
        <f t="shared" si="1026"/>
        <v>2.0318254055260937E-3</v>
      </c>
      <c r="AD809" s="13">
        <f t="shared" si="1027"/>
        <v>3.3010557507910529E-2</v>
      </c>
      <c r="AE809" s="13">
        <f t="shared" si="1028"/>
        <v>3.6392681056956179E-2</v>
      </c>
      <c r="AF809" s="13">
        <f t="shared" si="1029"/>
        <v>2.0060661414093912E-2</v>
      </c>
      <c r="AG809" s="13">
        <f t="shared" si="1030"/>
        <v>7.3719976047032622E-3</v>
      </c>
      <c r="AH809" s="13">
        <f t="shared" si="1031"/>
        <v>2.4977223748649862E-3</v>
      </c>
      <c r="AI809" s="13">
        <f t="shared" si="1032"/>
        <v>5.2502807869146337E-3</v>
      </c>
      <c r="AJ809" s="13">
        <f t="shared" si="1033"/>
        <v>5.5181169490334196E-3</v>
      </c>
      <c r="AK809" s="13">
        <f t="shared" si="1034"/>
        <v>3.8664109468964001E-3</v>
      </c>
      <c r="AL809" s="13">
        <f t="shared" si="1035"/>
        <v>1.8834146137164062E-4</v>
      </c>
      <c r="AM809" s="13">
        <f t="shared" si="1036"/>
        <v>1.3877819055730057E-2</v>
      </c>
      <c r="AN809" s="13">
        <f t="shared" si="1037"/>
        <v>1.5299682307404359E-2</v>
      </c>
      <c r="AO809" s="13">
        <f t="shared" si="1038"/>
        <v>8.4336118581561925E-3</v>
      </c>
      <c r="AP809" s="13">
        <f t="shared" si="1039"/>
        <v>3.0992281427791924E-3</v>
      </c>
      <c r="AQ809" s="13">
        <f t="shared" si="1040"/>
        <v>8.5419052144058386E-4</v>
      </c>
      <c r="AR809" s="13">
        <f t="shared" si="1041"/>
        <v>5.5072571092143431E-4</v>
      </c>
      <c r="AS809" s="13">
        <f t="shared" si="1042"/>
        <v>1.1576405160189217E-3</v>
      </c>
      <c r="AT809" s="13">
        <f t="shared" si="1043"/>
        <v>1.2166960228589523E-3</v>
      </c>
      <c r="AU809" s="13">
        <f t="shared" si="1044"/>
        <v>8.5250944575416892E-4</v>
      </c>
      <c r="AV809" s="13">
        <f t="shared" si="1045"/>
        <v>4.4799954638156117E-4</v>
      </c>
      <c r="AW809" s="13">
        <f t="shared" si="1046"/>
        <v>1.2123918081223999E-5</v>
      </c>
      <c r="AX809" s="13">
        <f t="shared" si="1047"/>
        <v>4.8619259080329097E-3</v>
      </c>
      <c r="AY809" s="13">
        <f t="shared" si="1048"/>
        <v>5.3600584858705539E-3</v>
      </c>
      <c r="AZ809" s="13">
        <f t="shared" si="1049"/>
        <v>2.9546138212929829E-3</v>
      </c>
      <c r="BA809" s="13">
        <f t="shared" si="1050"/>
        <v>1.0857770620709532E-3</v>
      </c>
      <c r="BB809" s="13">
        <f t="shared" si="1051"/>
        <v>2.9925530877082342E-4</v>
      </c>
      <c r="BC809" s="13">
        <f t="shared" si="1052"/>
        <v>6.5983151021231377E-5</v>
      </c>
      <c r="BD809" s="13">
        <f t="shared" si="1053"/>
        <v>1.0119179367906933E-4</v>
      </c>
      <c r="BE809" s="13">
        <f t="shared" si="1054"/>
        <v>2.1270791962031647E-4</v>
      </c>
      <c r="BF809" s="13">
        <f t="shared" si="1055"/>
        <v>2.2355893410041174E-4</v>
      </c>
      <c r="BG809" s="13">
        <f t="shared" si="1056"/>
        <v>1.5664233253224731E-4</v>
      </c>
      <c r="BH809" s="13">
        <f t="shared" si="1057"/>
        <v>8.2316617449928456E-5</v>
      </c>
      <c r="BI809" s="13">
        <f t="shared" si="1058"/>
        <v>3.4606356526275083E-5</v>
      </c>
      <c r="BJ809" s="14">
        <f t="shared" si="1059"/>
        <v>0.59705934760308954</v>
      </c>
      <c r="BK809" s="14">
        <f t="shared" si="1060"/>
        <v>0.21070951446720906</v>
      </c>
      <c r="BL809" s="14">
        <f t="shared" si="1061"/>
        <v>0.18247496909374486</v>
      </c>
      <c r="BM809" s="14">
        <f t="shared" si="1062"/>
        <v>0.61498941438597521</v>
      </c>
      <c r="BN809" s="14">
        <f t="shared" si="1063"/>
        <v>0.37896887670275781</v>
      </c>
    </row>
    <row r="810" spans="1:66" x14ac:dyDescent="0.25">
      <c r="A810" t="s">
        <v>80</v>
      </c>
      <c r="B810" t="s">
        <v>98</v>
      </c>
      <c r="C810" t="s">
        <v>110</v>
      </c>
      <c r="D810" s="11">
        <v>44450</v>
      </c>
      <c r="E810" s="10">
        <f>VLOOKUP(A810,home!$A$2:$E$405,3,FALSE)</f>
        <v>1.2518</v>
      </c>
      <c r="F810" s="10">
        <f>VLOOKUP(B810,home!$B$2:$E$405,3,FALSE)</f>
        <v>0.93779999999999997</v>
      </c>
      <c r="G810" s="10">
        <f>VLOOKUP(C810,away!$B$2:$E$405,4,FALSE)</f>
        <v>0.7742</v>
      </c>
      <c r="H810" s="10">
        <f>VLOOKUP(A810,away!$A$2:$E$405,3,FALSE)</f>
        <v>1.0562</v>
      </c>
      <c r="I810" s="10">
        <f>VLOOKUP(C810,away!$B$2:$E$405,3,FALSE)</f>
        <v>1.6386000000000001</v>
      </c>
      <c r="J810" s="10">
        <f>VLOOKUP(B810,home!$B$2:$E$405,4,FALSE)</f>
        <v>0.65859999999999996</v>
      </c>
      <c r="K810" s="12">
        <f t="shared" si="1008"/>
        <v>0.90886283056799988</v>
      </c>
      <c r="L810" s="12">
        <f t="shared" si="1009"/>
        <v>1.1398319861520001</v>
      </c>
      <c r="M810" s="13">
        <f t="shared" si="1010"/>
        <v>0.12890303592941216</v>
      </c>
      <c r="N810" s="13">
        <f t="shared" si="1011"/>
        <v>0.11715517810361412</v>
      </c>
      <c r="O810" s="13">
        <f t="shared" si="1012"/>
        <v>0.14692780346444451</v>
      </c>
      <c r="P810" s="13">
        <f t="shared" si="1013"/>
        <v>0.13353721934583379</v>
      </c>
      <c r="Q810" s="13">
        <f t="shared" si="1014"/>
        <v>5.3238993393474432E-2</v>
      </c>
      <c r="R810" s="13">
        <f t="shared" si="1015"/>
        <v>8.3736505021914237E-2</v>
      </c>
      <c r="S810" s="13">
        <f t="shared" si="1016"/>
        <v>3.4584501486028429E-2</v>
      </c>
      <c r="T810" s="13">
        <f t="shared" si="1017"/>
        <v>6.0683507580417177E-2</v>
      </c>
      <c r="U810" s="13">
        <f t="shared" si="1018"/>
        <v>7.610499697608851E-2</v>
      </c>
      <c r="V810" s="13">
        <f t="shared" si="1019"/>
        <v>3.9808718128555211E-3</v>
      </c>
      <c r="W810" s="13">
        <f t="shared" si="1020"/>
        <v>1.6128980744061411E-2</v>
      </c>
      <c r="X810" s="13">
        <f t="shared" si="1021"/>
        <v>1.8384328156110883E-2</v>
      </c>
      <c r="Y810" s="13">
        <f t="shared" si="1022"/>
        <v>1.0477522638125002E-2</v>
      </c>
      <c r="Z810" s="13">
        <f t="shared" si="1023"/>
        <v>3.1815182277518478E-2</v>
      </c>
      <c r="AA810" s="13">
        <f t="shared" si="1024"/>
        <v>2.8915636619782307E-2</v>
      </c>
      <c r="AB810" s="13">
        <f t="shared" si="1025"/>
        <v>1.3140173672965527E-2</v>
      </c>
      <c r="AC810" s="13">
        <f t="shared" si="1026"/>
        <v>2.5774923987827874E-4</v>
      </c>
      <c r="AD810" s="13">
        <f t="shared" si="1027"/>
        <v>3.6647577733061039E-3</v>
      </c>
      <c r="AE810" s="13">
        <f t="shared" si="1028"/>
        <v>4.177208131513478E-3</v>
      </c>
      <c r="AF810" s="13">
        <f t="shared" si="1029"/>
        <v>2.380657720556646E-3</v>
      </c>
      <c r="AG810" s="13">
        <f t="shared" si="1030"/>
        <v>9.0451660599005833E-4</v>
      </c>
      <c r="AH810" s="13">
        <f t="shared" si="1031"/>
        <v>9.0659906012929559E-3</v>
      </c>
      <c r="AI810" s="13">
        <f t="shared" si="1032"/>
        <v>8.2397418797939999E-3</v>
      </c>
      <c r="AJ810" s="13">
        <f t="shared" si="1033"/>
        <v>3.7443975640096324E-3</v>
      </c>
      <c r="AK810" s="13">
        <f t="shared" si="1034"/>
        <v>1.1343812562659061E-3</v>
      </c>
      <c r="AL810" s="13">
        <f t="shared" si="1035"/>
        <v>1.0680622541953366E-5</v>
      </c>
      <c r="AM810" s="13">
        <f t="shared" si="1036"/>
        <v>6.6615242463861338E-4</v>
      </c>
      <c r="AN810" s="13">
        <f t="shared" si="1037"/>
        <v>7.5930184125580133E-4</v>
      </c>
      <c r="AO810" s="13">
        <f t="shared" si="1038"/>
        <v>4.3273826290373535E-4</v>
      </c>
      <c r="AP810" s="13">
        <f t="shared" si="1039"/>
        <v>1.64416304563177E-4</v>
      </c>
      <c r="AQ810" s="13">
        <f t="shared" si="1040"/>
        <v>4.6851740746504584E-5</v>
      </c>
      <c r="AR810" s="13">
        <f t="shared" si="1041"/>
        <v>2.0667412147014202E-3</v>
      </c>
      <c r="AS810" s="13">
        <f t="shared" si="1042"/>
        <v>1.8783842704450792E-3</v>
      </c>
      <c r="AT810" s="13">
        <f t="shared" si="1043"/>
        <v>8.5359682246556091E-4</v>
      </c>
      <c r="AU810" s="13">
        <f t="shared" si="1044"/>
        <v>2.5860080807663344E-4</v>
      </c>
      <c r="AV810" s="13">
        <f t="shared" si="1045"/>
        <v>5.8758165603925276E-5</v>
      </c>
      <c r="AW810" s="13">
        <f t="shared" si="1046"/>
        <v>3.0735002236614586E-7</v>
      </c>
      <c r="AX810" s="13">
        <f t="shared" si="1047"/>
        <v>1.0090686304113103E-4</v>
      </c>
      <c r="AY810" s="13">
        <f t="shared" si="1048"/>
        <v>1.1501687011654025E-4</v>
      </c>
      <c r="AZ810" s="13">
        <f t="shared" si="1049"/>
        <v>6.5549953752961338E-5</v>
      </c>
      <c r="BA810" s="13">
        <f t="shared" si="1050"/>
        <v>2.4905311326136555E-5</v>
      </c>
      <c r="BB810" s="13">
        <f t="shared" si="1051"/>
        <v>7.0969676186510389E-6</v>
      </c>
      <c r="BC810" s="13">
        <f t="shared" si="1052"/>
        <v>1.6178701392846867E-6</v>
      </c>
      <c r="BD810" s="13">
        <f t="shared" si="1053"/>
        <v>3.9262295726921905E-4</v>
      </c>
      <c r="BE810" s="13">
        <f t="shared" si="1054"/>
        <v>3.5684041228968127E-4</v>
      </c>
      <c r="BF810" s="13">
        <f t="shared" si="1055"/>
        <v>1.6215949358732587E-4</v>
      </c>
      <c r="BG810" s="13">
        <f t="shared" si="1056"/>
        <v>4.9126912115083478E-5</v>
      </c>
      <c r="BH810" s="13">
        <f t="shared" si="1057"/>
        <v>1.1162406100495033E-5</v>
      </c>
      <c r="BI810" s="13">
        <f t="shared" si="1058"/>
        <v>2.0290192008890858E-6</v>
      </c>
      <c r="BJ810" s="14">
        <f t="shared" si="1059"/>
        <v>0.28958020525727185</v>
      </c>
      <c r="BK810" s="14">
        <f t="shared" si="1060"/>
        <v>0.30138907530666664</v>
      </c>
      <c r="BL810" s="14">
        <f t="shared" si="1061"/>
        <v>0.3770996495384128</v>
      </c>
      <c r="BM810" s="14">
        <f t="shared" si="1062"/>
        <v>0.33627066760108243</v>
      </c>
      <c r="BN810" s="14">
        <f t="shared" si="1063"/>
        <v>0.6634987352586933</v>
      </c>
    </row>
    <row r="811" spans="1:66" x14ac:dyDescent="0.25">
      <c r="A811" t="s">
        <v>80</v>
      </c>
      <c r="B811" t="s">
        <v>71</v>
      </c>
      <c r="C811" t="s">
        <v>94</v>
      </c>
      <c r="D811" s="11">
        <v>44450</v>
      </c>
      <c r="E811" s="10">
        <f>VLOOKUP(A811,home!$A$2:$E$405,3,FALSE)</f>
        <v>1.2518</v>
      </c>
      <c r="F811" s="10">
        <f>VLOOKUP(B811,home!$B$2:$E$405,3,FALSE)</f>
        <v>0.5837</v>
      </c>
      <c r="G811" s="10">
        <f>VLOOKUP(C811,away!$B$2:$E$405,4,FALSE)</f>
        <v>0.97250000000000003</v>
      </c>
      <c r="H811" s="10">
        <f>VLOOKUP(A811,away!$A$2:$E$405,3,FALSE)</f>
        <v>1.0562</v>
      </c>
      <c r="I811" s="10">
        <f>VLOOKUP(C811,away!$B$2:$E$405,3,FALSE)</f>
        <v>0.94679999999999997</v>
      </c>
      <c r="J811" s="10">
        <f>VLOOKUP(B811,home!$B$2:$E$405,4,FALSE)</f>
        <v>1.5294000000000001</v>
      </c>
      <c r="K811" s="12">
        <f t="shared" si="1008"/>
        <v>0.71058207935000006</v>
      </c>
      <c r="L811" s="12">
        <f t="shared" si="1009"/>
        <v>1.529415538704</v>
      </c>
      <c r="M811" s="13">
        <f t="shared" si="1010"/>
        <v>0.10645875795796349</v>
      </c>
      <c r="N811" s="13">
        <f t="shared" si="1011"/>
        <v>7.5647685594788058E-2</v>
      </c>
      <c r="O811" s="13">
        <f t="shared" si="1012"/>
        <v>0.16281967865203748</v>
      </c>
      <c r="P811" s="13">
        <f t="shared" si="1013"/>
        <v>0.11569674581566358</v>
      </c>
      <c r="Q811" s="13">
        <f t="shared" si="1014"/>
        <v>2.687694486397977E-2</v>
      </c>
      <c r="R811" s="13">
        <f t="shared" si="1015"/>
        <v>0.12450947326860907</v>
      </c>
      <c r="S811" s="13">
        <f t="shared" si="1016"/>
        <v>3.1434090649497794E-2</v>
      </c>
      <c r="T811" s="13">
        <f t="shared" si="1017"/>
        <v>4.1106017107861326E-2</v>
      </c>
      <c r="U811" s="13">
        <f t="shared" si="1018"/>
        <v>8.8474200413981463E-2</v>
      </c>
      <c r="V811" s="13">
        <f t="shared" si="1019"/>
        <v>3.7957547187297928E-3</v>
      </c>
      <c r="W811" s="13">
        <f t="shared" si="1020"/>
        <v>6.3660917893406839E-3</v>
      </c>
      <c r="X811" s="13">
        <f t="shared" si="1021"/>
        <v>9.7363997034335924E-3</v>
      </c>
      <c r="Y811" s="13">
        <f t="shared" si="1022"/>
        <v>7.4455004987321795E-3</v>
      </c>
      <c r="Z811" s="13">
        <f t="shared" si="1023"/>
        <v>6.3475574377620345E-2</v>
      </c>
      <c r="AA811" s="13">
        <f t="shared" si="1024"/>
        <v>4.510460562918505E-2</v>
      </c>
      <c r="AB811" s="13">
        <f t="shared" si="1025"/>
        <v>1.6025262228124015E-2</v>
      </c>
      <c r="AC811" s="13">
        <f t="shared" si="1026"/>
        <v>2.5782077332994801E-4</v>
      </c>
      <c r="AD811" s="13">
        <f t="shared" si="1027"/>
        <v>1.1309076852506661E-3</v>
      </c>
      <c r="AE811" s="13">
        <f t="shared" si="1028"/>
        <v>1.7296277866621413E-3</v>
      </c>
      <c r="AF811" s="13">
        <f t="shared" si="1029"/>
        <v>1.3226598065476435E-3</v>
      </c>
      <c r="AG811" s="13">
        <f t="shared" si="1030"/>
        <v>6.7429882018439755E-4</v>
      </c>
      <c r="AH811" s="13">
        <f t="shared" si="1031"/>
        <v>2.4270132445323511E-2</v>
      </c>
      <c r="AI811" s="13">
        <f t="shared" si="1032"/>
        <v>1.724592117909788E-2</v>
      </c>
      <c r="AJ811" s="13">
        <f t="shared" si="1033"/>
        <v>6.1273212658747873E-3</v>
      </c>
      <c r="AK811" s="13">
        <f t="shared" si="1034"/>
        <v>1.451321561983594E-3</v>
      </c>
      <c r="AL811" s="13">
        <f t="shared" si="1035"/>
        <v>1.120772965986741E-5</v>
      </c>
      <c r="AM811" s="13">
        <f t="shared" si="1036"/>
        <v>1.6072054690766281E-4</v>
      </c>
      <c r="AN811" s="13">
        <f t="shared" si="1037"/>
        <v>2.4580850182958459E-4</v>
      </c>
      <c r="AO811" s="13">
        <f t="shared" si="1038"/>
        <v>1.8797167112185871E-4</v>
      </c>
      <c r="AP811" s="13">
        <f t="shared" si="1039"/>
        <v>9.5828931549976227E-5</v>
      </c>
      <c r="AQ811" s="13">
        <f t="shared" si="1040"/>
        <v>3.6640564242483907E-5</v>
      </c>
      <c r="AR811" s="13">
        <f t="shared" si="1041"/>
        <v>7.4238235376563782E-3</v>
      </c>
      <c r="AS811" s="13">
        <f t="shared" si="1042"/>
        <v>5.2752359661153419E-3</v>
      </c>
      <c r="AT811" s="13">
        <f t="shared" si="1043"/>
        <v>1.8742440709320731E-3</v>
      </c>
      <c r="AU811" s="13">
        <f t="shared" si="1044"/>
        <v>4.4393474971077387E-4</v>
      </c>
      <c r="AV811" s="13">
        <f t="shared" si="1045"/>
        <v>7.8863019386300867E-5</v>
      </c>
      <c r="AW811" s="13">
        <f t="shared" si="1046"/>
        <v>3.3834120745727067E-7</v>
      </c>
      <c r="AX811" s="13">
        <f t="shared" si="1047"/>
        <v>1.9034190069319371E-5</v>
      </c>
      <c r="AY811" s="13">
        <f t="shared" si="1048"/>
        <v>2.911118605866241E-5</v>
      </c>
      <c r="AZ811" s="13">
        <f t="shared" si="1049"/>
        <v>2.2261550154110781E-5</v>
      </c>
      <c r="BA811" s="13">
        <f t="shared" si="1050"/>
        <v>1.1349053573778486E-5</v>
      </c>
      <c r="BB811" s="13">
        <f t="shared" si="1051"/>
        <v>4.3393547213302445E-6</v>
      </c>
      <c r="BC811" s="13">
        <f t="shared" si="1052"/>
        <v>1.3273353077502084E-6</v>
      </c>
      <c r="BD811" s="13">
        <f t="shared" si="1053"/>
        <v>1.8923518458480266E-3</v>
      </c>
      <c r="BE811" s="13">
        <f t="shared" si="1054"/>
        <v>1.3446713094845014E-3</v>
      </c>
      <c r="BF811" s="13">
        <f t="shared" si="1055"/>
        <v>4.7774966756789221E-4</v>
      </c>
      <c r="BG811" s="13">
        <f t="shared" si="1056"/>
        <v>1.1316011739638807E-4</v>
      </c>
      <c r="BH811" s="13">
        <f t="shared" si="1057"/>
        <v>2.0102387879753881E-5</v>
      </c>
      <c r="BI811" s="13">
        <f t="shared" si="1058"/>
        <v>2.8568793158991515E-6</v>
      </c>
      <c r="BJ811" s="14">
        <f t="shared" si="1059"/>
        <v>0.17285052654231703</v>
      </c>
      <c r="BK811" s="14">
        <f t="shared" si="1060"/>
        <v>0.25768348883090314</v>
      </c>
      <c r="BL811" s="14">
        <f t="shared" si="1061"/>
        <v>0.50497491019551011</v>
      </c>
      <c r="BM811" s="14">
        <f t="shared" si="1062"/>
        <v>0.38694644094845793</v>
      </c>
      <c r="BN811" s="14">
        <f t="shared" si="1063"/>
        <v>0.61200928615304151</v>
      </c>
    </row>
    <row r="812" spans="1:66" x14ac:dyDescent="0.25">
      <c r="A812" t="s">
        <v>99</v>
      </c>
      <c r="B812" t="s">
        <v>106</v>
      </c>
      <c r="C812" t="s">
        <v>103</v>
      </c>
      <c r="D812" s="11">
        <v>44450</v>
      </c>
      <c r="E812" s="10">
        <f>VLOOKUP(A812,home!$A$2:$E$405,3,FALSE)</f>
        <v>1.3478000000000001</v>
      </c>
      <c r="F812" s="10">
        <f>VLOOKUP(B812,home!$B$2:$E$405,3,FALSE)</f>
        <v>1.0323</v>
      </c>
      <c r="G812" s="10">
        <f>VLOOKUP(C812,away!$B$2:$E$405,4,FALSE)</f>
        <v>0.96779999999999999</v>
      </c>
      <c r="H812" s="10">
        <f>VLOOKUP(A812,away!$A$2:$E$405,3,FALSE)</f>
        <v>1.2736000000000001</v>
      </c>
      <c r="I812" s="10">
        <f>VLOOKUP(C812,away!$B$2:$E$405,3,FALSE)</f>
        <v>1.0924</v>
      </c>
      <c r="J812" s="10">
        <f>VLOOKUP(B812,home!$B$2:$E$405,4,FALSE)</f>
        <v>1.4338</v>
      </c>
      <c r="K812" s="12">
        <f t="shared" si="1008"/>
        <v>1.3465329871320002</v>
      </c>
      <c r="L812" s="12">
        <f t="shared" si="1009"/>
        <v>1.9948181816320003</v>
      </c>
      <c r="M812" s="13">
        <f t="shared" si="1010"/>
        <v>3.5389108744535255E-2</v>
      </c>
      <c r="N812" s="13">
        <f t="shared" si="1011"/>
        <v>4.7652602309718246E-2</v>
      </c>
      <c r="O812" s="13">
        <f t="shared" si="1012"/>
        <v>7.0594837555350939E-2</v>
      </c>
      <c r="P812" s="13">
        <f t="shared" si="1013"/>
        <v>9.5058277489505016E-2</v>
      </c>
      <c r="Q812" s="13">
        <f t="shared" si="1014"/>
        <v>3.2082900466359081E-2</v>
      </c>
      <c r="R812" s="13">
        <f t="shared" si="1015"/>
        <v>7.0411932742385816E-2</v>
      </c>
      <c r="S812" s="13">
        <f t="shared" si="1016"/>
        <v>6.3833736139703418E-2</v>
      </c>
      <c r="T812" s="13">
        <f t="shared" si="1017"/>
        <v>6.3999553169782883E-2</v>
      </c>
      <c r="U812" s="13">
        <f t="shared" si="1018"/>
        <v>9.4811990125342263E-2</v>
      </c>
      <c r="V812" s="13">
        <f t="shared" si="1019"/>
        <v>1.9051451510320564E-2</v>
      </c>
      <c r="W812" s="13">
        <f t="shared" si="1020"/>
        <v>1.4400227933608381E-2</v>
      </c>
      <c r="X812" s="13">
        <f t="shared" si="1021"/>
        <v>2.8725836501607011E-2</v>
      </c>
      <c r="Y812" s="13">
        <f t="shared" si="1022"/>
        <v>2.8651410467996925E-2</v>
      </c>
      <c r="Z812" s="13">
        <f t="shared" si="1023"/>
        <v>4.6819667879453596E-2</v>
      </c>
      <c r="AA812" s="13">
        <f t="shared" si="1024"/>
        <v>6.3044227246248807E-2</v>
      </c>
      <c r="AB812" s="13">
        <f t="shared" si="1025"/>
        <v>4.2445565817660028E-2</v>
      </c>
      <c r="AC812" s="13">
        <f t="shared" si="1026"/>
        <v>3.1983677826542371E-3</v>
      </c>
      <c r="AD812" s="13">
        <f t="shared" si="1027"/>
        <v>4.8475954837058433E-3</v>
      </c>
      <c r="AE812" s="13">
        <f t="shared" si="1028"/>
        <v>9.6700716080935882E-3</v>
      </c>
      <c r="AF812" s="13">
        <f t="shared" si="1029"/>
        <v>9.645017330754244E-3</v>
      </c>
      <c r="AG812" s="13">
        <f t="shared" si="1030"/>
        <v>6.413351977848104E-3</v>
      </c>
      <c r="AH812" s="13">
        <f t="shared" si="1031"/>
        <v>2.334918118597645E-2</v>
      </c>
      <c r="AI812" s="13">
        <f t="shared" si="1032"/>
        <v>3.1440442689439171E-2</v>
      </c>
      <c r="AJ812" s="13">
        <f t="shared" si="1033"/>
        <v>2.1167796605681494E-2</v>
      </c>
      <c r="AK812" s="13">
        <f t="shared" si="1034"/>
        <v>9.5010454648169727E-3</v>
      </c>
      <c r="AL812" s="13">
        <f t="shared" si="1035"/>
        <v>3.4364395485827212E-4</v>
      </c>
      <c r="AM812" s="13">
        <f t="shared" si="1036"/>
        <v>1.3054894454164034E-3</v>
      </c>
      <c r="AN812" s="13">
        <f t="shared" si="1037"/>
        <v>2.6042140816453182E-3</v>
      </c>
      <c r="AO812" s="13">
        <f t="shared" si="1038"/>
        <v>2.5974667994640818E-3</v>
      </c>
      <c r="AP812" s="13">
        <f t="shared" si="1039"/>
        <v>1.7271579992521441E-3</v>
      </c>
      <c r="AQ812" s="13">
        <f t="shared" si="1040"/>
        <v>8.6134154486483148E-4</v>
      </c>
      <c r="AR812" s="13">
        <f t="shared" si="1041"/>
        <v>9.3154742312011284E-3</v>
      </c>
      <c r="AS812" s="13">
        <f t="shared" si="1042"/>
        <v>1.2543593343090428E-2</v>
      </c>
      <c r="AT812" s="13">
        <f t="shared" si="1043"/>
        <v>8.4451811068203143E-3</v>
      </c>
      <c r="AU812" s="13">
        <f t="shared" si="1044"/>
        <v>3.7905716475458303E-3</v>
      </c>
      <c r="AV812" s="13">
        <f t="shared" si="1045"/>
        <v>1.2760324408769392E-3</v>
      </c>
      <c r="AW812" s="13">
        <f t="shared" si="1046"/>
        <v>2.5640501945824151E-5</v>
      </c>
      <c r="AX812" s="13">
        <f t="shared" si="1047"/>
        <v>2.9298076710097489E-4</v>
      </c>
      <c r="AY812" s="13">
        <f t="shared" si="1048"/>
        <v>5.8444336108151541E-4</v>
      </c>
      <c r="AZ812" s="13">
        <f t="shared" si="1049"/>
        <v>5.8292912140976163E-4</v>
      </c>
      <c r="BA812" s="13">
        <f t="shared" si="1050"/>
        <v>3.8761253666365347E-4</v>
      </c>
      <c r="BB812" s="13">
        <f t="shared" si="1051"/>
        <v>1.9330413389128908E-4</v>
      </c>
      <c r="BC812" s="13">
        <f t="shared" si="1052"/>
        <v>7.712132017419397E-5</v>
      </c>
      <c r="BD812" s="13">
        <f t="shared" si="1053"/>
        <v>3.0971128944873982E-3</v>
      </c>
      <c r="BE812" s="13">
        <f t="shared" si="1054"/>
        <v>4.1703646772991518E-3</v>
      </c>
      <c r="BF812" s="13">
        <f t="shared" si="1055"/>
        <v>2.8077668031767037E-3</v>
      </c>
      <c r="BG812" s="13">
        <f t="shared" si="1056"/>
        <v>1.2602502068838647E-3</v>
      </c>
      <c r="BH812" s="13">
        <f t="shared" si="1057"/>
        <v>4.2424211890226306E-4</v>
      </c>
      <c r="BI812" s="13">
        <f t="shared" si="1058"/>
        <v>1.142512015265346E-4</v>
      </c>
      <c r="BJ812" s="14">
        <f t="shared" si="1059"/>
        <v>0.25730262836043843</v>
      </c>
      <c r="BK812" s="14">
        <f t="shared" si="1060"/>
        <v>0.21745902898265829</v>
      </c>
      <c r="BL812" s="14">
        <f t="shared" si="1061"/>
        <v>0.4740118601047123</v>
      </c>
      <c r="BM812" s="14">
        <f t="shared" si="1062"/>
        <v>0.64384472316027286</v>
      </c>
      <c r="BN812" s="14">
        <f t="shared" si="1063"/>
        <v>0.3511896593078544</v>
      </c>
    </row>
    <row r="813" spans="1:66" x14ac:dyDescent="0.25">
      <c r="A813" t="s">
        <v>99</v>
      </c>
      <c r="B813" t="s">
        <v>130</v>
      </c>
      <c r="C813" t="s">
        <v>395</v>
      </c>
      <c r="D813" s="11">
        <v>44450</v>
      </c>
      <c r="E813" s="10">
        <f>VLOOKUP(A813,home!$A$2:$E$405,3,FALSE)</f>
        <v>1.3478000000000001</v>
      </c>
      <c r="F813" s="10">
        <f>VLOOKUP(B813,home!$B$2:$E$405,3,FALSE)</f>
        <v>1.0345</v>
      </c>
      <c r="G813" s="10">
        <f>VLOOKUP(C813,away!$B$2:$E$405,4,FALSE)</f>
        <v>0.6452</v>
      </c>
      <c r="H813" s="10">
        <f>VLOOKUP(A813,away!$A$2:$E$405,3,FALSE)</f>
        <v>1.2736000000000001</v>
      </c>
      <c r="I813" s="10">
        <f>VLOOKUP(C813,away!$B$2:$E$405,3,FALSE)</f>
        <v>1.1607000000000001</v>
      </c>
      <c r="J813" s="10">
        <f>VLOOKUP(B813,home!$B$2:$E$405,4,FALSE)</f>
        <v>0.79079999999999995</v>
      </c>
      <c r="K813" s="12">
        <f t="shared" si="1008"/>
        <v>0.89960177931999996</v>
      </c>
      <c r="L813" s="12">
        <f t="shared" si="1009"/>
        <v>1.1690139548160001</v>
      </c>
      <c r="M813" s="13">
        <f t="shared" si="1010"/>
        <v>0.12636057732907111</v>
      </c>
      <c r="N813" s="13">
        <f t="shared" si="1011"/>
        <v>0.11367420020113482</v>
      </c>
      <c r="O813" s="13">
        <f t="shared" si="1012"/>
        <v>0.14771727823629041</v>
      </c>
      <c r="P813" s="13">
        <f t="shared" si="1013"/>
        <v>0.13288672633767434</v>
      </c>
      <c r="Q813" s="13">
        <f t="shared" si="1014"/>
        <v>5.1130756381859384E-2</v>
      </c>
      <c r="R813" s="13">
        <f t="shared" si="1015"/>
        <v>8.6341779812830685E-2</v>
      </c>
      <c r="S813" s="13">
        <f t="shared" si="1016"/>
        <v>3.4937482896181087E-2</v>
      </c>
      <c r="T813" s="13">
        <f t="shared" si="1017"/>
        <v>5.9772567730690868E-2</v>
      </c>
      <c r="U813" s="13">
        <f t="shared" si="1018"/>
        <v>7.7673218749278128E-2</v>
      </c>
      <c r="V813" s="13">
        <f t="shared" si="1019"/>
        <v>4.0824333618100402E-3</v>
      </c>
      <c r="W813" s="13">
        <f t="shared" si="1020"/>
        <v>1.5332439806366052E-2</v>
      </c>
      <c r="X813" s="13">
        <f t="shared" si="1021"/>
        <v>1.7923836095018242E-2</v>
      </c>
      <c r="Y813" s="13">
        <f t="shared" si="1022"/>
        <v>1.0476607259455527E-2</v>
      </c>
      <c r="Z813" s="13">
        <f t="shared" si="1023"/>
        <v>3.3644915161616488E-2</v>
      </c>
      <c r="AA813" s="13">
        <f t="shared" si="1024"/>
        <v>3.0267025544460636E-2</v>
      </c>
      <c r="AB813" s="13">
        <f t="shared" si="1025"/>
        <v>1.3614135017260337E-2</v>
      </c>
      <c r="AC813" s="13">
        <f t="shared" si="1026"/>
        <v>2.6832993347771389E-4</v>
      </c>
      <c r="AD813" s="13">
        <f t="shared" si="1027"/>
        <v>3.4482725327809232E-3</v>
      </c>
      <c r="AE813" s="13">
        <f t="shared" si="1028"/>
        <v>4.0310787108296118E-3</v>
      </c>
      <c r="AF813" s="13">
        <f t="shared" si="1029"/>
        <v>2.3561936329607545E-3</v>
      </c>
      <c r="AG813" s="13">
        <f t="shared" si="1030"/>
        <v>9.1814107905991013E-4</v>
      </c>
      <c r="AH813" s="13">
        <f t="shared" si="1031"/>
        <v>9.8328438331325239E-3</v>
      </c>
      <c r="AI813" s="13">
        <f t="shared" si="1032"/>
        <v>8.8456438080617063E-3</v>
      </c>
      <c r="AJ813" s="13">
        <f t="shared" si="1033"/>
        <v>3.9787784544816256E-3</v>
      </c>
      <c r="AK813" s="13">
        <f t="shared" si="1034"/>
        <v>1.1931053923905836E-3</v>
      </c>
      <c r="AL813" s="13">
        <f t="shared" si="1035"/>
        <v>1.1287535144889135E-5</v>
      </c>
      <c r="AM813" s="13">
        <f t="shared" si="1036"/>
        <v>6.2041442121400043E-4</v>
      </c>
      <c r="AN813" s="13">
        <f t="shared" si="1037"/>
        <v>7.2527311616825819E-4</v>
      </c>
      <c r="AO813" s="13">
        <f t="shared" si="1038"/>
        <v>4.2392719692679003E-4</v>
      </c>
      <c r="AP813" s="13">
        <f t="shared" si="1039"/>
        <v>1.6519226967781601E-4</v>
      </c>
      <c r="AQ813" s="13">
        <f t="shared" si="1040"/>
        <v>4.8278017120273733E-5</v>
      </c>
      <c r="AR813" s="13">
        <f t="shared" si="1041"/>
        <v>2.2989463312916708E-3</v>
      </c>
      <c r="AS813" s="13">
        <f t="shared" si="1042"/>
        <v>2.068136210191173E-3</v>
      </c>
      <c r="AT813" s="13">
        <f t="shared" si="1043"/>
        <v>9.3024950728205021E-4</v>
      </c>
      <c r="AU813" s="13">
        <f t="shared" si="1044"/>
        <v>2.7895137065416198E-4</v>
      </c>
      <c r="AV813" s="13">
        <f t="shared" si="1045"/>
        <v>6.2736287346059209E-5</v>
      </c>
      <c r="AW813" s="13">
        <f t="shared" si="1046"/>
        <v>3.297361903906339E-7</v>
      </c>
      <c r="AX813" s="13">
        <f t="shared" si="1047"/>
        <v>9.3020986206650429E-5</v>
      </c>
      <c r="AY813" s="13">
        <f t="shared" si="1048"/>
        <v>1.08742830966321E-4</v>
      </c>
      <c r="AZ813" s="13">
        <f t="shared" si="1049"/>
        <v>6.3560943442913373E-5</v>
      </c>
      <c r="BA813" s="13">
        <f t="shared" si="1050"/>
        <v>2.476787662201209E-5</v>
      </c>
      <c r="BB813" s="13">
        <f t="shared" si="1051"/>
        <v>7.2384983505732774E-6</v>
      </c>
      <c r="BC813" s="13">
        <f t="shared" si="1052"/>
        <v>1.6923811167465496E-6</v>
      </c>
      <c r="BD813" s="13">
        <f t="shared" si="1053"/>
        <v>4.4791672377550191E-4</v>
      </c>
      <c r="BE813" s="13">
        <f t="shared" si="1054"/>
        <v>4.0294668169562638E-4</v>
      </c>
      <c r="BF813" s="13">
        <f t="shared" si="1055"/>
        <v>1.8124577591223755E-4</v>
      </c>
      <c r="BG813" s="13">
        <f t="shared" si="1056"/>
        <v>5.4349674168294315E-5</v>
      </c>
      <c r="BH813" s="13">
        <f t="shared" si="1057"/>
        <v>1.2223265896814948E-5</v>
      </c>
      <c r="BI813" s="13">
        <f t="shared" si="1058"/>
        <v>2.199214349975241E-6</v>
      </c>
      <c r="BJ813" s="14">
        <f t="shared" si="1059"/>
        <v>0.28134620196796856</v>
      </c>
      <c r="BK813" s="14">
        <f t="shared" si="1060"/>
        <v>0.29865558022432548</v>
      </c>
      <c r="BL813" s="14">
        <f t="shared" si="1061"/>
        <v>0.38620370989075015</v>
      </c>
      <c r="BM813" s="14">
        <f t="shared" si="1062"/>
        <v>0.34163067585102402</v>
      </c>
      <c r="BN813" s="14">
        <f t="shared" si="1063"/>
        <v>0.65811131829886071</v>
      </c>
    </row>
    <row r="814" spans="1:66" x14ac:dyDescent="0.25">
      <c r="A814" t="s">
        <v>99</v>
      </c>
      <c r="B814" t="s">
        <v>105</v>
      </c>
      <c r="C814" t="s">
        <v>126</v>
      </c>
      <c r="D814" s="11">
        <v>44450</v>
      </c>
      <c r="E814" s="10">
        <f>VLOOKUP(A814,home!$A$2:$E$405,3,FALSE)</f>
        <v>1.3478000000000001</v>
      </c>
      <c r="F814" s="10">
        <f>VLOOKUP(B814,home!$B$2:$E$405,3,FALSE)</f>
        <v>1.1613</v>
      </c>
      <c r="G814" s="10">
        <f>VLOOKUP(C814,away!$B$2:$E$405,4,FALSE)</f>
        <v>0.62070000000000003</v>
      </c>
      <c r="H814" s="10">
        <f>VLOOKUP(A814,away!$A$2:$E$405,3,FALSE)</f>
        <v>1.2736000000000001</v>
      </c>
      <c r="I814" s="10">
        <f>VLOOKUP(C814,away!$B$2:$E$405,3,FALSE)</f>
        <v>0.94899999999999995</v>
      </c>
      <c r="J814" s="10">
        <f>VLOOKUP(B814,home!$B$2:$E$405,4,FALSE)</f>
        <v>1.2630999999999999</v>
      </c>
      <c r="K814" s="12">
        <f t="shared" si="1008"/>
        <v>0.97151972689800015</v>
      </c>
      <c r="L814" s="12">
        <f t="shared" si="1009"/>
        <v>1.5266412678399996</v>
      </c>
      <c r="M814" s="13">
        <f t="shared" si="1010"/>
        <v>8.2236092256709845E-2</v>
      </c>
      <c r="N814" s="13">
        <f t="shared" si="1011"/>
        <v>7.9893985890397506E-2</v>
      </c>
      <c r="O814" s="13">
        <f t="shared" si="1012"/>
        <v>0.1255450121449907</v>
      </c>
      <c r="P814" s="13">
        <f t="shared" si="1013"/>
        <v>0.12196945591250748</v>
      </c>
      <c r="Q814" s="13">
        <f t="shared" si="1014"/>
        <v>3.8809291676515818E-2</v>
      </c>
      <c r="R814" s="13">
        <f t="shared" si="1015"/>
        <v>9.5831098256008385E-2</v>
      </c>
      <c r="S814" s="13">
        <f t="shared" si="1016"/>
        <v>4.5225118823600502E-2</v>
      </c>
      <c r="T814" s="13">
        <f t="shared" si="1017"/>
        <v>5.9247866249008449E-2</v>
      </c>
      <c r="U814" s="13">
        <f t="shared" si="1018"/>
        <v>9.3101802406012693E-2</v>
      </c>
      <c r="V814" s="13">
        <f t="shared" si="1019"/>
        <v>7.4529091723348328E-3</v>
      </c>
      <c r="W814" s="13">
        <f t="shared" si="1020"/>
        <v>1.2567997483557828E-2</v>
      </c>
      <c r="X814" s="13">
        <f t="shared" si="1021"/>
        <v>1.9186823612508647E-2</v>
      </c>
      <c r="Y814" s="13">
        <f t="shared" si="1022"/>
        <v>1.4645698362811325E-2</v>
      </c>
      <c r="Z814" s="13">
        <f t="shared" si="1023"/>
        <v>4.8766569780017428E-2</v>
      </c>
      <c r="AA814" s="13">
        <f t="shared" si="1024"/>
        <v>4.7377684554434807E-2</v>
      </c>
      <c r="AB814" s="13">
        <f t="shared" si="1025"/>
        <v>2.3014177579692045E-2</v>
      </c>
      <c r="AC814" s="13">
        <f t="shared" si="1026"/>
        <v>6.9086702973842804E-4</v>
      </c>
      <c r="AD814" s="13">
        <f t="shared" si="1027"/>
        <v>3.0525143707202137E-3</v>
      </c>
      <c r="AE814" s="13">
        <f t="shared" si="1028"/>
        <v>4.6600944090161257E-3</v>
      </c>
      <c r="AF814" s="13">
        <f t="shared" si="1029"/>
        <v>3.5571462184172363E-3</v>
      </c>
      <c r="AG814" s="13">
        <f t="shared" si="1030"/>
        <v>1.8101620709255841E-3</v>
      </c>
      <c r="AH814" s="13">
        <f t="shared" si="1031"/>
        <v>1.86122644792934E-2</v>
      </c>
      <c r="AI814" s="13">
        <f t="shared" si="1032"/>
        <v>1.8082182103876472E-2</v>
      </c>
      <c r="AJ814" s="13">
        <f t="shared" si="1033"/>
        <v>8.7835983096389864E-3</v>
      </c>
      <c r="AK814" s="13">
        <f t="shared" si="1034"/>
        <v>2.8444796769874019E-3</v>
      </c>
      <c r="AL814" s="13">
        <f t="shared" si="1035"/>
        <v>4.0986711996014545E-5</v>
      </c>
      <c r="AM814" s="13">
        <f t="shared" si="1036"/>
        <v>5.931155855588646E-4</v>
      </c>
      <c r="AN814" s="13">
        <f t="shared" si="1037"/>
        <v>9.0547472951324872E-4</v>
      </c>
      <c r="AO814" s="13">
        <f t="shared" si="1038"/>
        <v>6.9116754453059349E-4</v>
      </c>
      <c r="AP814" s="13">
        <f t="shared" si="1039"/>
        <v>3.5172163215734838E-4</v>
      </c>
      <c r="AQ814" s="13">
        <f t="shared" si="1040"/>
        <v>1.3423818961086204E-4</v>
      </c>
      <c r="AR814" s="13">
        <f t="shared" si="1041"/>
        <v>5.6828502084083745E-3</v>
      </c>
      <c r="AS814" s="13">
        <f t="shared" si="1042"/>
        <v>5.5210010824751476E-3</v>
      </c>
      <c r="AT814" s="13">
        <f t="shared" si="1043"/>
        <v>2.6818807319249085E-3</v>
      </c>
      <c r="AU814" s="13">
        <f t="shared" si="1044"/>
        <v>8.6850001208423208E-4</v>
      </c>
      <c r="AV814" s="13">
        <f t="shared" si="1045"/>
        <v>2.1094122363774574E-4</v>
      </c>
      <c r="AW814" s="13">
        <f t="shared" si="1046"/>
        <v>1.6886093929925422E-6</v>
      </c>
      <c r="AX814" s="13">
        <f t="shared" si="1047"/>
        <v>9.6037248616849224E-5</v>
      </c>
      <c r="AY814" s="13">
        <f t="shared" si="1048"/>
        <v>1.4661442698829196E-4</v>
      </c>
      <c r="AZ814" s="13">
        <f t="shared" si="1049"/>
        <v>1.1191381735052056E-4</v>
      </c>
      <c r="BA814" s="13">
        <f t="shared" si="1050"/>
        <v>5.6950750669604312E-5</v>
      </c>
      <c r="BB814" s="13">
        <f t="shared" si="1051"/>
        <v>2.1735841551671103E-5</v>
      </c>
      <c r="BC814" s="13">
        <f t="shared" si="1052"/>
        <v>6.6365665408025047E-6</v>
      </c>
      <c r="BD814" s="13">
        <f t="shared" si="1053"/>
        <v>1.4459456078515607E-3</v>
      </c>
      <c r="BE814" s="13">
        <f t="shared" si="1054"/>
        <v>1.4047646820493111E-3</v>
      </c>
      <c r="BF814" s="13">
        <f t="shared" si="1055"/>
        <v>6.8237830013025114E-4</v>
      </c>
      <c r="BG814" s="13">
        <f t="shared" si="1056"/>
        <v>2.2098132659455444E-4</v>
      </c>
      <c r="BH814" s="13">
        <f t="shared" si="1057"/>
        <v>5.3671929515674827E-5</v>
      </c>
      <c r="BI814" s="13">
        <f t="shared" si="1058"/>
        <v>1.0428667661031424E-5</v>
      </c>
      <c r="BJ814" s="14">
        <f t="shared" si="1059"/>
        <v>0.24054718667696734</v>
      </c>
      <c r="BK814" s="14">
        <f t="shared" si="1060"/>
        <v>0.2577620443338754</v>
      </c>
      <c r="BL814" s="14">
        <f t="shared" si="1061"/>
        <v>0.45197564328326767</v>
      </c>
      <c r="BM814" s="14">
        <f t="shared" si="1062"/>
        <v>0.45462158211940285</v>
      </c>
      <c r="BN814" s="14">
        <f t="shared" si="1063"/>
        <v>0.54428493613712969</v>
      </c>
    </row>
    <row r="815" spans="1:66" x14ac:dyDescent="0.25">
      <c r="A815" t="s">
        <v>99</v>
      </c>
      <c r="B815" t="s">
        <v>107</v>
      </c>
      <c r="C815" t="s">
        <v>125</v>
      </c>
      <c r="D815" s="11">
        <v>44450</v>
      </c>
      <c r="E815" s="10">
        <f>VLOOKUP(A815,home!$A$2:$E$405,3,FALSE)</f>
        <v>1.3478000000000001</v>
      </c>
      <c r="F815" s="10">
        <f>VLOOKUP(B815,home!$B$2:$E$405,3,FALSE)</f>
        <v>0.80649999999999999</v>
      </c>
      <c r="G815" s="10">
        <f>VLOOKUP(C815,away!$B$2:$E$405,4,FALSE)</f>
        <v>0.93100000000000005</v>
      </c>
      <c r="H815" s="10">
        <f>VLOOKUP(A815,away!$A$2:$E$405,3,FALSE)</f>
        <v>1.2736000000000001</v>
      </c>
      <c r="I815" s="10">
        <f>VLOOKUP(C815,away!$B$2:$E$405,3,FALSE)</f>
        <v>1.2653000000000001</v>
      </c>
      <c r="J815" s="10">
        <f>VLOOKUP(B815,home!$B$2:$E$405,4,FALSE)</f>
        <v>0.61450000000000005</v>
      </c>
      <c r="K815" s="12">
        <f t="shared" si="1008"/>
        <v>1.0119976517000002</v>
      </c>
      <c r="L815" s="12">
        <f t="shared" si="1009"/>
        <v>0.99025819616000021</v>
      </c>
      <c r="M815" s="13">
        <f t="shared" si="1010"/>
        <v>0.13503033151920149</v>
      </c>
      <c r="N815" s="13">
        <f t="shared" si="1011"/>
        <v>0.13665037840570443</v>
      </c>
      <c r="O815" s="13">
        <f t="shared" si="1012"/>
        <v>0.13371489251709129</v>
      </c>
      <c r="P815" s="13">
        <f t="shared" si="1013"/>
        <v>0.13531915722461429</v>
      </c>
      <c r="Q815" s="13">
        <f t="shared" si="1014"/>
        <v>6.9144931025244646E-2</v>
      </c>
      <c r="R815" s="13">
        <f t="shared" si="1015"/>
        <v>6.6206134131851557E-2</v>
      </c>
      <c r="S815" s="13">
        <f t="shared" si="1016"/>
        <v>3.3902150179820886E-2</v>
      </c>
      <c r="T815" s="13">
        <f t="shared" si="1017"/>
        <v>6.8471334670666392E-2</v>
      </c>
      <c r="U815" s="13">
        <f t="shared" si="1018"/>
        <v>6.7000452269569008E-2</v>
      </c>
      <c r="V815" s="13">
        <f t="shared" si="1019"/>
        <v>3.7749628701289283E-3</v>
      </c>
      <c r="W815" s="13">
        <f t="shared" si="1020"/>
        <v>2.3324835941502024E-2</v>
      </c>
      <c r="X815" s="13">
        <f t="shared" si="1021"/>
        <v>2.3097609965159731E-2</v>
      </c>
      <c r="Y815" s="13">
        <f t="shared" si="1022"/>
        <v>1.143629878985316E-2</v>
      </c>
      <c r="Z815" s="13">
        <f t="shared" si="1023"/>
        <v>2.1853722320044785E-2</v>
      </c>
      <c r="AA815" s="13">
        <f t="shared" si="1024"/>
        <v>2.2115915668789204E-2</v>
      </c>
      <c r="AB815" s="13">
        <f t="shared" si="1025"/>
        <v>1.1190627361004955E-2</v>
      </c>
      <c r="AC815" s="13">
        <f t="shared" si="1026"/>
        <v>2.3643983743914314E-4</v>
      </c>
      <c r="AD815" s="13">
        <f t="shared" si="1027"/>
        <v>5.901169799771953E-3</v>
      </c>
      <c r="AE815" s="13">
        <f t="shared" si="1028"/>
        <v>5.8436817611560426E-3</v>
      </c>
      <c r="AF815" s="13">
        <f t="shared" si="1029"/>
        <v>2.8933768798677377E-3</v>
      </c>
      <c r="AG815" s="13">
        <f t="shared" si="1030"/>
        <v>9.5506338995629211E-4</v>
      </c>
      <c r="AH815" s="13">
        <f t="shared" si="1031"/>
        <v>5.4102069110072704E-3</v>
      </c>
      <c r="AI815" s="13">
        <f t="shared" si="1032"/>
        <v>5.4751166891504697E-3</v>
      </c>
      <c r="AJ815" s="13">
        <f t="shared" si="1033"/>
        <v>2.7704026161018773E-3</v>
      </c>
      <c r="AK815" s="13">
        <f t="shared" si="1034"/>
        <v>9.3454698058621235E-4</v>
      </c>
      <c r="AL815" s="13">
        <f t="shared" si="1035"/>
        <v>9.4778229977284699E-6</v>
      </c>
      <c r="AM815" s="13">
        <f t="shared" si="1036"/>
        <v>1.194393995930436E-3</v>
      </c>
      <c r="AN815" s="13">
        <f t="shared" si="1037"/>
        <v>1.182758443914408E-3</v>
      </c>
      <c r="AO815" s="13">
        <f t="shared" si="1038"/>
        <v>5.8561812158184517E-4</v>
      </c>
      <c r="AP815" s="13">
        <f t="shared" si="1039"/>
        <v>1.9330438157208192E-4</v>
      </c>
      <c r="AQ815" s="13">
        <f t="shared" si="1040"/>
        <v>4.7855312051348555E-5</v>
      </c>
      <c r="AR815" s="13">
        <f t="shared" si="1041"/>
        <v>1.0715003473092855E-3</v>
      </c>
      <c r="AS815" s="13">
        <f t="shared" si="1042"/>
        <v>1.0843558352727316E-3</v>
      </c>
      <c r="AT815" s="13">
        <f t="shared" si="1043"/>
        <v>5.486827794515982E-4</v>
      </c>
      <c r="AU815" s="13">
        <f t="shared" si="1044"/>
        <v>1.8508856144441551E-4</v>
      </c>
      <c r="AV815" s="13">
        <f t="shared" si="1045"/>
        <v>4.6827297384569922E-5</v>
      </c>
      <c r="AW815" s="13">
        <f t="shared" si="1046"/>
        <v>2.6383599356018792E-7</v>
      </c>
      <c r="AX815" s="13">
        <f t="shared" si="1047"/>
        <v>2.0145398651436335E-4</v>
      </c>
      <c r="AY815" s="13">
        <f t="shared" si="1048"/>
        <v>1.9949146129495443E-4</v>
      </c>
      <c r="AZ815" s="13">
        <f t="shared" si="1049"/>
        <v>9.8774027305632026E-5</v>
      </c>
      <c r="BA815" s="13">
        <f t="shared" si="1050"/>
        <v>3.2603930035711265E-5</v>
      </c>
      <c r="BB815" s="13">
        <f t="shared" si="1051"/>
        <v>8.0715772362225723E-6</v>
      </c>
      <c r="BC815" s="13">
        <f t="shared" si="1052"/>
        <v>1.5985891028215772E-6</v>
      </c>
      <c r="BD815" s="13">
        <f t="shared" si="1053"/>
        <v>1.7684366685188438E-4</v>
      </c>
      <c r="BE815" s="13">
        <f t="shared" si="1054"/>
        <v>1.7896537557212419E-4</v>
      </c>
      <c r="BF815" s="13">
        <f t="shared" si="1055"/>
        <v>9.0556269907299112E-5</v>
      </c>
      <c r="BG815" s="13">
        <f t="shared" si="1056"/>
        <v>3.0547577497632699E-5</v>
      </c>
      <c r="BH815" s="13">
        <f t="shared" si="1057"/>
        <v>7.7285191731820144E-6</v>
      </c>
      <c r="BI815" s="13">
        <f t="shared" si="1058"/>
        <v>1.5642486508757261E-6</v>
      </c>
      <c r="BJ815" s="14">
        <f t="shared" si="1059"/>
        <v>0.35146460445542221</v>
      </c>
      <c r="BK815" s="14">
        <f t="shared" si="1060"/>
        <v>0.30847201091549742</v>
      </c>
      <c r="BL815" s="14">
        <f t="shared" si="1061"/>
        <v>0.31824095562366739</v>
      </c>
      <c r="BM815" s="14">
        <f t="shared" si="1062"/>
        <v>0.32376624086562267</v>
      </c>
      <c r="BN815" s="14">
        <f t="shared" si="1063"/>
        <v>0.6760658248237077</v>
      </c>
    </row>
    <row r="816" spans="1:66" x14ac:dyDescent="0.25">
      <c r="A816" t="s">
        <v>99</v>
      </c>
      <c r="B816" t="s">
        <v>115</v>
      </c>
      <c r="C816" t="s">
        <v>109</v>
      </c>
      <c r="D816" s="11">
        <v>44450</v>
      </c>
      <c r="E816" s="10">
        <f>VLOOKUP(A816,home!$A$2:$E$405,3,FALSE)</f>
        <v>1.3478000000000001</v>
      </c>
      <c r="F816" s="10">
        <f>VLOOKUP(B816,home!$B$2:$E$405,3,FALSE)</f>
        <v>1.1613</v>
      </c>
      <c r="G816" s="10">
        <f>VLOOKUP(C816,away!$B$2:$E$405,4,FALSE)</f>
        <v>0.871</v>
      </c>
      <c r="H816" s="10">
        <f>VLOOKUP(A816,away!$A$2:$E$405,3,FALSE)</f>
        <v>1.2736000000000001</v>
      </c>
      <c r="I816" s="10">
        <f>VLOOKUP(C816,away!$B$2:$E$405,3,FALSE)</f>
        <v>1.2290000000000001</v>
      </c>
      <c r="J816" s="10">
        <f>VLOOKUP(B816,home!$B$2:$E$405,4,FALSE)</f>
        <v>0.95589999999999997</v>
      </c>
      <c r="K816" s="12">
        <f t="shared" si="1008"/>
        <v>1.3632893219400002</v>
      </c>
      <c r="L816" s="12">
        <f t="shared" si="1009"/>
        <v>1.49622668096</v>
      </c>
      <c r="M816" s="13">
        <f t="shared" si="1010"/>
        <v>5.7296484888133693E-2</v>
      </c>
      <c r="N816" s="13">
        <f t="shared" si="1011"/>
        <v>7.8111686032689254E-2</v>
      </c>
      <c r="O816" s="13">
        <f t="shared" si="1012"/>
        <v>8.5728529414847085E-2</v>
      </c>
      <c r="P816" s="13">
        <f t="shared" si="1013"/>
        <v>0.11687278873688024</v>
      </c>
      <c r="Q816" s="13">
        <f t="shared" si="1014"/>
        <v>5.3244413743547568E-2</v>
      </c>
      <c r="R816" s="13">
        <f t="shared" si="1015"/>
        <v>6.4134656514979196E-2</v>
      </c>
      <c r="S816" s="13">
        <f t="shared" si="1016"/>
        <v>5.9598982266555772E-2</v>
      </c>
      <c r="T816" s="13">
        <f t="shared" si="1017"/>
        <v>7.9665712455169194E-2</v>
      </c>
      <c r="U816" s="13">
        <f t="shared" si="1018"/>
        <v>8.7434092393160801E-2</v>
      </c>
      <c r="V816" s="13">
        <f t="shared" si="1019"/>
        <v>1.3507711059552313E-2</v>
      </c>
      <c r="W816" s="13">
        <f t="shared" si="1020"/>
        <v>2.4195846903177925E-2</v>
      </c>
      <c r="X816" s="13">
        <f t="shared" si="1021"/>
        <v>3.6202471704958203E-2</v>
      </c>
      <c r="Y816" s="13">
        <f t="shared" si="1022"/>
        <v>2.7083552040828966E-2</v>
      </c>
      <c r="Z816" s="13">
        <f t="shared" si="1023"/>
        <v>3.1986661417305641E-2</v>
      </c>
      <c r="AA816" s="13">
        <f t="shared" si="1024"/>
        <v>4.3607073954722977E-2</v>
      </c>
      <c r="AB816" s="13">
        <f t="shared" si="1025"/>
        <v>2.972452914176087E-2</v>
      </c>
      <c r="AC816" s="13">
        <f t="shared" si="1026"/>
        <v>1.7220557509593747E-3</v>
      </c>
      <c r="AD816" s="13">
        <f t="shared" si="1027"/>
        <v>8.2464849295993767E-3</v>
      </c>
      <c r="AE816" s="13">
        <f t="shared" si="1028"/>
        <v>1.2338610775801137E-2</v>
      </c>
      <c r="AF816" s="13">
        <f t="shared" si="1029"/>
        <v>9.2306793243671133E-3</v>
      </c>
      <c r="AG816" s="13">
        <f t="shared" si="1030"/>
        <v>4.6037295628346313E-3</v>
      </c>
      <c r="AH816" s="13">
        <f t="shared" si="1031"/>
        <v>1.1964824061851637E-2</v>
      </c>
      <c r="AI816" s="13">
        <f t="shared" si="1032"/>
        <v>1.631151688241312E-2</v>
      </c>
      <c r="AJ816" s="13">
        <f t="shared" si="1033"/>
        <v>1.1118658395218925E-2</v>
      </c>
      <c r="AK816" s="13">
        <f t="shared" si="1034"/>
        <v>5.0526494215001648E-3</v>
      </c>
      <c r="AL816" s="13">
        <f t="shared" si="1035"/>
        <v>1.4050527418423635E-4</v>
      </c>
      <c r="AM816" s="13">
        <f t="shared" si="1036"/>
        <v>2.2484689696123925E-3</v>
      </c>
      <c r="AN816" s="13">
        <f t="shared" si="1037"/>
        <v>3.3642192636447019E-3</v>
      </c>
      <c r="AO816" s="13">
        <f t="shared" si="1038"/>
        <v>2.5168173114324039E-3</v>
      </c>
      <c r="AP816" s="13">
        <f t="shared" si="1039"/>
        <v>1.2552430708223916E-3</v>
      </c>
      <c r="AQ816" s="13">
        <f t="shared" si="1040"/>
        <v>4.6953204341365672E-4</v>
      </c>
      <c r="AR816" s="13">
        <f t="shared" si="1041"/>
        <v>3.5804177988669216E-3</v>
      </c>
      <c r="AS816" s="13">
        <f t="shared" si="1042"/>
        <v>4.881145353279194E-3</v>
      </c>
      <c r="AT816" s="13">
        <f t="shared" si="1043"/>
        <v>3.3272066694812882E-3</v>
      </c>
      <c r="AU816" s="13">
        <f t="shared" si="1044"/>
        <v>1.5119817747971302E-3</v>
      </c>
      <c r="AV816" s="13">
        <f t="shared" si="1045"/>
        <v>5.1531715213720469E-4</v>
      </c>
      <c r="AW816" s="13">
        <f t="shared" si="1046"/>
        <v>7.9611453662727187E-6</v>
      </c>
      <c r="AX816" s="13">
        <f t="shared" si="1047"/>
        <v>5.1088562283100128E-4</v>
      </c>
      <c r="AY816" s="13">
        <f t="shared" si="1048"/>
        <v>7.6440069979861157E-4</v>
      </c>
      <c r="AZ816" s="13">
        <f t="shared" si="1049"/>
        <v>5.7185836099158901E-4</v>
      </c>
      <c r="BA816" s="13">
        <f t="shared" si="1050"/>
        <v>2.8520991248189015E-4</v>
      </c>
      <c r="BB816" s="13">
        <f t="shared" si="1051"/>
        <v>1.0668467018241772E-4</v>
      </c>
      <c r="BC816" s="13">
        <f t="shared" si="1052"/>
        <v>3.1924889995270211E-5</v>
      </c>
      <c r="BD816" s="13">
        <f t="shared" si="1053"/>
        <v>8.9285277327479497E-4</v>
      </c>
      <c r="BE816" s="13">
        <f t="shared" si="1054"/>
        <v>1.217216651870044E-3</v>
      </c>
      <c r="BF816" s="13">
        <f t="shared" si="1055"/>
        <v>8.2970923199099497E-4</v>
      </c>
      <c r="BG816" s="13">
        <f t="shared" si="1056"/>
        <v>3.7704457876278714E-4</v>
      </c>
      <c r="BH816" s="13">
        <f t="shared" si="1057"/>
        <v>1.2850521203066836E-4</v>
      </c>
      <c r="BI816" s="13">
        <f t="shared" si="1058"/>
        <v>3.503795667500916E-5</v>
      </c>
      <c r="BJ816" s="14">
        <f t="shared" si="1059"/>
        <v>0.34504843228817966</v>
      </c>
      <c r="BK816" s="14">
        <f t="shared" si="1060"/>
        <v>0.24990292867606426</v>
      </c>
      <c r="BL816" s="14">
        <f t="shared" si="1061"/>
        <v>0.3723729653336208</v>
      </c>
      <c r="BM816" s="14">
        <f t="shared" si="1062"/>
        <v>0.54316598882966105</v>
      </c>
      <c r="BN816" s="14">
        <f t="shared" si="1063"/>
        <v>0.45538855933107697</v>
      </c>
    </row>
    <row r="817" spans="1:66" x14ac:dyDescent="0.25">
      <c r="A817" t="s">
        <v>99</v>
      </c>
      <c r="B817" t="s">
        <v>138</v>
      </c>
      <c r="C817" t="s">
        <v>100</v>
      </c>
      <c r="D817" s="11">
        <v>44450</v>
      </c>
      <c r="E817" s="10">
        <f>VLOOKUP(A817,home!$A$2:$E$405,3,FALSE)</f>
        <v>1.3478000000000001</v>
      </c>
      <c r="F817" s="10">
        <f>VLOOKUP(B817,home!$B$2:$E$405,3,FALSE)</f>
        <v>1.3103</v>
      </c>
      <c r="G817" s="10">
        <f>VLOOKUP(C817,away!$B$2:$E$405,4,FALSE)</f>
        <v>1.3549</v>
      </c>
      <c r="H817" s="10">
        <f>VLOOKUP(A817,away!$A$2:$E$405,3,FALSE)</f>
        <v>1.2736000000000001</v>
      </c>
      <c r="I817" s="10">
        <f>VLOOKUP(C817,away!$B$2:$E$405,3,FALSE)</f>
        <v>1.0924</v>
      </c>
      <c r="J817" s="10">
        <f>VLOOKUP(B817,home!$B$2:$E$405,4,FALSE)</f>
        <v>1.0676000000000001</v>
      </c>
      <c r="K817" s="12">
        <f t="shared" si="1008"/>
        <v>2.392783668466</v>
      </c>
      <c r="L817" s="12">
        <f t="shared" si="1009"/>
        <v>1.4853312112640003</v>
      </c>
      <c r="M817" s="13">
        <f t="shared" si="1010"/>
        <v>2.0689791187118757E-2</v>
      </c>
      <c r="N817" s="13">
        <f t="shared" si="1011"/>
        <v>4.9506194456509542E-2</v>
      </c>
      <c r="O817" s="13">
        <f t="shared" si="1012"/>
        <v>3.0731192604762345E-2</v>
      </c>
      <c r="P817" s="13">
        <f t="shared" si="1013"/>
        <v>7.3533095777158469E-2</v>
      </c>
      <c r="Q817" s="13">
        <f t="shared" si="1014"/>
        <v>5.9228806791719033E-2</v>
      </c>
      <c r="R817" s="13">
        <f t="shared" si="1015"/>
        <v>2.2822999767609469E-2</v>
      </c>
      <c r="S817" s="13">
        <f t="shared" si="1016"/>
        <v>6.533555759058568E-2</v>
      </c>
      <c r="T817" s="13">
        <f t="shared" si="1017"/>
        <v>8.7974395333665481E-2</v>
      </c>
      <c r="U817" s="13">
        <f t="shared" si="1018"/>
        <v>5.4610501109339259E-2</v>
      </c>
      <c r="V817" s="13">
        <f t="shared" si="1019"/>
        <v>2.5800839385054963E-2</v>
      </c>
      <c r="W817" s="13">
        <f t="shared" si="1020"/>
        <v>4.7240573864651143E-2</v>
      </c>
      <c r="X817" s="13">
        <f t="shared" si="1021"/>
        <v>7.0167898799188763E-2</v>
      </c>
      <c r="Y817" s="13">
        <f t="shared" si="1022"/>
        <v>5.2111285057624412E-2</v>
      </c>
      <c r="Z817" s="13">
        <f t="shared" si="1023"/>
        <v>1.1299904629833794E-2</v>
      </c>
      <c r="AA817" s="13">
        <f t="shared" si="1024"/>
        <v>2.7038227253489644E-2</v>
      </c>
      <c r="AB817" s="13">
        <f t="shared" si="1025"/>
        <v>3.2348314298211167E-2</v>
      </c>
      <c r="AC817" s="13">
        <f t="shared" si="1026"/>
        <v>5.731134429033999E-3</v>
      </c>
      <c r="AD817" s="13">
        <f t="shared" si="1027"/>
        <v>2.8259118408074754E-2</v>
      </c>
      <c r="AE817" s="13">
        <f t="shared" si="1028"/>
        <v>4.197415057431849E-2</v>
      </c>
      <c r="AF817" s="13">
        <f t="shared" si="1029"/>
        <v>3.1172757957165006E-2</v>
      </c>
      <c r="AG817" s="13">
        <f t="shared" si="1030"/>
        <v>1.5433956778318471E-2</v>
      </c>
      <c r="AH817" s="13">
        <f t="shared" si="1031"/>
        <v>4.1960252577496774E-3</v>
      </c>
      <c r="AI817" s="13">
        <f t="shared" si="1032"/>
        <v>1.0040180709214266E-2</v>
      </c>
      <c r="AJ817" s="13">
        <f t="shared" si="1033"/>
        <v>1.201199021472764E-2</v>
      </c>
      <c r="AK817" s="13">
        <f t="shared" si="1034"/>
        <v>9.5806980038579004E-3</v>
      </c>
      <c r="AL817" s="13">
        <f t="shared" si="1035"/>
        <v>8.1475555373280713E-4</v>
      </c>
      <c r="AM817" s="13">
        <f t="shared" si="1036"/>
        <v>1.3523591402417632E-2</v>
      </c>
      <c r="AN817" s="13">
        <f t="shared" si="1037"/>
        <v>2.0087012398392404E-2</v>
      </c>
      <c r="AO817" s="13">
        <f t="shared" si="1038"/>
        <v>1.4917933228189588E-2</v>
      </c>
      <c r="AP817" s="13">
        <f t="shared" si="1039"/>
        <v>7.3860239437941082E-3</v>
      </c>
      <c r="AQ817" s="13">
        <f t="shared" si="1040"/>
        <v>2.7426729727151522E-3</v>
      </c>
      <c r="AR817" s="13">
        <f t="shared" si="1041"/>
        <v>1.2464974557175341E-3</v>
      </c>
      <c r="AS817" s="13">
        <f t="shared" si="1042"/>
        <v>2.9825987548253367E-3</v>
      </c>
      <c r="AT817" s="13">
        <f t="shared" si="1043"/>
        <v>3.5683567950665468E-3</v>
      </c>
      <c r="AU817" s="13">
        <f t="shared" si="1044"/>
        <v>2.8461019541649703E-3</v>
      </c>
      <c r="AV817" s="13">
        <f t="shared" si="1045"/>
        <v>1.7025265686787777E-3</v>
      </c>
      <c r="AW817" s="13">
        <f t="shared" si="1046"/>
        <v>8.0436204859796933E-5</v>
      </c>
      <c r="AX817" s="13">
        <f t="shared" si="1047"/>
        <v>5.3931714411186854E-3</v>
      </c>
      <c r="AY817" s="13">
        <f t="shared" si="1048"/>
        <v>8.0106458691912314E-3</v>
      </c>
      <c r="AZ817" s="13">
        <f t="shared" si="1049"/>
        <v>5.9492311659463861E-3</v>
      </c>
      <c r="BA817" s="13">
        <f t="shared" si="1050"/>
        <v>2.9455262446015629E-3</v>
      </c>
      <c r="BB817" s="13">
        <f t="shared" si="1051"/>
        <v>1.0937705161759852E-3</v>
      </c>
      <c r="BC817" s="13">
        <f t="shared" si="1052"/>
        <v>3.2492229712730551E-4</v>
      </c>
      <c r="BD817" s="13">
        <f t="shared" si="1053"/>
        <v>3.0857692928973622E-4</v>
      </c>
      <c r="BE817" s="13">
        <f t="shared" si="1054"/>
        <v>7.3835783686986857E-4</v>
      </c>
      <c r="BF817" s="13">
        <f t="shared" si="1055"/>
        <v>8.8336528677305235E-4</v>
      </c>
      <c r="BG817" s="13">
        <f t="shared" si="1056"/>
        <v>7.0456734382678152E-4</v>
      </c>
      <c r="BH817" s="13">
        <f t="shared" si="1057"/>
        <v>4.2146930841079804E-4</v>
      </c>
      <c r="BI817" s="13">
        <f t="shared" si="1058"/>
        <v>2.0169697558500337E-4</v>
      </c>
      <c r="BJ817" s="14">
        <f t="shared" si="1059"/>
        <v>0.56544363950090515</v>
      </c>
      <c r="BK817" s="14">
        <f t="shared" si="1060"/>
        <v>0.19991581979187589</v>
      </c>
      <c r="BL817" s="14">
        <f t="shared" si="1061"/>
        <v>0.21898424442816977</v>
      </c>
      <c r="BM817" s="14">
        <f t="shared" si="1062"/>
        <v>0.7312013181015754</v>
      </c>
      <c r="BN817" s="14">
        <f t="shared" si="1063"/>
        <v>0.25651208058487762</v>
      </c>
    </row>
    <row r="818" spans="1:66" x14ac:dyDescent="0.25">
      <c r="A818" t="s">
        <v>99</v>
      </c>
      <c r="B818" t="s">
        <v>113</v>
      </c>
      <c r="C818" t="s">
        <v>435</v>
      </c>
      <c r="D818" s="11">
        <v>44450</v>
      </c>
      <c r="E818" s="10">
        <f>VLOOKUP(A818,home!$A$2:$E$405,3,FALSE)</f>
        <v>1.3478000000000001</v>
      </c>
      <c r="F818" s="10">
        <f>VLOOKUP(B818,home!$B$2:$E$405,3,FALSE)</f>
        <v>1.2581</v>
      </c>
      <c r="G818" s="10">
        <f>VLOOKUP(C818,away!$B$2:$E$405,4,FALSE)</f>
        <v>1.4239999999999999</v>
      </c>
      <c r="H818" s="10">
        <f>VLOOKUP(A818,away!$A$2:$E$405,3,FALSE)</f>
        <v>1.2736000000000001</v>
      </c>
      <c r="I818" s="10">
        <f>VLOOKUP(C818,away!$B$2:$E$405,3,FALSE)</f>
        <v>0.90559999999999996</v>
      </c>
      <c r="J818" s="10">
        <f>VLOOKUP(B818,home!$B$2:$E$405,4,FALSE)</f>
        <v>0.71689999999999998</v>
      </c>
      <c r="K818" s="12">
        <f t="shared" si="1008"/>
        <v>2.4146300643199998</v>
      </c>
      <c r="L818" s="12">
        <f t="shared" si="1009"/>
        <v>0.82685250150399991</v>
      </c>
      <c r="M818" s="13">
        <f t="shared" si="1010"/>
        <v>3.910587506646461E-2</v>
      </c>
      <c r="N818" s="13">
        <f t="shared" si="1011"/>
        <v>9.442622162702731E-2</v>
      </c>
      <c r="O818" s="13">
        <f t="shared" si="1012"/>
        <v>3.2334790622209161E-2</v>
      </c>
      <c r="P818" s="13">
        <f t="shared" si="1013"/>
        <v>7.8076557559878634E-2</v>
      </c>
      <c r="Q818" s="13">
        <f t="shared" si="1014"/>
        <v>0.11400219680038179</v>
      </c>
      <c r="R818" s="13">
        <f t="shared" si="1015"/>
        <v>1.3368051255790858E-2</v>
      </c>
      <c r="S818" s="13">
        <f t="shared" si="1016"/>
        <v>3.897079933667464E-2</v>
      </c>
      <c r="T818" s="13">
        <f t="shared" si="1017"/>
        <v>9.4263001601346971E-2</v>
      </c>
      <c r="U818" s="13">
        <f t="shared" si="1018"/>
        <v>3.2278898463603337E-2</v>
      </c>
      <c r="V818" s="13">
        <f t="shared" si="1019"/>
        <v>8.645208118822599E-3</v>
      </c>
      <c r="W818" s="13">
        <f t="shared" si="1020"/>
        <v>9.1757710597575731E-2</v>
      </c>
      <c r="X818" s="13">
        <f t="shared" si="1021"/>
        <v>7.5870092539885567E-2</v>
      </c>
      <c r="Y818" s="13">
        <f t="shared" si="1022"/>
        <v>3.1366687902972167E-2</v>
      </c>
      <c r="Z818" s="13">
        <f t="shared" si="1023"/>
        <v>3.6844688736947869E-3</v>
      </c>
      <c r="AA818" s="13">
        <f t="shared" si="1024"/>
        <v>8.8966293134746799E-3</v>
      </c>
      <c r="AB818" s="13">
        <f t="shared" si="1025"/>
        <v>1.0741034305713285E-2</v>
      </c>
      <c r="AC818" s="13">
        <f t="shared" si="1026"/>
        <v>1.0787830603444628E-3</v>
      </c>
      <c r="AD818" s="13">
        <f t="shared" si="1027"/>
        <v>5.5390231660520053E-2</v>
      </c>
      <c r="AE818" s="13">
        <f t="shared" si="1028"/>
        <v>4.5799551607387058E-2</v>
      </c>
      <c r="AF818" s="13">
        <f t="shared" si="1029"/>
        <v>1.8934736907164761E-2</v>
      </c>
      <c r="AG818" s="13">
        <f t="shared" si="1030"/>
        <v>5.2187448590030987E-3</v>
      </c>
      <c r="AH818" s="13">
        <f t="shared" si="1031"/>
        <v>7.6162807623203976E-4</v>
      </c>
      <c r="AI818" s="13">
        <f t="shared" si="1032"/>
        <v>1.8390500507000879E-3</v>
      </c>
      <c r="AJ818" s="13">
        <f t="shared" si="1033"/>
        <v>2.2203127711048266E-3</v>
      </c>
      <c r="AK818" s="13">
        <f t="shared" si="1034"/>
        <v>1.7870779897677883E-3</v>
      </c>
      <c r="AL818" s="13">
        <f t="shared" si="1035"/>
        <v>8.6153466774445105E-5</v>
      </c>
      <c r="AM818" s="13">
        <f t="shared" si="1036"/>
        <v>2.6749383727428241E-2</v>
      </c>
      <c r="AN818" s="13">
        <f t="shared" si="1037"/>
        <v>2.2117794848714428E-2</v>
      </c>
      <c r="AO818" s="13">
        <f t="shared" si="1038"/>
        <v>9.144076999205903E-3</v>
      </c>
      <c r="AP818" s="13">
        <f t="shared" si="1039"/>
        <v>2.5202676469128636E-3</v>
      </c>
      <c r="AQ818" s="13">
        <f t="shared" si="1040"/>
        <v>5.2097240207737516E-4</v>
      </c>
      <c r="AR818" s="13">
        <f t="shared" si="1041"/>
        <v>1.259508160096283E-4</v>
      </c>
      <c r="AS818" s="13">
        <f t="shared" si="1042"/>
        <v>3.0412462696248526E-4</v>
      </c>
      <c r="AT818" s="13">
        <f t="shared" si="1043"/>
        <v>3.6717423378186095E-4</v>
      </c>
      <c r="AU818" s="13">
        <f t="shared" si="1044"/>
        <v>2.9552998124444724E-4</v>
      </c>
      <c r="AV818" s="13">
        <f t="shared" si="1045"/>
        <v>1.7839889440519197E-4</v>
      </c>
      <c r="AW818" s="13">
        <f t="shared" si="1046"/>
        <v>4.7780303656885367E-6</v>
      </c>
      <c r="AX818" s="13">
        <f t="shared" si="1047"/>
        <v>1.0764977691713392E-2</v>
      </c>
      <c r="AY818" s="13">
        <f t="shared" si="1048"/>
        <v>8.9010487330279733E-3</v>
      </c>
      <c r="AZ818" s="13">
        <f t="shared" si="1049"/>
        <v>3.6799272054565935E-3</v>
      </c>
      <c r="BA818" s="13">
        <f t="shared" si="1050"/>
        <v>1.0142523383948028E-3</v>
      </c>
      <c r="BB818" s="13">
        <f t="shared" si="1051"/>
        <v>2.09659270789506E-4</v>
      </c>
      <c r="BC818" s="13">
        <f t="shared" si="1052"/>
        <v>3.4671458503161525E-5</v>
      </c>
      <c r="BD818" s="13">
        <f t="shared" si="1053"/>
        <v>1.7357124547338524E-5</v>
      </c>
      <c r="BE818" s="13">
        <f t="shared" si="1054"/>
        <v>4.191103476215027E-5</v>
      </c>
      <c r="BF818" s="13">
        <f t="shared" si="1055"/>
        <v>5.0599822281724334E-5</v>
      </c>
      <c r="BG818" s="13">
        <f t="shared" si="1056"/>
        <v>4.0726617376900202E-5</v>
      </c>
      <c r="BH818" s="13">
        <f t="shared" si="1057"/>
        <v>2.4584928684080138E-5</v>
      </c>
      <c r="BI818" s="13">
        <f t="shared" si="1058"/>
        <v>1.1872701585948606E-5</v>
      </c>
      <c r="BJ818" s="14">
        <f t="shared" si="1059"/>
        <v>0.71268620842548869</v>
      </c>
      <c r="BK818" s="14">
        <f t="shared" si="1060"/>
        <v>0.17486442534198737</v>
      </c>
      <c r="BL818" s="14">
        <f t="shared" si="1061"/>
        <v>0.10568570363023784</v>
      </c>
      <c r="BM818" s="14">
        <f t="shared" si="1062"/>
        <v>0.61671084263699394</v>
      </c>
      <c r="BN818" s="14">
        <f t="shared" si="1063"/>
        <v>0.37131369293175243</v>
      </c>
    </row>
    <row r="819" spans="1:66" x14ac:dyDescent="0.25">
      <c r="A819" t="s">
        <v>99</v>
      </c>
      <c r="B819" t="s">
        <v>116</v>
      </c>
      <c r="C819" t="s">
        <v>416</v>
      </c>
      <c r="D819" s="11">
        <v>44450</v>
      </c>
      <c r="E819" s="10">
        <f>VLOOKUP(A819,home!$A$2:$E$405,3,FALSE)</f>
        <v>1.3478000000000001</v>
      </c>
      <c r="F819" s="10">
        <f>VLOOKUP(B819,home!$B$2:$E$405,3,FALSE)</f>
        <v>1</v>
      </c>
      <c r="G819" s="10">
        <f>VLOOKUP(C819,away!$B$2:$E$405,4,FALSE)</f>
        <v>1.5282</v>
      </c>
      <c r="H819" s="10">
        <f>VLOOKUP(A819,away!$A$2:$E$405,3,FALSE)</f>
        <v>1.2736000000000001</v>
      </c>
      <c r="I819" s="10">
        <f>VLOOKUP(C819,away!$B$2:$E$405,3,FALSE)</f>
        <v>0.74099999999999999</v>
      </c>
      <c r="J819" s="10">
        <f>VLOOKUP(B819,home!$B$2:$E$405,4,FALSE)</f>
        <v>1.3313999999999999</v>
      </c>
      <c r="K819" s="12">
        <f t="shared" si="1008"/>
        <v>2.0597079600000003</v>
      </c>
      <c r="L819" s="12">
        <f t="shared" si="1009"/>
        <v>1.2564922406400001</v>
      </c>
      <c r="M819" s="13">
        <f t="shared" si="1010"/>
        <v>3.629046658778113E-2</v>
      </c>
      <c r="N819" s="13">
        <f t="shared" si="1011"/>
        <v>7.4747762902966836E-2</v>
      </c>
      <c r="O819" s="13">
        <f t="shared" si="1012"/>
        <v>4.5598689676752173E-2</v>
      </c>
      <c r="P819" s="13">
        <f t="shared" si="1013"/>
        <v>9.3919984092776271E-2</v>
      </c>
      <c r="Q819" s="13">
        <f t="shared" si="1014"/>
        <v>7.6979281121716786E-2</v>
      </c>
      <c r="R819" s="13">
        <f t="shared" si="1015"/>
        <v>2.8647199881095198E-2</v>
      </c>
      <c r="S819" s="13">
        <f t="shared" si="1016"/>
        <v>6.0766395705128123E-2</v>
      </c>
      <c r="T819" s="13">
        <f t="shared" si="1017"/>
        <v>9.6723869419482383E-2</v>
      </c>
      <c r="U819" s="13">
        <f t="shared" si="1018"/>
        <v>5.9004865626802835E-2</v>
      </c>
      <c r="V819" s="13">
        <f t="shared" si="1019"/>
        <v>1.7473762409616067E-2</v>
      </c>
      <c r="W819" s="13">
        <f t="shared" si="1020"/>
        <v>5.285161269382594E-2</v>
      </c>
      <c r="X819" s="13">
        <f t="shared" si="1021"/>
        <v>6.6407641255102831E-2</v>
      </c>
      <c r="Y819" s="13">
        <f t="shared" si="1022"/>
        <v>4.1720342978120745E-2</v>
      </c>
      <c r="Z819" s="13">
        <f t="shared" si="1023"/>
        <v>1.1998328122219746E-2</v>
      </c>
      <c r="AA819" s="13">
        <f t="shared" si="1024"/>
        <v>2.4713051940027861E-2</v>
      </c>
      <c r="AB819" s="13">
        <f t="shared" si="1025"/>
        <v>2.5450834898384428E-2</v>
      </c>
      <c r="AC819" s="13">
        <f t="shared" si="1026"/>
        <v>2.8263887906732296E-3</v>
      </c>
      <c r="AD819" s="13">
        <f t="shared" si="1027"/>
        <v>2.7214721841077594E-2</v>
      </c>
      <c r="AE819" s="13">
        <f t="shared" si="1028"/>
        <v>3.4195086824489934E-2</v>
      </c>
      <c r="AF819" s="13">
        <f t="shared" si="1029"/>
        <v>2.148293063149136E-2</v>
      </c>
      <c r="AG819" s="13">
        <f t="shared" si="1030"/>
        <v>8.9977118815587516E-3</v>
      </c>
      <c r="AH819" s="13">
        <f t="shared" si="1031"/>
        <v>3.7689515465554563E-3</v>
      </c>
      <c r="AI819" s="13">
        <f t="shared" si="1032"/>
        <v>7.7629395012945839E-3</v>
      </c>
      <c r="AJ819" s="13">
        <f t="shared" si="1033"/>
        <v>7.994694141907446E-3</v>
      </c>
      <c r="AK819" s="13">
        <f t="shared" si="1034"/>
        <v>5.48891172061738E-3</v>
      </c>
      <c r="AL819" s="13">
        <f t="shared" si="1035"/>
        <v>2.9258856688208911E-4</v>
      </c>
      <c r="AM819" s="13">
        <f t="shared" si="1036"/>
        <v>1.1210875841050677E-2</v>
      </c>
      <c r="AN819" s="13">
        <f t="shared" si="1037"/>
        <v>1.408637850505861E-2</v>
      </c>
      <c r="AO819" s="13">
        <f t="shared" si="1038"/>
        <v>8.8497126451621173E-3</v>
      </c>
      <c r="AP819" s="13">
        <f t="shared" si="1039"/>
        <v>3.7065317568466282E-3</v>
      </c>
      <c r="AQ819" s="13">
        <f t="shared" si="1040"/>
        <v>1.1643070980408849E-3</v>
      </c>
      <c r="AR819" s="13">
        <f t="shared" si="1041"/>
        <v>9.4713167471901019E-4</v>
      </c>
      <c r="AS819" s="13">
        <f t="shared" si="1042"/>
        <v>1.9508146495868762E-3</v>
      </c>
      <c r="AT819" s="13">
        <f t="shared" si="1043"/>
        <v>2.0090542311193508E-3</v>
      </c>
      <c r="AU819" s="13">
        <f t="shared" si="1044"/>
        <v>1.3793549973027356E-3</v>
      </c>
      <c r="AV819" s="13">
        <f t="shared" si="1045"/>
        <v>7.102671169025561E-4</v>
      </c>
      <c r="AW819" s="13">
        <f t="shared" si="1046"/>
        <v>2.103392443364976E-5</v>
      </c>
      <c r="AX819" s="13">
        <f t="shared" si="1047"/>
        <v>3.8485217013972985E-3</v>
      </c>
      <c r="AY819" s="13">
        <f t="shared" si="1048"/>
        <v>4.8356376557403564E-3</v>
      </c>
      <c r="AZ819" s="13">
        <f t="shared" si="1049"/>
        <v>3.0379705964921799E-3</v>
      </c>
      <c r="BA819" s="13">
        <f t="shared" si="1050"/>
        <v>1.2723954939282984E-3</v>
      </c>
      <c r="BB819" s="13">
        <f t="shared" si="1051"/>
        <v>3.9968876628655216E-4</v>
      </c>
      <c r="BC819" s="13">
        <f t="shared" si="1052"/>
        <v>1.0044116670200529E-4</v>
      </c>
      <c r="BD819" s="13">
        <f t="shared" si="1053"/>
        <v>1.983439333581344E-4</v>
      </c>
      <c r="BE819" s="13">
        <f t="shared" si="1054"/>
        <v>4.0853057835545895E-4</v>
      </c>
      <c r="BF819" s="13">
        <f t="shared" si="1055"/>
        <v>4.2072684207107146E-4</v>
      </c>
      <c r="BG819" s="13">
        <f t="shared" si="1056"/>
        <v>2.8885814186648299E-4</v>
      </c>
      <c r="BH819" s="13">
        <f t="shared" si="1057"/>
        <v>1.4874085352830111E-4</v>
      </c>
      <c r="BI819" s="13">
        <f t="shared" si="1058"/>
        <v>6.1272543997887188E-5</v>
      </c>
      <c r="BJ819" s="14">
        <f t="shared" si="1059"/>
        <v>0.55383342277653891</v>
      </c>
      <c r="BK819" s="14">
        <f t="shared" si="1060"/>
        <v>0.21640522380859725</v>
      </c>
      <c r="BL819" s="14">
        <f t="shared" si="1061"/>
        <v>0.21695323449624526</v>
      </c>
      <c r="BM819" s="14">
        <f t="shared" si="1062"/>
        <v>0.63819222120920593</v>
      </c>
      <c r="BN819" s="14">
        <f t="shared" si="1063"/>
        <v>0.35618338426308838</v>
      </c>
    </row>
    <row r="820" spans="1:66" x14ac:dyDescent="0.25">
      <c r="A820" t="s">
        <v>99</v>
      </c>
      <c r="B820" t="s">
        <v>92</v>
      </c>
      <c r="C820" t="s">
        <v>108</v>
      </c>
      <c r="D820" s="11">
        <v>44450</v>
      </c>
      <c r="E820" s="10">
        <f>VLOOKUP(A820,home!$A$2:$E$405,3,FALSE)</f>
        <v>1.3478000000000001</v>
      </c>
      <c r="F820" s="10">
        <f>VLOOKUP(B820,home!$B$2:$E$405,3,FALSE)</f>
        <v>0.90300000000000002</v>
      </c>
      <c r="G820" s="10">
        <f>VLOOKUP(C820,away!$B$2:$E$405,4,FALSE)</f>
        <v>0.9355</v>
      </c>
      <c r="H820" s="10">
        <f>VLOOKUP(A820,away!$A$2:$E$405,3,FALSE)</f>
        <v>1.2736000000000001</v>
      </c>
      <c r="I820" s="10">
        <f>VLOOKUP(C820,away!$B$2:$E$405,3,FALSE)</f>
        <v>0.78520000000000001</v>
      </c>
      <c r="J820" s="10">
        <f>VLOOKUP(B820,home!$B$2:$E$405,4,FALSE)</f>
        <v>1.4408000000000001</v>
      </c>
      <c r="K820" s="12">
        <f t="shared" si="1008"/>
        <v>1.1385628107000003</v>
      </c>
      <c r="L820" s="12">
        <f t="shared" si="1009"/>
        <v>1.4408442613760002</v>
      </c>
      <c r="M820" s="13">
        <f t="shared" si="1010"/>
        <v>7.5818945868064716E-2</v>
      </c>
      <c r="N820" s="13">
        <f t="shared" si="1011"/>
        <v>8.6324632111854926E-2</v>
      </c>
      <c r="O820" s="13">
        <f t="shared" si="1012"/>
        <v>0.10924329305757864</v>
      </c>
      <c r="P820" s="13">
        <f t="shared" si="1013"/>
        <v>0.12438035079376056</v>
      </c>
      <c r="Q820" s="13">
        <f t="shared" si="1014"/>
        <v>4.9143007884958533E-2</v>
      </c>
      <c r="R820" s="13">
        <f t="shared" si="1015"/>
        <v>7.8701285947914423E-2</v>
      </c>
      <c r="S820" s="13">
        <f t="shared" si="1016"/>
        <v>5.101123303171369E-2</v>
      </c>
      <c r="T820" s="13">
        <f t="shared" si="1017"/>
        <v>7.0807420897798026E-2</v>
      </c>
      <c r="U820" s="13">
        <f t="shared" si="1018"/>
        <v>8.9606357334561876E-2</v>
      </c>
      <c r="V820" s="13">
        <f t="shared" si="1019"/>
        <v>9.2981671097641001E-3</v>
      </c>
      <c r="W820" s="13">
        <f t="shared" si="1020"/>
        <v>1.8650800394583552E-2</v>
      </c>
      <c r="X820" s="13">
        <f t="shared" si="1021"/>
        <v>2.6872898718604953E-2</v>
      </c>
      <c r="Y820" s="13">
        <f t="shared" si="1022"/>
        <v>1.935983095262021E-2</v>
      </c>
      <c r="Z820" s="13">
        <f t="shared" si="1023"/>
        <v>3.7798765406988059E-2</v>
      </c>
      <c r="AA820" s="13">
        <f t="shared" si="1024"/>
        <v>4.3036268582770258E-2</v>
      </c>
      <c r="AB820" s="13">
        <f t="shared" si="1025"/>
        <v>2.4499747459819518E-2</v>
      </c>
      <c r="AC820" s="13">
        <f t="shared" si="1026"/>
        <v>9.5334786840741423E-4</v>
      </c>
      <c r="AD820" s="13">
        <f t="shared" si="1027"/>
        <v>5.3087769297654325E-3</v>
      </c>
      <c r="AE820" s="13">
        <f t="shared" si="1028"/>
        <v>7.649120774177824E-3</v>
      </c>
      <c r="AF820" s="13">
        <f t="shared" si="1029"/>
        <v>5.5105958860230337E-3</v>
      </c>
      <c r="AG820" s="13">
        <f t="shared" si="1030"/>
        <v>2.6466368197128288E-3</v>
      </c>
      <c r="AH820" s="13">
        <f t="shared" si="1031"/>
        <v>1.3615533555939105E-2</v>
      </c>
      <c r="AI820" s="13">
        <f t="shared" si="1032"/>
        <v>1.5502140154630195E-2</v>
      </c>
      <c r="AJ820" s="13">
        <f t="shared" si="1033"/>
        <v>8.8250801331605476E-3</v>
      </c>
      <c r="AK820" s="13">
        <f t="shared" si="1034"/>
        <v>3.3493026803546682E-3</v>
      </c>
      <c r="AL820" s="13">
        <f t="shared" si="1035"/>
        <v>6.2558370308835184E-5</v>
      </c>
      <c r="AM820" s="13">
        <f t="shared" si="1036"/>
        <v>1.2088751965066095E-3</v>
      </c>
      <c r="AN820" s="13">
        <f t="shared" si="1037"/>
        <v>1.7418008896063328E-3</v>
      </c>
      <c r="AO820" s="13">
        <f t="shared" si="1038"/>
        <v>1.2548319081244486E-3</v>
      </c>
      <c r="AP820" s="13">
        <f t="shared" si="1039"/>
        <v>6.0267245127086947E-4</v>
      </c>
      <c r="AQ820" s="13">
        <f t="shared" si="1040"/>
        <v>2.1708928572575987E-4</v>
      </c>
      <c r="AR820" s="13">
        <f t="shared" si="1041"/>
        <v>3.9235726779294454E-3</v>
      </c>
      <c r="AS820" s="13">
        <f t="shared" si="1042"/>
        <v>4.4672339361690756E-3</v>
      </c>
      <c r="AT820" s="13">
        <f t="shared" si="1043"/>
        <v>2.5431132132095447E-3</v>
      </c>
      <c r="AU820" s="13">
        <f t="shared" si="1044"/>
        <v>9.6516470932005594E-4</v>
      </c>
      <c r="AV820" s="13">
        <f t="shared" si="1045"/>
        <v>2.7472516105797303E-4</v>
      </c>
      <c r="AW820" s="13">
        <f t="shared" si="1046"/>
        <v>2.8507357432647484E-6</v>
      </c>
      <c r="AX820" s="13">
        <f t="shared" si="1047"/>
        <v>2.2939672358668017E-4</v>
      </c>
      <c r="AY820" s="13">
        <f t="shared" si="1048"/>
        <v>3.3052495275832466E-4</v>
      </c>
      <c r="AZ820" s="13">
        <f t="shared" si="1049"/>
        <v>2.3811749071170289E-4</v>
      </c>
      <c r="BA820" s="13">
        <f t="shared" si="1050"/>
        <v>1.1436340667507007E-4</v>
      </c>
      <c r="BB820" s="13">
        <f t="shared" si="1051"/>
        <v>4.1194964554796121E-5</v>
      </c>
      <c r="BC820" s="13">
        <f t="shared" si="1052"/>
        <v>1.1871105655273146E-5</v>
      </c>
      <c r="BD820" s="13">
        <f t="shared" si="1053"/>
        <v>9.4220952951438433E-4</v>
      </c>
      <c r="BE820" s="13">
        <f t="shared" si="1054"/>
        <v>1.0727647301922221E-3</v>
      </c>
      <c r="BF820" s="13">
        <f t="shared" si="1055"/>
        <v>6.1070501321374207E-4</v>
      </c>
      <c r="BG820" s="13">
        <f t="shared" si="1056"/>
        <v>2.317753387844063E-4</v>
      </c>
      <c r="BH820" s="13">
        <f t="shared" si="1057"/>
        <v>6.5972695294329623E-5</v>
      </c>
      <c r="BI820" s="13">
        <f t="shared" si="1058"/>
        <v>1.5022811476753321E-5</v>
      </c>
      <c r="BJ820" s="14">
        <f t="shared" si="1059"/>
        <v>0.29826445974527527</v>
      </c>
      <c r="BK820" s="14">
        <f t="shared" si="1060"/>
        <v>0.26185512799477761</v>
      </c>
      <c r="BL820" s="14">
        <f t="shared" si="1061"/>
        <v>0.40149126872289115</v>
      </c>
      <c r="BM820" s="14">
        <f t="shared" si="1062"/>
        <v>0.47547043198878519</v>
      </c>
      <c r="BN820" s="14">
        <f t="shared" si="1063"/>
        <v>0.52361151566413167</v>
      </c>
    </row>
    <row r="821" spans="1:66" x14ac:dyDescent="0.25">
      <c r="A821" t="s">
        <v>99</v>
      </c>
      <c r="B821" t="s">
        <v>417</v>
      </c>
      <c r="C821" t="s">
        <v>117</v>
      </c>
      <c r="D821" s="11">
        <v>44450</v>
      </c>
      <c r="E821" s="10">
        <f>VLOOKUP(A821,home!$A$2:$E$405,3,FALSE)</f>
        <v>1.3478000000000001</v>
      </c>
      <c r="F821" s="10">
        <f>VLOOKUP(B821,home!$B$2:$E$405,3,FALSE)</f>
        <v>0.9032</v>
      </c>
      <c r="G821" s="10">
        <f>VLOOKUP(C821,away!$B$2:$E$405,4,FALSE)</f>
        <v>1</v>
      </c>
      <c r="H821" s="10">
        <f>VLOOKUP(A821,away!$A$2:$E$405,3,FALSE)</f>
        <v>1.2736000000000001</v>
      </c>
      <c r="I821" s="10">
        <f>VLOOKUP(C821,away!$B$2:$E$405,3,FALSE)</f>
        <v>0.81930000000000003</v>
      </c>
      <c r="J821" s="10">
        <f>VLOOKUP(B821,home!$B$2:$E$405,4,FALSE)</f>
        <v>1.0583</v>
      </c>
      <c r="K821" s="12">
        <f t="shared" si="1008"/>
        <v>1.21733296</v>
      </c>
      <c r="L821" s="12">
        <f t="shared" si="1009"/>
        <v>1.1042942259840001</v>
      </c>
      <c r="M821" s="13">
        <f t="shared" si="1010"/>
        <v>9.8113806233899203E-2</v>
      </c>
      <c r="N821" s="13">
        <f t="shared" si="1011"/>
        <v>0.11943717015957894</v>
      </c>
      <c r="O821" s="13">
        <f t="shared" si="1012"/>
        <v>0.10834650971340788</v>
      </c>
      <c r="P821" s="13">
        <f t="shared" si="1013"/>
        <v>0.13189377737509156</v>
      </c>
      <c r="Q821" s="13">
        <f t="shared" si="1014"/>
        <v>7.2697401942191972E-2</v>
      </c>
      <c r="R821" s="13">
        <f t="shared" si="1015"/>
        <v>5.9823212541017863E-2</v>
      </c>
      <c r="S821" s="13">
        <f t="shared" si="1016"/>
        <v>4.4325995438396715E-2</v>
      </c>
      <c r="T821" s="13">
        <f t="shared" si="1017"/>
        <v>8.027932120880063E-2</v>
      </c>
      <c r="U821" s="13">
        <f t="shared" si="1018"/>
        <v>7.2824768399266382E-2</v>
      </c>
      <c r="V821" s="13">
        <f t="shared" si="1019"/>
        <v>6.6207954468528452E-3</v>
      </c>
      <c r="W821" s="13">
        <f t="shared" si="1020"/>
        <v>2.9498981163532768E-2</v>
      </c>
      <c r="X821" s="13">
        <f t="shared" si="1021"/>
        <v>3.2575554571300014E-2</v>
      </c>
      <c r="Y821" s="13">
        <f t="shared" si="1022"/>
        <v>1.7986498410656658E-2</v>
      </c>
      <c r="Z821" s="13">
        <f t="shared" si="1023"/>
        <v>2.2020809396286544E-2</v>
      </c>
      <c r="AA821" s="13">
        <f t="shared" si="1024"/>
        <v>2.6806657083977309E-2</v>
      </c>
      <c r="AB821" s="13">
        <f t="shared" si="1025"/>
        <v>1.6316313607871537E-2</v>
      </c>
      <c r="AC821" s="13">
        <f t="shared" si="1026"/>
        <v>5.562683748550751E-4</v>
      </c>
      <c r="AD821" s="13">
        <f t="shared" si="1027"/>
        <v>8.9775205141968979E-3</v>
      </c>
      <c r="AE821" s="13">
        <f t="shared" si="1028"/>
        <v>9.9138240674805471E-3</v>
      </c>
      <c r="AF821" s="13">
        <f t="shared" si="1029"/>
        <v>5.4738893375699919E-3</v>
      </c>
      <c r="AG821" s="13">
        <f t="shared" si="1030"/>
        <v>2.0149281297179742E-3</v>
      </c>
      <c r="AH821" s="13">
        <f t="shared" si="1031"/>
        <v>6.0793631669533634E-3</v>
      </c>
      <c r="AI821" s="13">
        <f t="shared" si="1032"/>
        <v>7.4006091589423114E-3</v>
      </c>
      <c r="AJ821" s="13">
        <f t="shared" si="1033"/>
        <v>4.5045027266291783E-3</v>
      </c>
      <c r="AK821" s="13">
        <f t="shared" si="1034"/>
        <v>1.8278265458451894E-3</v>
      </c>
      <c r="AL821" s="13">
        <f t="shared" si="1035"/>
        <v>2.9911524182043131E-5</v>
      </c>
      <c r="AM821" s="13">
        <f t="shared" si="1036"/>
        <v>2.1857263242016068E-3</v>
      </c>
      <c r="AN821" s="13">
        <f t="shared" si="1037"/>
        <v>2.4136849593970667E-3</v>
      </c>
      <c r="AO821" s="13">
        <f t="shared" si="1038"/>
        <v>1.3327091820033036E-3</v>
      </c>
      <c r="AP821" s="13">
        <f t="shared" si="1039"/>
        <v>4.9056768486736922E-4</v>
      </c>
      <c r="AQ821" s="13">
        <f t="shared" si="1040"/>
        <v>1.3543276546334364E-4</v>
      </c>
      <c r="AR821" s="13">
        <f t="shared" si="1041"/>
        <v>1.3426811285852805E-3</v>
      </c>
      <c r="AS821" s="13">
        <f t="shared" si="1042"/>
        <v>1.63448999259686E-3</v>
      </c>
      <c r="AT821" s="13">
        <f t="shared" si="1043"/>
        <v>9.9485927038915709E-4</v>
      </c>
      <c r="AU821" s="13">
        <f t="shared" si="1044"/>
        <v>4.0369166013542426E-4</v>
      </c>
      <c r="AV821" s="13">
        <f t="shared" si="1045"/>
        <v>1.2285679088999254E-4</v>
      </c>
      <c r="AW821" s="13">
        <f t="shared" si="1046"/>
        <v>1.1169409798598248E-6</v>
      </c>
      <c r="AX821" s="13">
        <f t="shared" si="1047"/>
        <v>4.4345944933170991E-4</v>
      </c>
      <c r="AY821" s="13">
        <f t="shared" si="1048"/>
        <v>4.8970970935505154E-4</v>
      </c>
      <c r="AZ821" s="13">
        <f t="shared" si="1049"/>
        <v>2.7039180222454318E-4</v>
      </c>
      <c r="BA821" s="13">
        <f t="shared" si="1050"/>
        <v>9.9530701983323552E-5</v>
      </c>
      <c r="BB821" s="13">
        <f t="shared" si="1051"/>
        <v>2.7477794877079628E-5</v>
      </c>
      <c r="BC821" s="13">
        <f t="shared" si="1052"/>
        <v>6.0687140451063526E-6</v>
      </c>
      <c r="BD821" s="13">
        <f t="shared" si="1053"/>
        <v>2.4711916960573431E-4</v>
      </c>
      <c r="BE821" s="13">
        <f t="shared" si="1054"/>
        <v>3.0082631020889055E-4</v>
      </c>
      <c r="BF821" s="13">
        <f t="shared" si="1055"/>
        <v>1.8310289132623351E-4</v>
      </c>
      <c r="BG821" s="13">
        <f t="shared" si="1056"/>
        <v>7.4299061560907388E-5</v>
      </c>
      <c r="BH821" s="13">
        <f t="shared" si="1057"/>
        <v>2.2611674133790407E-5</v>
      </c>
      <c r="BI821" s="13">
        <f t="shared" si="1058"/>
        <v>5.5051872407685025E-6</v>
      </c>
      <c r="BJ821" s="14">
        <f t="shared" si="1059"/>
        <v>0.38674984859277595</v>
      </c>
      <c r="BK821" s="14">
        <f t="shared" si="1060"/>
        <v>0.28203026410263243</v>
      </c>
      <c r="BL821" s="14">
        <f t="shared" si="1061"/>
        <v>0.30926180608058407</v>
      </c>
      <c r="BM821" s="14">
        <f t="shared" si="1062"/>
        <v>0.40926225743871641</v>
      </c>
      <c r="BN821" s="14">
        <f t="shared" si="1063"/>
        <v>0.59031187796518736</v>
      </c>
    </row>
    <row r="822" spans="1:66" x14ac:dyDescent="0.25">
      <c r="A822" t="s">
        <v>99</v>
      </c>
      <c r="B822" t="s">
        <v>101</v>
      </c>
      <c r="C822" t="s">
        <v>102</v>
      </c>
      <c r="D822" s="11">
        <v>44450</v>
      </c>
      <c r="E822" s="10">
        <f>VLOOKUP(A822,home!$A$2:$E$405,3,FALSE)</f>
        <v>1.3478000000000001</v>
      </c>
      <c r="F822" s="10">
        <f>VLOOKUP(B822,home!$B$2:$E$405,3,FALSE)</f>
        <v>1.0323</v>
      </c>
      <c r="G822" s="10">
        <f>VLOOKUP(C822,away!$B$2:$E$405,4,FALSE)</f>
        <v>1</v>
      </c>
      <c r="H822" s="10">
        <f>VLOOKUP(A822,away!$A$2:$E$405,3,FALSE)</f>
        <v>1.2736000000000001</v>
      </c>
      <c r="I822" s="10">
        <f>VLOOKUP(C822,away!$B$2:$E$405,3,FALSE)</f>
        <v>0.751</v>
      </c>
      <c r="J822" s="10">
        <f>VLOOKUP(B822,home!$B$2:$E$405,4,FALSE)</f>
        <v>0.85350000000000004</v>
      </c>
      <c r="K822" s="12">
        <f t="shared" si="1008"/>
        <v>1.3913339400000002</v>
      </c>
      <c r="L822" s="12">
        <f t="shared" si="1009"/>
        <v>0.81635021760000004</v>
      </c>
      <c r="M822" s="13">
        <f t="shared" si="1010"/>
        <v>0.10995499232506711</v>
      </c>
      <c r="N822" s="13">
        <f t="shared" si="1011"/>
        <v>0.1529841126943054</v>
      </c>
      <c r="O822" s="13">
        <f t="shared" si="1012"/>
        <v>8.9761781910774871E-2</v>
      </c>
      <c r="P822" s="13">
        <f t="shared" si="1013"/>
        <v>0.12488861368733915</v>
      </c>
      <c r="Q822" s="13">
        <f t="shared" si="1014"/>
        <v>0.10642599413618602</v>
      </c>
      <c r="R822" s="13">
        <f t="shared" si="1015"/>
        <v>3.6638525097512399E-2</v>
      </c>
      <c r="S822" s="13">
        <f t="shared" si="1016"/>
        <v>3.5462614063567294E-2</v>
      </c>
      <c r="T822" s="13">
        <f t="shared" si="1017"/>
        <v>8.6880883471371795E-2</v>
      </c>
      <c r="U822" s="13">
        <f t="shared" si="1018"/>
        <v>5.097642347971082E-2</v>
      </c>
      <c r="V822" s="13">
        <f t="shared" si="1019"/>
        <v>4.4754440122137321E-3</v>
      </c>
      <c r="W822" s="13">
        <f t="shared" si="1020"/>
        <v>4.9358032579972191E-2</v>
      </c>
      <c r="X822" s="13">
        <f t="shared" si="1021"/>
        <v>4.0293440636968193E-2</v>
      </c>
      <c r="Y822" s="13">
        <f t="shared" si="1022"/>
        <v>1.6446779515920832E-2</v>
      </c>
      <c r="Z822" s="13">
        <f t="shared" si="1023"/>
        <v>9.9699559786324381E-3</v>
      </c>
      <c r="AA822" s="13">
        <f t="shared" si="1024"/>
        <v>1.3871538133377227E-2</v>
      </c>
      <c r="AB822" s="13">
        <f t="shared" si="1025"/>
        <v>9.6499709024859964E-3</v>
      </c>
      <c r="AC822" s="13">
        <f t="shared" si="1026"/>
        <v>3.177049914365581E-4</v>
      </c>
      <c r="AD822" s="13">
        <f t="shared" si="1027"/>
        <v>1.7168376485035282E-2</v>
      </c>
      <c r="AE822" s="13">
        <f t="shared" si="1028"/>
        <v>1.4015407879397276E-2</v>
      </c>
      <c r="AF822" s="13">
        <f t="shared" si="1029"/>
        <v>5.7207406360493592E-3</v>
      </c>
      <c r="AG822" s="13">
        <f t="shared" si="1030"/>
        <v>1.556709287690686E-3</v>
      </c>
      <c r="AH822" s="13">
        <f t="shared" si="1031"/>
        <v>2.034743933154753E-3</v>
      </c>
      <c r="AI822" s="13">
        <f t="shared" si="1032"/>
        <v>2.8310082934072992E-3</v>
      </c>
      <c r="AJ822" s="13">
        <f t="shared" si="1033"/>
        <v>1.9694389615195276E-3</v>
      </c>
      <c r="AK822" s="13">
        <f t="shared" si="1034"/>
        <v>9.1338242330682418E-4</v>
      </c>
      <c r="AL822" s="13">
        <f t="shared" si="1035"/>
        <v>1.4434173511561108E-5</v>
      </c>
      <c r="AM822" s="13">
        <f t="shared" si="1036"/>
        <v>4.7773889796654994E-3</v>
      </c>
      <c r="AN822" s="13">
        <f t="shared" si="1037"/>
        <v>3.9000225331097729E-3</v>
      </c>
      <c r="AO822" s="13">
        <f t="shared" si="1038"/>
        <v>1.5918921217745329E-3</v>
      </c>
      <c r="AP822" s="13">
        <f t="shared" si="1039"/>
        <v>4.3318049333545525E-4</v>
      </c>
      <c r="AQ822" s="13">
        <f t="shared" si="1040"/>
        <v>8.8406747498618566E-5</v>
      </c>
      <c r="AR822" s="13">
        <f t="shared" si="1041"/>
        <v>3.3221273051823257E-4</v>
      </c>
      <c r="AS822" s="13">
        <f t="shared" si="1042"/>
        <v>4.6221884727009081E-4</v>
      </c>
      <c r="AT822" s="13">
        <f t="shared" si="1043"/>
        <v>3.2155038495727698E-4</v>
      </c>
      <c r="AU822" s="13">
        <f t="shared" si="1044"/>
        <v>1.4912798800370829E-4</v>
      </c>
      <c r="AV822" s="13">
        <f t="shared" si="1045"/>
        <v>5.1871707778368085E-5</v>
      </c>
      <c r="AW822" s="13">
        <f t="shared" si="1046"/>
        <v>4.5540449512389881E-7</v>
      </c>
      <c r="AX822" s="13">
        <f t="shared" si="1047"/>
        <v>1.1078239053317626E-3</v>
      </c>
      <c r="AY822" s="13">
        <f t="shared" si="1048"/>
        <v>9.0437228618006626E-4</v>
      </c>
      <c r="AZ822" s="13">
        <f t="shared" si="1049"/>
        <v>3.6914225630725324E-4</v>
      </c>
      <c r="BA822" s="13">
        <f t="shared" si="1050"/>
        <v>1.004497870872604E-4</v>
      </c>
      <c r="BB822" s="13">
        <f t="shared" si="1051"/>
        <v>2.0500551386639672E-5</v>
      </c>
      <c r="BC822" s="13">
        <f t="shared" si="1052"/>
        <v>3.3471259170806566E-6</v>
      </c>
      <c r="BD822" s="13">
        <f t="shared" si="1053"/>
        <v>4.5200322474674867E-5</v>
      </c>
      <c r="BE822" s="13">
        <f t="shared" si="1054"/>
        <v>6.288874275795994E-5</v>
      </c>
      <c r="BF822" s="13">
        <f t="shared" si="1055"/>
        <v>4.3749621121539453E-5</v>
      </c>
      <c r="BG822" s="13">
        <f t="shared" si="1056"/>
        <v>2.0290110909512901E-5</v>
      </c>
      <c r="BH822" s="13">
        <f t="shared" si="1057"/>
        <v>7.0575799886923967E-6</v>
      </c>
      <c r="BI822" s="13">
        <f t="shared" si="1058"/>
        <v>1.9638901145065103E-6</v>
      </c>
      <c r="BJ822" s="14">
        <f t="shared" si="1059"/>
        <v>0.50414700411049107</v>
      </c>
      <c r="BK822" s="14">
        <f t="shared" si="1060"/>
        <v>0.27601817553931551</v>
      </c>
      <c r="BL822" s="14">
        <f t="shared" si="1061"/>
        <v>0.21014494506114428</v>
      </c>
      <c r="BM822" s="14">
        <f t="shared" si="1062"/>
        <v>0.37872214395671333</v>
      </c>
      <c r="BN822" s="14">
        <f t="shared" si="1063"/>
        <v>0.62065401985118496</v>
      </c>
    </row>
    <row r="823" spans="1:66" x14ac:dyDescent="0.25">
      <c r="A823" t="s">
        <v>99</v>
      </c>
      <c r="B823" t="s">
        <v>119</v>
      </c>
      <c r="C823" t="s">
        <v>121</v>
      </c>
      <c r="D823" s="11">
        <v>44450</v>
      </c>
      <c r="E823" s="10">
        <f>VLOOKUP(A823,home!$A$2:$E$405,3,FALSE)</f>
        <v>1.3478000000000001</v>
      </c>
      <c r="F823" s="10">
        <f>VLOOKUP(B823,home!$B$2:$E$405,3,FALSE)</f>
        <v>0.8387</v>
      </c>
      <c r="G823" s="10">
        <f>VLOOKUP(C823,away!$B$2:$E$405,4,FALSE)</f>
        <v>1.1291</v>
      </c>
      <c r="H823" s="10">
        <f>VLOOKUP(A823,away!$A$2:$E$405,3,FALSE)</f>
        <v>1.2736000000000001</v>
      </c>
      <c r="I823" s="10">
        <f>VLOOKUP(C823,away!$B$2:$E$405,3,FALSE)</f>
        <v>0.99</v>
      </c>
      <c r="J823" s="10">
        <f>VLOOKUP(B823,home!$B$2:$E$405,4,FALSE)</f>
        <v>1.4338</v>
      </c>
      <c r="K823" s="12">
        <f t="shared" si="1008"/>
        <v>1.2763344819260001</v>
      </c>
      <c r="L823" s="12">
        <f t="shared" si="1009"/>
        <v>1.8078268032</v>
      </c>
      <c r="M823" s="13">
        <f t="shared" si="1010"/>
        <v>4.5768404448564406E-2</v>
      </c>
      <c r="N823" s="13">
        <f t="shared" si="1011"/>
        <v>5.841579278043809E-2</v>
      </c>
      <c r="O823" s="13">
        <f t="shared" si="1012"/>
        <v>8.2741348301812831E-2</v>
      </c>
      <c r="P823" s="13">
        <f t="shared" si="1013"/>
        <v>0.105605635918653</v>
      </c>
      <c r="Q823" s="13">
        <f t="shared" si="1014"/>
        <v>3.727904530735851E-2</v>
      </c>
      <c r="R823" s="13">
        <f t="shared" si="1015"/>
        <v>7.479101359646205E-2</v>
      </c>
      <c r="S823" s="13">
        <f t="shared" si="1016"/>
        <v>6.0918391585600258E-2</v>
      </c>
      <c r="T823" s="13">
        <f t="shared" si="1017"/>
        <v>6.7394057304349886E-2</v>
      </c>
      <c r="U823" s="13">
        <f t="shared" si="1018"/>
        <v>9.5458349591360819E-2</v>
      </c>
      <c r="V823" s="13">
        <f t="shared" si="1019"/>
        <v>1.5618065587312307E-2</v>
      </c>
      <c r="W823" s="13">
        <f t="shared" si="1020"/>
        <v>1.5860176993021103E-2</v>
      </c>
      <c r="X823" s="13">
        <f t="shared" si="1021"/>
        <v>2.8672453071479524E-2</v>
      </c>
      <c r="Y823" s="13">
        <f t="shared" si="1022"/>
        <v>2.5917414588057436E-2</v>
      </c>
      <c r="Z823" s="13">
        <f t="shared" si="1023"/>
        <v>4.506973300605991E-2</v>
      </c>
      <c r="AA823" s="13">
        <f t="shared" si="1024"/>
        <v>5.7524054326832622E-2</v>
      </c>
      <c r="AB823" s="13">
        <f t="shared" si="1025"/>
        <v>3.6709967038760498E-2</v>
      </c>
      <c r="AC823" s="13">
        <f t="shared" si="1026"/>
        <v>2.2523121682406083E-3</v>
      </c>
      <c r="AD823" s="13">
        <f t="shared" si="1027"/>
        <v>5.0607226964105639E-3</v>
      </c>
      <c r="AE823" s="13">
        <f t="shared" si="1028"/>
        <v>9.1489101341335911E-3</v>
      </c>
      <c r="AF823" s="13">
        <f t="shared" si="1029"/>
        <v>8.2698224802774094E-3</v>
      </c>
      <c r="AG823" s="13">
        <f t="shared" si="1030"/>
        <v>4.9834689125171352E-3</v>
      </c>
      <c r="AH823" s="13">
        <f t="shared" si="1031"/>
        <v>2.0369567835355703E-2</v>
      </c>
      <c r="AI823" s="13">
        <f t="shared" si="1032"/>
        <v>2.5998381810195238E-2</v>
      </c>
      <c r="AJ823" s="13">
        <f t="shared" si="1033"/>
        <v>1.6591315589314943E-2</v>
      </c>
      <c r="AK823" s="13">
        <f t="shared" si="1034"/>
        <v>7.0586893957196844E-3</v>
      </c>
      <c r="AL823" s="13">
        <f t="shared" si="1035"/>
        <v>2.0787865487570457E-4</v>
      </c>
      <c r="AM823" s="13">
        <f t="shared" si="1036"/>
        <v>1.2918349761788653E-3</v>
      </c>
      <c r="AN823" s="13">
        <f t="shared" si="1037"/>
        <v>2.3354138952473855E-3</v>
      </c>
      <c r="AO823" s="13">
        <f t="shared" si="1038"/>
        <v>2.1110119181969715E-3</v>
      </c>
      <c r="AP823" s="13">
        <f t="shared" si="1039"/>
        <v>1.272114642530377E-3</v>
      </c>
      <c r="AQ823" s="13">
        <f t="shared" si="1040"/>
        <v>5.7494073687740048E-4</v>
      </c>
      <c r="AR823" s="13">
        <f t="shared" si="1041"/>
        <v>7.3649301404713251E-3</v>
      </c>
      <c r="AS823" s="13">
        <f t="shared" si="1042"/>
        <v>9.4001142952596529E-3</v>
      </c>
      <c r="AT823" s="13">
        <f t="shared" si="1043"/>
        <v>5.9988450045427083E-3</v>
      </c>
      <c r="AU823" s="13">
        <f t="shared" si="1044"/>
        <v>2.5521775770091302E-3</v>
      </c>
      <c r="AV823" s="13">
        <f t="shared" si="1045"/>
        <v>8.143580613837755E-4</v>
      </c>
      <c r="AW823" s="13">
        <f t="shared" si="1046"/>
        <v>1.3323818889279619E-5</v>
      </c>
      <c r="AX823" s="13">
        <f t="shared" si="1047"/>
        <v>2.7480225417585624E-4</v>
      </c>
      <c r="AY823" s="13">
        <f t="shared" si="1048"/>
        <v>4.9679488067889196E-4</v>
      </c>
      <c r="AZ823" s="13">
        <f t="shared" si="1049"/>
        <v>4.490595504919235E-4</v>
      </c>
      <c r="BA823" s="13">
        <f t="shared" si="1050"/>
        <v>2.7060729720408103E-4</v>
      </c>
      <c r="BB823" s="13">
        <f t="shared" si="1051"/>
        <v>1.2230278125676154E-4</v>
      </c>
      <c r="BC823" s="13">
        <f t="shared" si="1052"/>
        <v>4.422044921237599E-5</v>
      </c>
      <c r="BD823" s="13">
        <f t="shared" si="1053"/>
        <v>2.2190863519399354E-3</v>
      </c>
      <c r="BE823" s="13">
        <f t="shared" si="1054"/>
        <v>2.8322964293523152E-3</v>
      </c>
      <c r="BF823" s="13">
        <f t="shared" si="1055"/>
        <v>1.8074787979091237E-3</v>
      </c>
      <c r="BG823" s="13">
        <f t="shared" si="1056"/>
        <v>7.6898250504052348E-4</v>
      </c>
      <c r="BH823" s="13">
        <f t="shared" si="1057"/>
        <v>2.4536972179526359E-4</v>
      </c>
      <c r="BI823" s="13">
        <f t="shared" si="1058"/>
        <v>6.2634767349576889E-5</v>
      </c>
      <c r="BJ823" s="14">
        <f t="shared" si="1059"/>
        <v>0.27024496765009404</v>
      </c>
      <c r="BK823" s="14">
        <f t="shared" si="1060"/>
        <v>0.23086748324392514</v>
      </c>
      <c r="BL823" s="14">
        <f t="shared" si="1061"/>
        <v>0.45130896113786784</v>
      </c>
      <c r="BM823" s="14">
        <f t="shared" si="1062"/>
        <v>0.59240643362286838</v>
      </c>
      <c r="BN823" s="14">
        <f t="shared" si="1063"/>
        <v>0.40460124035328887</v>
      </c>
    </row>
    <row r="824" spans="1:66" x14ac:dyDescent="0.25">
      <c r="A824" t="s">
        <v>122</v>
      </c>
      <c r="B824" t="s">
        <v>128</v>
      </c>
      <c r="C824" t="s">
        <v>362</v>
      </c>
      <c r="D824" s="11">
        <v>44450</v>
      </c>
      <c r="E824" s="10">
        <f>VLOOKUP(A824,home!$A$2:$E$405,3,FALSE)</f>
        <v>1.2608999999999999</v>
      </c>
      <c r="F824" s="10">
        <f>VLOOKUP(B824,home!$B$2:$E$405,3,FALSE)</f>
        <v>1.0345</v>
      </c>
      <c r="G824" s="10">
        <f>VLOOKUP(C824,away!$B$2:$E$405,4,FALSE)</f>
        <v>0.89649999999999996</v>
      </c>
      <c r="H824" s="10">
        <f>VLOOKUP(A824,away!$A$2:$E$405,3,FALSE)</f>
        <v>1.0995999999999999</v>
      </c>
      <c r="I824" s="10">
        <f>VLOOKUP(C824,away!$B$2:$E$405,3,FALSE)</f>
        <v>0.86990000000000001</v>
      </c>
      <c r="J824" s="10">
        <f>VLOOKUP(B824,home!$B$2:$E$405,4,FALSE)</f>
        <v>1.0676000000000001</v>
      </c>
      <c r="K824" s="12">
        <f t="shared" si="1008"/>
        <v>1.1693955413249999</v>
      </c>
      <c r="L824" s="12">
        <f t="shared" si="1009"/>
        <v>1.0212042819040001</v>
      </c>
      <c r="M824" s="13">
        <f t="shared" si="1010"/>
        <v>0.11184963848091553</v>
      </c>
      <c r="N824" s="13">
        <f t="shared" si="1011"/>
        <v>0.13079646853839574</v>
      </c>
      <c r="O824" s="13">
        <f t="shared" si="1012"/>
        <v>0.11422132974612537</v>
      </c>
      <c r="P824" s="13">
        <f t="shared" si="1013"/>
        <v>0.13356991372933158</v>
      </c>
      <c r="Q824" s="13">
        <f t="shared" si="1014"/>
        <v>7.6476403564927825E-2</v>
      </c>
      <c r="R824" s="13">
        <f t="shared" si="1015"/>
        <v>5.8321655510755965E-2</v>
      </c>
      <c r="S824" s="13">
        <f t="shared" si="1016"/>
        <v>3.9877021723018817E-2</v>
      </c>
      <c r="T824" s="13">
        <f t="shared" si="1017"/>
        <v>7.8098030785122632E-2</v>
      </c>
      <c r="U824" s="13">
        <f t="shared" si="1018"/>
        <v>6.8201083916970634E-2</v>
      </c>
      <c r="V824" s="13">
        <f t="shared" si="1019"/>
        <v>5.291201079975996E-3</v>
      </c>
      <c r="W824" s="13">
        <f t="shared" si="1020"/>
        <v>2.9810388448465969E-2</v>
      </c>
      <c r="X824" s="13">
        <f t="shared" si="1021"/>
        <v>3.0442496328794991E-2</v>
      </c>
      <c r="Y824" s="13">
        <f t="shared" si="1022"/>
        <v>1.5544003801406121E-2</v>
      </c>
      <c r="Z824" s="13">
        <f t="shared" si="1023"/>
        <v>1.9852774778438009E-2</v>
      </c>
      <c r="AA824" s="13">
        <f t="shared" si="1024"/>
        <v>2.3215746308834818E-2</v>
      </c>
      <c r="AB824" s="13">
        <f t="shared" si="1025"/>
        <v>1.3574195111041883E-2</v>
      </c>
      <c r="AC824" s="13">
        <f t="shared" si="1026"/>
        <v>3.9491928705335594E-4</v>
      </c>
      <c r="AD824" s="13">
        <f t="shared" si="1027"/>
        <v>8.7150338342006015E-3</v>
      </c>
      <c r="AE824" s="13">
        <f t="shared" si="1028"/>
        <v>8.8998298684238916E-3</v>
      </c>
      <c r="AF824" s="13">
        <f t="shared" si="1029"/>
        <v>4.5442721849257945E-3</v>
      </c>
      <c r="AG824" s="13">
        <f t="shared" si="1030"/>
        <v>1.5468767377944895E-3</v>
      </c>
      <c r="AH824" s="13">
        <f t="shared" si="1031"/>
        <v>5.0684346528541572E-3</v>
      </c>
      <c r="AI824" s="13">
        <f t="shared" si="1032"/>
        <v>5.9270048845447747E-3</v>
      </c>
      <c r="AJ824" s="13">
        <f t="shared" si="1033"/>
        <v>3.4655065426990785E-3</v>
      </c>
      <c r="AK824" s="13">
        <f t="shared" si="1034"/>
        <v>1.3508492998216392E-3</v>
      </c>
      <c r="AL824" s="13">
        <f t="shared" si="1035"/>
        <v>1.8864373928491951E-5</v>
      </c>
      <c r="AM824" s="13">
        <f t="shared" si="1036"/>
        <v>2.038264341642137E-3</v>
      </c>
      <c r="AN824" s="13">
        <f t="shared" si="1037"/>
        <v>2.0814842733371882E-3</v>
      </c>
      <c r="AO824" s="13">
        <f t="shared" si="1038"/>
        <v>1.0628103263238861E-3</v>
      </c>
      <c r="AP824" s="13">
        <f t="shared" si="1039"/>
        <v>3.6178215203124675E-4</v>
      </c>
      <c r="AQ824" s="13">
        <f t="shared" si="1040"/>
        <v>9.2363370692688279E-5</v>
      </c>
      <c r="AR824" s="13">
        <f t="shared" si="1041"/>
        <v>1.0351814340090566E-3</v>
      </c>
      <c r="AS824" s="13">
        <f t="shared" si="1042"/>
        <v>1.2105365533926103E-3</v>
      </c>
      <c r="AT824" s="13">
        <f t="shared" si="1043"/>
        <v>7.0779802407412577E-4</v>
      </c>
      <c r="AU824" s="13">
        <f t="shared" si="1044"/>
        <v>2.7589861783697581E-4</v>
      </c>
      <c r="AV824" s="13">
        <f t="shared" si="1045"/>
        <v>8.065865338907246E-5</v>
      </c>
      <c r="AW824" s="13">
        <f t="shared" si="1046"/>
        <v>6.257688725904139E-7</v>
      </c>
      <c r="AX824" s="13">
        <f t="shared" si="1047"/>
        <v>3.9725620552634233E-4</v>
      </c>
      <c r="AY824" s="13">
        <f t="shared" si="1048"/>
        <v>4.0567973809643628E-4</v>
      </c>
      <c r="AZ824" s="13">
        <f t="shared" si="1049"/>
        <v>2.0714094281288701E-4</v>
      </c>
      <c r="BA824" s="13">
        <f t="shared" si="1050"/>
        <v>7.0511072586050617E-5</v>
      </c>
      <c r="BB824" s="13">
        <f t="shared" si="1051"/>
        <v>1.8001552311629661E-5</v>
      </c>
      <c r="BC824" s="13">
        <f t="shared" si="1052"/>
        <v>3.6766524603110142E-6</v>
      </c>
      <c r="BD824" s="13">
        <f t="shared" si="1053"/>
        <v>1.7618861882626188E-4</v>
      </c>
      <c r="BE824" s="13">
        <f t="shared" si="1054"/>
        <v>2.0603418528764058E-4</v>
      </c>
      <c r="BF824" s="13">
        <f t="shared" si="1055"/>
        <v>1.2046772881794791E-4</v>
      </c>
      <c r="BG824" s="13">
        <f t="shared" si="1056"/>
        <v>4.6958141651085826E-5</v>
      </c>
      <c r="BH824" s="13">
        <f t="shared" si="1057"/>
        <v>1.3728160368921891E-5</v>
      </c>
      <c r="BI824" s="13">
        <f t="shared" si="1058"/>
        <v>3.2107299052023595E-6</v>
      </c>
      <c r="BJ824" s="14">
        <f t="shared" si="1059"/>
        <v>0.39161277472027878</v>
      </c>
      <c r="BK824" s="14">
        <f t="shared" si="1060"/>
        <v>0.29140723841232019</v>
      </c>
      <c r="BL824" s="14">
        <f t="shared" si="1061"/>
        <v>0.29722246682120729</v>
      </c>
      <c r="BM824" s="14">
        <f t="shared" si="1062"/>
        <v>0.37445479119256853</v>
      </c>
      <c r="BN824" s="14">
        <f t="shared" si="1063"/>
        <v>0.62523540957045198</v>
      </c>
    </row>
    <row r="825" spans="1:66" x14ac:dyDescent="0.25">
      <c r="A825" t="s">
        <v>122</v>
      </c>
      <c r="B825" t="s">
        <v>131</v>
      </c>
      <c r="C825" t="s">
        <v>112</v>
      </c>
      <c r="D825" s="11">
        <v>44450</v>
      </c>
      <c r="E825" s="10">
        <f>VLOOKUP(A825,home!$A$2:$E$405,3,FALSE)</f>
        <v>1.2608999999999999</v>
      </c>
      <c r="F825" s="10">
        <f>VLOOKUP(B825,home!$B$2:$E$405,3,FALSE)</f>
        <v>1.0689</v>
      </c>
      <c r="G825" s="10">
        <f>VLOOKUP(C825,away!$B$2:$E$405,4,FALSE)</f>
        <v>1.3226</v>
      </c>
      <c r="H825" s="10">
        <f>VLOOKUP(A825,away!$A$2:$E$405,3,FALSE)</f>
        <v>1.0995999999999999</v>
      </c>
      <c r="I825" s="10">
        <f>VLOOKUP(C825,away!$B$2:$E$405,3,FALSE)</f>
        <v>0.71689999999999998</v>
      </c>
      <c r="J825" s="10">
        <f>VLOOKUP(B825,home!$B$2:$E$405,4,FALSE)</f>
        <v>1.0676000000000001</v>
      </c>
      <c r="K825" s="12">
        <f t="shared" si="1008"/>
        <v>1.7825685508259996</v>
      </c>
      <c r="L825" s="12">
        <f t="shared" si="1009"/>
        <v>0.841592539024</v>
      </c>
      <c r="M825" s="13">
        <f t="shared" si="1010"/>
        <v>7.2500552979293212E-2</v>
      </c>
      <c r="N825" s="13">
        <f t="shared" si="1011"/>
        <v>0.12923720565838234</v>
      </c>
      <c r="O825" s="13">
        <f t="shared" si="1012"/>
        <v>6.1015924462487395E-2</v>
      </c>
      <c r="P825" s="13">
        <f t="shared" si="1013"/>
        <v>0.10876506804640483</v>
      </c>
      <c r="Q825" s="13">
        <f t="shared" si="1014"/>
        <v>0.11518708920163215</v>
      </c>
      <c r="R825" s="13">
        <f t="shared" si="1015"/>
        <v>2.5675273394640676E-2</v>
      </c>
      <c r="S825" s="13">
        <f t="shared" si="1016"/>
        <v>4.0792240683039264E-2</v>
      </c>
      <c r="T825" s="13">
        <f t="shared" si="1017"/>
        <v>9.6940594863985555E-2</v>
      </c>
      <c r="U825" s="13">
        <f t="shared" si="1018"/>
        <v>4.5767934887145978E-2</v>
      </c>
      <c r="V825" s="13">
        <f t="shared" si="1019"/>
        <v>6.7995969246427215E-3</v>
      </c>
      <c r="W825" s="13">
        <f t="shared" si="1020"/>
        <v>6.8442960890672838E-2</v>
      </c>
      <c r="X825" s="13">
        <f t="shared" si="1021"/>
        <v>5.7601085234301679E-2</v>
      </c>
      <c r="Y825" s="13">
        <f t="shared" si="1022"/>
        <v>2.4238321786436891E-2</v>
      </c>
      <c r="Z825" s="13">
        <f t="shared" si="1023"/>
        <v>7.2027061754436697E-3</v>
      </c>
      <c r="AA825" s="13">
        <f t="shared" si="1024"/>
        <v>1.2839317509186102E-2</v>
      </c>
      <c r="AB825" s="13">
        <f t="shared" si="1025"/>
        <v>1.1443481802972378E-2</v>
      </c>
      <c r="AC825" s="13">
        <f t="shared" si="1026"/>
        <v>6.375456736241339E-4</v>
      </c>
      <c r="AD825" s="13">
        <f t="shared" si="1027"/>
        <v>3.0501067402281836E-2</v>
      </c>
      <c r="AE825" s="13">
        <f t="shared" si="1028"/>
        <v>2.5669470758028529E-2</v>
      </c>
      <c r="AF825" s="13">
        <f t="shared" si="1029"/>
        <v>1.0801617535325774E-2</v>
      </c>
      <c r="AG825" s="13">
        <f t="shared" si="1030"/>
        <v>3.0301869090403276E-3</v>
      </c>
      <c r="AH825" s="13">
        <f t="shared" si="1031"/>
        <v>1.5154359445088703E-3</v>
      </c>
      <c r="AI825" s="13">
        <f t="shared" si="1032"/>
        <v>2.7013684554728075E-3</v>
      </c>
      <c r="AJ825" s="13">
        <f t="shared" si="1033"/>
        <v>2.4076872264596158E-3</v>
      </c>
      <c r="AK825" s="13">
        <f t="shared" si="1034"/>
        <v>1.4306225100374622E-3</v>
      </c>
      <c r="AL825" s="13">
        <f t="shared" si="1035"/>
        <v>3.8257748789433212E-5</v>
      </c>
      <c r="AM825" s="13">
        <f t="shared" si="1036"/>
        <v>1.0874048703586318E-2</v>
      </c>
      <c r="AN825" s="13">
        <f t="shared" si="1037"/>
        <v>9.1515182579218445E-3</v>
      </c>
      <c r="AO825" s="13">
        <f t="shared" si="1038"/>
        <v>3.8509247433044687E-3</v>
      </c>
      <c r="AP825" s="13">
        <f t="shared" si="1039"/>
        <v>1.0803031774359849E-3</v>
      </c>
      <c r="AQ825" s="13">
        <f t="shared" si="1040"/>
        <v>2.2729377350351126E-4</v>
      </c>
      <c r="AR825" s="13">
        <f t="shared" si="1041"/>
        <v>2.5507591685349081E-4</v>
      </c>
      <c r="AS825" s="13">
        <f t="shared" si="1042"/>
        <v>4.5469030745614041E-4</v>
      </c>
      <c r="AT825" s="13">
        <f t="shared" si="1043"/>
        <v>4.0525832121836021E-4</v>
      </c>
      <c r="AU825" s="13">
        <f t="shared" si="1044"/>
        <v>2.4080024612146321E-4</v>
      </c>
      <c r="AV825" s="13">
        <f t="shared" si="1045"/>
        <v>1.0731073644182027E-4</v>
      </c>
      <c r="AW825" s="13">
        <f t="shared" si="1046"/>
        <v>1.5942815757148665E-6</v>
      </c>
      <c r="AX825" s="13">
        <f t="shared" si="1047"/>
        <v>3.230622873193866E-3</v>
      </c>
      <c r="AY825" s="13">
        <f t="shared" si="1048"/>
        <v>2.7188681064802354E-3</v>
      </c>
      <c r="AZ825" s="13">
        <f t="shared" si="1049"/>
        <v>1.1440895565020381E-3</v>
      </c>
      <c r="BA825" s="13">
        <f t="shared" si="1050"/>
        <v>3.2095241157579759E-4</v>
      </c>
      <c r="BB825" s="13">
        <f t="shared" si="1051"/>
        <v>6.7527788740987825E-5</v>
      </c>
      <c r="BC825" s="13">
        <f t="shared" si="1052"/>
        <v>1.1366176636240847E-5</v>
      </c>
      <c r="BD825" s="13">
        <f t="shared" si="1053"/>
        <v>3.5778331418100668E-5</v>
      </c>
      <c r="BE825" s="13">
        <f t="shared" si="1054"/>
        <v>6.3777328386936048E-5</v>
      </c>
      <c r="BF825" s="13">
        <f t="shared" si="1055"/>
        <v>5.684372991912724E-5</v>
      </c>
      <c r="BG825" s="13">
        <f t="shared" si="1056"/>
        <v>3.3775948421827714E-5</v>
      </c>
      <c r="BH825" s="13">
        <f t="shared" si="1057"/>
        <v>1.5051985857767797E-5</v>
      </c>
      <c r="BI825" s="13">
        <f t="shared" si="1058"/>
        <v>5.3662393235069086E-6</v>
      </c>
      <c r="BJ825" s="14">
        <f t="shared" si="1059"/>
        <v>0.59432711580896924</v>
      </c>
      <c r="BK825" s="14">
        <f t="shared" si="1060"/>
        <v>0.23225213016227383</v>
      </c>
      <c r="BL825" s="14">
        <f t="shared" si="1061"/>
        <v>0.16647077528432988</v>
      </c>
      <c r="BM825" s="14">
        <f t="shared" si="1062"/>
        <v>0.48515433986327128</v>
      </c>
      <c r="BN825" s="14">
        <f t="shared" si="1063"/>
        <v>0.51238111374284068</v>
      </c>
    </row>
    <row r="826" spans="1:66" x14ac:dyDescent="0.25">
      <c r="A826" t="s">
        <v>122</v>
      </c>
      <c r="B826" t="s">
        <v>389</v>
      </c>
      <c r="C826" t="s">
        <v>104</v>
      </c>
      <c r="D826" s="11">
        <v>44450</v>
      </c>
      <c r="E826" s="10">
        <f>VLOOKUP(A826,home!$A$2:$E$405,3,FALSE)</f>
        <v>1.2608999999999999</v>
      </c>
      <c r="F826" s="10">
        <f>VLOOKUP(B826,home!$B$2:$E$405,3,FALSE)</f>
        <v>1.1106</v>
      </c>
      <c r="G826" s="10">
        <f>VLOOKUP(C826,away!$B$2:$E$405,4,FALSE)</f>
        <v>1.2258</v>
      </c>
      <c r="H826" s="10">
        <f>VLOOKUP(A826,away!$A$2:$E$405,3,FALSE)</f>
        <v>1.0995999999999999</v>
      </c>
      <c r="I826" s="10">
        <f>VLOOKUP(C826,away!$B$2:$E$405,3,FALSE)</f>
        <v>0.58030000000000004</v>
      </c>
      <c r="J826" s="10">
        <f>VLOOKUP(B826,home!$B$2:$E$405,4,FALSE)</f>
        <v>0.74929999999999997</v>
      </c>
      <c r="K826" s="12">
        <f t="shared" si="1008"/>
        <v>1.7165558209319998</v>
      </c>
      <c r="L826" s="12">
        <f t="shared" si="1009"/>
        <v>0.47812674148399997</v>
      </c>
      <c r="M826" s="13">
        <f t="shared" si="1010"/>
        <v>0.11139391650884109</v>
      </c>
      <c r="N826" s="13">
        <f t="shared" si="1011"/>
        <v>0.19121387579966434</v>
      </c>
      <c r="O826" s="13">
        <f t="shared" si="1012"/>
        <v>5.3260410321512942E-2</v>
      </c>
      <c r="P826" s="13">
        <f t="shared" si="1013"/>
        <v>9.1424467362619791E-2</v>
      </c>
      <c r="Q826" s="13">
        <f t="shared" si="1014"/>
        <v>0.16411464577344118</v>
      </c>
      <c r="R826" s="13">
        <f t="shared" si="1015"/>
        <v>1.2732613218562889E-2</v>
      </c>
      <c r="S826" s="13">
        <f t="shared" si="1016"/>
        <v>1.8758729144502568E-2</v>
      </c>
      <c r="T826" s="13">
        <f t="shared" si="1017"/>
        <v>7.8467600813456342E-2</v>
      </c>
      <c r="U826" s="13">
        <f t="shared" si="1018"/>
        <v>2.1856241335999851E-2</v>
      </c>
      <c r="V826" s="13">
        <f t="shared" si="1019"/>
        <v>1.7106527838675243E-3</v>
      </c>
      <c r="W826" s="13">
        <f t="shared" si="1020"/>
        <v>9.3903983500864568E-2</v>
      </c>
      <c r="X826" s="13">
        <f t="shared" si="1021"/>
        <v>4.489800564363567E-2</v>
      </c>
      <c r="Y826" s="13">
        <f t="shared" si="1022"/>
        <v>1.073346856876088E-2</v>
      </c>
      <c r="Z826" s="13">
        <f t="shared" si="1023"/>
        <v>2.0292676229225265E-3</v>
      </c>
      <c r="AA826" s="13">
        <f t="shared" si="1024"/>
        <v>3.483351150356505E-3</v>
      </c>
      <c r="AB826" s="13">
        <f t="shared" si="1025"/>
        <v>2.9896833467473191E-3</v>
      </c>
      <c r="AC826" s="13">
        <f t="shared" si="1026"/>
        <v>8.7749136414385325E-5</v>
      </c>
      <c r="AD826" s="13">
        <f t="shared" si="1027"/>
        <v>4.0297857371777872E-2</v>
      </c>
      <c r="AE826" s="13">
        <f t="shared" si="1028"/>
        <v>1.9267483233955142E-2</v>
      </c>
      <c r="AF826" s="13">
        <f t="shared" si="1029"/>
        <v>4.6061494876242859E-3</v>
      </c>
      <c r="AG826" s="13">
        <f t="shared" si="1030"/>
        <v>7.3410774843533206E-4</v>
      </c>
      <c r="AH826" s="13">
        <f t="shared" si="1031"/>
        <v>2.425617790367325E-4</v>
      </c>
      <c r="AI826" s="13">
        <f t="shared" si="1032"/>
        <v>4.1637083374112464E-4</v>
      </c>
      <c r="AJ826" s="13">
        <f t="shared" si="1033"/>
        <v>3.573618891623188E-4</v>
      </c>
      <c r="AK826" s="13">
        <f t="shared" si="1034"/>
        <v>2.0447721034027815E-4</v>
      </c>
      <c r="AL826" s="13">
        <f t="shared" si="1035"/>
        <v>2.8807383058762723E-6</v>
      </c>
      <c r="AM826" s="13">
        <f t="shared" si="1036"/>
        <v>1.3834704328522563E-2</v>
      </c>
      <c r="AN826" s="13">
        <f t="shared" si="1037"/>
        <v>6.614742099991083E-3</v>
      </c>
      <c r="AO826" s="13">
        <f t="shared" si="1038"/>
        <v>1.5813425430128835E-3</v>
      </c>
      <c r="AP826" s="13">
        <f t="shared" si="1039"/>
        <v>2.5202738575359068E-4</v>
      </c>
      <c r="AQ826" s="13">
        <f t="shared" si="1040"/>
        <v>3.0125258178773848E-5</v>
      </c>
      <c r="AR826" s="13">
        <f t="shared" si="1041"/>
        <v>2.3195054603878989E-5</v>
      </c>
      <c r="AS826" s="13">
        <f t="shared" si="1042"/>
        <v>3.9815605997124054E-5</v>
      </c>
      <c r="AT826" s="13">
        <f t="shared" si="1043"/>
        <v>3.4172855119149173E-5</v>
      </c>
      <c r="AU826" s="13">
        <f t="shared" si="1044"/>
        <v>1.9553204457547136E-5</v>
      </c>
      <c r="AV826" s="13">
        <f t="shared" si="1045"/>
        <v>8.3910417323690133E-6</v>
      </c>
      <c r="AW826" s="13">
        <f t="shared" si="1046"/>
        <v>6.5675331262848955E-8</v>
      </c>
      <c r="AX826" s="13">
        <f t="shared" si="1047"/>
        <v>3.9580070409997586E-3</v>
      </c>
      <c r="AY826" s="13">
        <f t="shared" si="1048"/>
        <v>1.8924290092839433E-3</v>
      </c>
      <c r="AZ826" s="13">
        <f t="shared" si="1049"/>
        <v>4.5241045784936301E-4</v>
      </c>
      <c r="BA826" s="13">
        <f t="shared" si="1050"/>
        <v>7.2103179341600162E-5</v>
      </c>
      <c r="BB826" s="13">
        <f t="shared" si="1051"/>
        <v>8.6186145473089352E-6</v>
      </c>
      <c r="BC826" s="13">
        <f t="shared" si="1052"/>
        <v>8.2415801792228436E-7</v>
      </c>
      <c r="BD826" s="13">
        <f t="shared" si="1053"/>
        <v>1.8483626460493513E-6</v>
      </c>
      <c r="BE826" s="13">
        <f t="shared" si="1054"/>
        <v>3.1728176592692872E-6</v>
      </c>
      <c r="BF826" s="13">
        <f t="shared" si="1055"/>
        <v>2.7231593108872692E-6</v>
      </c>
      <c r="BG826" s="13">
        <f t="shared" si="1056"/>
        <v>1.5581516554762386E-6</v>
      </c>
      <c r="BH826" s="13">
        <f t="shared" si="1057"/>
        <v>6.6866357352564212E-7</v>
      </c>
      <c r="BI826" s="13">
        <f t="shared" si="1058"/>
        <v>2.2955966987612667E-7</v>
      </c>
      <c r="BJ826" s="14">
        <f t="shared" si="1059"/>
        <v>0.67693451201711441</v>
      </c>
      <c r="BK826" s="14">
        <f t="shared" si="1060"/>
        <v>0.22527082468383519</v>
      </c>
      <c r="BL826" s="14">
        <f t="shared" si="1061"/>
        <v>9.5678399561885119E-2</v>
      </c>
      <c r="BM826" s="14">
        <f t="shared" si="1062"/>
        <v>0.37388071156716252</v>
      </c>
      <c r="BN826" s="14">
        <f t="shared" si="1063"/>
        <v>0.62413992898464221</v>
      </c>
    </row>
    <row r="827" spans="1:66" s="10" customFormat="1" x14ac:dyDescent="0.25">
      <c r="A827" t="s">
        <v>122</v>
      </c>
      <c r="B827" t="s">
        <v>137</v>
      </c>
      <c r="C827" t="s">
        <v>144</v>
      </c>
      <c r="D827" s="11">
        <v>44450</v>
      </c>
      <c r="E827" s="10">
        <f>VLOOKUP(A827,home!$A$2:$E$405,3,FALSE)</f>
        <v>1.2608999999999999</v>
      </c>
      <c r="F827" s="10">
        <f>VLOOKUP(B827,home!$B$2:$E$405,3,FALSE)</f>
        <v>1.1033999999999999</v>
      </c>
      <c r="G827" s="10">
        <f>VLOOKUP(C827,away!$B$2:$E$405,4,FALSE)</f>
        <v>1.3448</v>
      </c>
      <c r="H827" s="10">
        <f>VLOOKUP(A827,away!$A$2:$E$405,3,FALSE)</f>
        <v>1.0995999999999999</v>
      </c>
      <c r="I827" s="10">
        <f>VLOOKUP(C827,away!$B$2:$E$405,3,FALSE)</f>
        <v>1.6211</v>
      </c>
      <c r="J827" s="10">
        <f>VLOOKUP(B827,home!$B$2:$E$405,4,FALSE)</f>
        <v>0.98850000000000005</v>
      </c>
      <c r="K827" s="12">
        <f t="shared" si="1008"/>
        <v>1.8709893902879997</v>
      </c>
      <c r="L827" s="12">
        <f t="shared" si="1009"/>
        <v>1.7620621020599998</v>
      </c>
      <c r="M827" s="13">
        <f t="shared" si="1010"/>
        <v>2.6435393803719873E-2</v>
      </c>
      <c r="N827" s="13">
        <f t="shared" si="1011"/>
        <v>4.9460341334845018E-2</v>
      </c>
      <c r="O827" s="13">
        <f t="shared" si="1012"/>
        <v>4.6580805574566543E-2</v>
      </c>
      <c r="P827" s="13">
        <f t="shared" si="1013"/>
        <v>8.7152193021082111E-2</v>
      </c>
      <c r="Q827" s="13">
        <f t="shared" si="1014"/>
        <v>4.6269886938759018E-2</v>
      </c>
      <c r="R827" s="13">
        <f t="shared" si="1015"/>
        <v>4.1039136093184443E-2</v>
      </c>
      <c r="S827" s="13">
        <f t="shared" si="1016"/>
        <v>7.1830826550001572E-2</v>
      </c>
      <c r="T827" s="13">
        <f t="shared" si="1017"/>
        <v>8.1530414241388252E-2</v>
      </c>
      <c r="U827" s="13">
        <f t="shared" si="1018"/>
        <v>7.6783788216933407E-2</v>
      </c>
      <c r="V827" s="13">
        <f t="shared" si="1019"/>
        <v>2.6312425878859649E-2</v>
      </c>
      <c r="W827" s="13">
        <f t="shared" si="1020"/>
        <v>2.885682251741447E-2</v>
      </c>
      <c r="X827" s="13">
        <f t="shared" si="1021"/>
        <v>5.0847513343807681E-2</v>
      </c>
      <c r="Y827" s="13">
        <f t="shared" si="1022"/>
        <v>4.4798238123556829E-2</v>
      </c>
      <c r="Z827" s="13">
        <f t="shared" si="1023"/>
        <v>2.4104502137027656E-2</v>
      </c>
      <c r="AA827" s="13">
        <f t="shared" si="1024"/>
        <v>4.5099267756553166E-2</v>
      </c>
      <c r="AB827" s="13">
        <f t="shared" si="1025"/>
        <v>4.2190125741134329E-2</v>
      </c>
      <c r="AC827" s="13">
        <f t="shared" si="1026"/>
        <v>5.4216745267584368E-3</v>
      </c>
      <c r="AD827" s="13">
        <f t="shared" si="1027"/>
        <v>1.3497702191876583E-2</v>
      </c>
      <c r="AE827" s="13">
        <f t="shared" si="1028"/>
        <v>2.3783789497197921E-2</v>
      </c>
      <c r="AF827" s="13">
        <f t="shared" si="1029"/>
        <v>2.0954257058192559E-2</v>
      </c>
      <c r="AG827" s="13">
        <f t="shared" si="1030"/>
        <v>1.2307567413021454E-2</v>
      </c>
      <c r="AH827" s="13">
        <f t="shared" si="1031"/>
        <v>1.0618407426170182E-2</v>
      </c>
      <c r="AI827" s="13">
        <f t="shared" si="1032"/>
        <v>1.9866927636119719E-2</v>
      </c>
      <c r="AJ827" s="13">
        <f t="shared" si="1033"/>
        <v>1.8585405412399725E-2</v>
      </c>
      <c r="AK827" s="13">
        <f t="shared" si="1034"/>
        <v>1.1591032113600349E-2</v>
      </c>
      <c r="AL827" s="13">
        <f t="shared" si="1035"/>
        <v>7.1496695432173897E-4</v>
      </c>
      <c r="AM827" s="13">
        <f t="shared" si="1036"/>
        <v>5.0508115188536264E-3</v>
      </c>
      <c r="AN827" s="13">
        <f t="shared" si="1037"/>
        <v>8.8998435620200825E-3</v>
      </c>
      <c r="AO827" s="13">
        <f t="shared" si="1038"/>
        <v>7.8410385274491328E-3</v>
      </c>
      <c r="AP827" s="13">
        <f t="shared" si="1039"/>
        <v>4.6054656100034865E-3</v>
      </c>
      <c r="AQ827" s="13">
        <f t="shared" si="1040"/>
        <v>2.0287791034319467E-3</v>
      </c>
      <c r="AR827" s="13">
        <f t="shared" si="1041"/>
        <v>3.7420586619773856E-3</v>
      </c>
      <c r="AS827" s="13">
        <f t="shared" si="1042"/>
        <v>7.0013520543949969E-3</v>
      </c>
      <c r="AT827" s="13">
        <f t="shared" si="1043"/>
        <v>6.5497277057220658E-3</v>
      </c>
      <c r="AU827" s="13">
        <f t="shared" si="1044"/>
        <v>4.0848236822271155E-3</v>
      </c>
      <c r="AV827" s="13">
        <f t="shared" si="1045"/>
        <v>1.9106654426610235E-3</v>
      </c>
      <c r="AW827" s="13">
        <f t="shared" si="1046"/>
        <v>6.5475074891172913E-5</v>
      </c>
      <c r="AX827" s="13">
        <f t="shared" si="1047"/>
        <v>1.575002460686594E-3</v>
      </c>
      <c r="AY827" s="13">
        <f t="shared" si="1048"/>
        <v>2.7752521466270922E-3</v>
      </c>
      <c r="AZ827" s="13">
        <f t="shared" si="1049"/>
        <v>2.4450833156161307E-3</v>
      </c>
      <c r="BA827" s="13">
        <f t="shared" si="1050"/>
        <v>1.4361295489421306E-3</v>
      </c>
      <c r="BB827" s="13">
        <f t="shared" si="1051"/>
        <v>6.3263736295986292E-4</v>
      </c>
      <c r="BC827" s="13">
        <f t="shared" si="1052"/>
        <v>2.2294926432375002E-4</v>
      </c>
      <c r="BD827" s="13">
        <f t="shared" si="1053"/>
        <v>1.0989566253259504E-3</v>
      </c>
      <c r="BE827" s="13">
        <f t="shared" si="1054"/>
        <v>2.056136186371558E-3</v>
      </c>
      <c r="BF827" s="13">
        <f t="shared" si="1055"/>
        <v>1.9235044948442072E-3</v>
      </c>
      <c r="BG827" s="13">
        <f t="shared" si="1056"/>
        <v>1.1996188340082632E-3</v>
      </c>
      <c r="BH827" s="13">
        <f t="shared" si="1057"/>
        <v>5.6111852770478058E-4</v>
      </c>
      <c r="BI827" s="13">
        <f t="shared" si="1058"/>
        <v>2.0996936240593323E-4</v>
      </c>
      <c r="BJ827" s="14">
        <f t="shared" si="1059"/>
        <v>0.40981952508097358</v>
      </c>
      <c r="BK827" s="14">
        <f t="shared" si="1060"/>
        <v>0.22064273288137048</v>
      </c>
      <c r="BL827" s="14">
        <f t="shared" si="1061"/>
        <v>0.34269282754830516</v>
      </c>
      <c r="BM827" s="14">
        <f t="shared" si="1062"/>
        <v>0.69761205380978397</v>
      </c>
      <c r="BN827" s="14">
        <f t="shared" si="1063"/>
        <v>0.29693775676615697</v>
      </c>
    </row>
    <row r="828" spans="1:66" x14ac:dyDescent="0.25">
      <c r="A828" t="s">
        <v>122</v>
      </c>
      <c r="B828" t="s">
        <v>118</v>
      </c>
      <c r="C828" t="s">
        <v>142</v>
      </c>
      <c r="D828" s="11">
        <v>44450</v>
      </c>
      <c r="E828" s="10">
        <f>VLOOKUP(A828,home!$A$2:$E$405,3,FALSE)</f>
        <v>1.2608999999999999</v>
      </c>
      <c r="F828" s="10">
        <f>VLOOKUP(B828,home!$B$2:$E$405,3,FALSE)</f>
        <v>0.871</v>
      </c>
      <c r="G828" s="10">
        <f>VLOOKUP(C828,away!$B$2:$E$405,4,FALSE)</f>
        <v>0.96550000000000002</v>
      </c>
      <c r="H828" s="10">
        <f>VLOOKUP(A828,away!$A$2:$E$405,3,FALSE)</f>
        <v>1.0995999999999999</v>
      </c>
      <c r="I828" s="10">
        <f>VLOOKUP(C828,away!$B$2:$E$405,3,FALSE)</f>
        <v>0.98850000000000005</v>
      </c>
      <c r="J828" s="10">
        <f>VLOOKUP(B828,home!$B$2:$E$405,4,FALSE)</f>
        <v>1.4338</v>
      </c>
      <c r="K828" s="12">
        <f t="shared" si="1008"/>
        <v>1.06035448545</v>
      </c>
      <c r="L828" s="12">
        <f t="shared" si="1009"/>
        <v>1.5584755054799997</v>
      </c>
      <c r="M828" s="13">
        <f t="shared" si="1010"/>
        <v>7.2888092687397529E-2</v>
      </c>
      <c r="N828" s="13">
        <f t="shared" si="1011"/>
        <v>7.7287216016977314E-2</v>
      </c>
      <c r="O828" s="13">
        <f t="shared" si="1012"/>
        <v>0.11359430709446494</v>
      </c>
      <c r="P828" s="13">
        <f t="shared" si="1013"/>
        <v>0.12045023304920066</v>
      </c>
      <c r="Q828" s="13">
        <f t="shared" si="1014"/>
        <v>4.0975923085772484E-2</v>
      </c>
      <c r="R828" s="13">
        <f t="shared" si="1015"/>
        <v>8.8516972584348291E-2</v>
      </c>
      <c r="S828" s="13">
        <f t="shared" si="1016"/>
        <v>4.9762101416996093E-2</v>
      </c>
      <c r="T828" s="13">
        <f t="shared" si="1017"/>
        <v>6.3859972443608873E-2</v>
      </c>
      <c r="U828" s="13">
        <f t="shared" si="1018"/>
        <v>9.385936891826839E-2</v>
      </c>
      <c r="V828" s="13">
        <f t="shared" si="1019"/>
        <v>9.1370765050009101E-3</v>
      </c>
      <c r="W828" s="13">
        <f t="shared" si="1020"/>
        <v>1.4483001279817689E-2</v>
      </c>
      <c r="X828" s="13">
        <f t="shared" si="1021"/>
        <v>2.2571402740431356E-2</v>
      </c>
      <c r="Y828" s="13">
        <f t="shared" si="1022"/>
        <v>1.7588489147643206E-2</v>
      </c>
      <c r="Z828" s="13">
        <f t="shared" si="1023"/>
        <v>4.5983844530650492E-2</v>
      </c>
      <c r="AA828" s="13">
        <f t="shared" si="1024"/>
        <v>4.8759175806310694E-2</v>
      </c>
      <c r="AB828" s="13">
        <f t="shared" si="1025"/>
        <v>2.5851005386533329E-2</v>
      </c>
      <c r="AC828" s="13">
        <f t="shared" si="1026"/>
        <v>9.4370952256892426E-4</v>
      </c>
      <c r="AD828" s="13">
        <f t="shared" si="1027"/>
        <v>3.8392788424581933E-3</v>
      </c>
      <c r="AE828" s="13">
        <f t="shared" si="1028"/>
        <v>5.9834220346787013E-3</v>
      </c>
      <c r="AF828" s="13">
        <f t="shared" si="1029"/>
        <v>4.662508339998029E-3</v>
      </c>
      <c r="AG828" s="13">
        <f t="shared" si="1030"/>
        <v>2.4221350139943805E-3</v>
      </c>
      <c r="AH828" s="13">
        <f t="shared" si="1031"/>
        <v>1.7916173837204803E-2</v>
      </c>
      <c r="AI828" s="13">
        <f t="shared" si="1032"/>
        <v>1.8997495290382051E-2</v>
      </c>
      <c r="AJ828" s="13">
        <f t="shared" si="1033"/>
        <v>1.0072039671735929E-2</v>
      </c>
      <c r="AK828" s="13">
        <f t="shared" si="1034"/>
        <v>3.5599774811851796E-3</v>
      </c>
      <c r="AL828" s="13">
        <f t="shared" si="1035"/>
        <v>6.2380576982133345E-5</v>
      </c>
      <c r="AM828" s="13">
        <f t="shared" si="1036"/>
        <v>8.1419930829876612E-4</v>
      </c>
      <c r="AN828" s="13">
        <f t="shared" si="1037"/>
        <v>1.2689096785623857E-3</v>
      </c>
      <c r="AO828" s="13">
        <f t="shared" si="1038"/>
        <v>9.8878232635298902E-4</v>
      </c>
      <c r="AP828" s="13">
        <f t="shared" si="1039"/>
        <v>5.1366434529088816E-4</v>
      </c>
      <c r="AQ828" s="13">
        <f t="shared" si="1040"/>
        <v>2.0013332504356746E-4</v>
      </c>
      <c r="AR828" s="13">
        <f t="shared" si="1041"/>
        <v>5.5843836154410575E-3</v>
      </c>
      <c r="AS828" s="13">
        <f t="shared" si="1042"/>
        <v>5.9214262151064132E-3</v>
      </c>
      <c r="AT828" s="13">
        <f t="shared" si="1043"/>
        <v>3.1394054237246505E-3</v>
      </c>
      <c r="AU828" s="13">
        <f t="shared" si="1044"/>
        <v>1.1096275408974971E-3</v>
      </c>
      <c r="AV828" s="13">
        <f t="shared" si="1045"/>
        <v>2.9414963504237855E-4</v>
      </c>
      <c r="AW828" s="13">
        <f t="shared" si="1046"/>
        <v>2.8635049971843478E-6</v>
      </c>
      <c r="AX828" s="13">
        <f t="shared" si="1047"/>
        <v>1.4388998143414729E-4</v>
      </c>
      <c r="AY828" s="13">
        <f t="shared" si="1048"/>
        <v>2.2424901154909047E-4</v>
      </c>
      <c r="AZ828" s="13">
        <f t="shared" si="1049"/>
        <v>1.7474329581367956E-4</v>
      </c>
      <c r="BA828" s="13">
        <f t="shared" si="1050"/>
        <v>9.0777715424155114E-5</v>
      </c>
      <c r="BB828" s="13">
        <f t="shared" si="1051"/>
        <v>3.5368711482994913E-5</v>
      </c>
      <c r="BC828" s="13">
        <f t="shared" si="1052"/>
        <v>1.1024254101327348E-5</v>
      </c>
      <c r="BD828" s="13">
        <f t="shared" si="1053"/>
        <v>1.4505208463114541E-3</v>
      </c>
      <c r="BE828" s="13">
        <f t="shared" si="1054"/>
        <v>1.5380662856250805E-3</v>
      </c>
      <c r="BF828" s="13">
        <f t="shared" si="1055"/>
        <v>8.1544774244098734E-4</v>
      </c>
      <c r="BG828" s="13">
        <f t="shared" si="1056"/>
        <v>2.8822122378245916E-4</v>
      </c>
      <c r="BH828" s="13">
        <f t="shared" si="1057"/>
        <v>7.640416685990466E-5</v>
      </c>
      <c r="BI828" s="13">
        <f t="shared" si="1058"/>
        <v>1.6203100207394039E-5</v>
      </c>
      <c r="BJ828" s="14">
        <f t="shared" si="1059"/>
        <v>0.25813909089873427</v>
      </c>
      <c r="BK828" s="14">
        <f t="shared" si="1060"/>
        <v>0.25346784276969542</v>
      </c>
      <c r="BL828" s="14">
        <f t="shared" si="1061"/>
        <v>0.44136037186587285</v>
      </c>
      <c r="BM828" s="14">
        <f t="shared" si="1062"/>
        <v>0.48501702004023994</v>
      </c>
      <c r="BN828" s="14">
        <f t="shared" si="1063"/>
        <v>0.51371274451816118</v>
      </c>
    </row>
    <row r="829" spans="1:66" x14ac:dyDescent="0.25">
      <c r="A829" t="s">
        <v>122</v>
      </c>
      <c r="B829" t="s">
        <v>140</v>
      </c>
      <c r="C829" t="s">
        <v>127</v>
      </c>
      <c r="D829" s="11">
        <v>44450</v>
      </c>
      <c r="E829" s="10">
        <f>VLOOKUP(A829,home!$A$2:$E$405,3,FALSE)</f>
        <v>1.2608999999999999</v>
      </c>
      <c r="F829" s="10">
        <f>VLOOKUP(B829,home!$B$2:$E$405,3,FALSE)</f>
        <v>1.2413000000000001</v>
      </c>
      <c r="G829" s="10">
        <f>VLOOKUP(C829,away!$B$2:$E$405,4,FALSE)</f>
        <v>1.1724000000000001</v>
      </c>
      <c r="H829" s="10">
        <f>VLOOKUP(A829,away!$A$2:$E$405,3,FALSE)</f>
        <v>1.0995999999999999</v>
      </c>
      <c r="I829" s="10">
        <f>VLOOKUP(C829,away!$B$2:$E$405,3,FALSE)</f>
        <v>1.028</v>
      </c>
      <c r="J829" s="10">
        <f>VLOOKUP(B829,home!$B$2:$E$405,4,FALSE)</f>
        <v>0.59309999999999996</v>
      </c>
      <c r="K829" s="12">
        <f t="shared" si="1008"/>
        <v>1.834987921308</v>
      </c>
      <c r="L829" s="12">
        <f t="shared" si="1009"/>
        <v>0.67043359727999996</v>
      </c>
      <c r="M829" s="13">
        <f t="shared" si="1010"/>
        <v>8.1641177457512426E-2</v>
      </c>
      <c r="N829" s="13">
        <f t="shared" si="1011"/>
        <v>0.14981057451589827</v>
      </c>
      <c r="O829" s="13">
        <f t="shared" si="1012"/>
        <v>5.4734988289014894E-2</v>
      </c>
      <c r="P829" s="13">
        <f t="shared" si="1013"/>
        <v>0.10043804238327715</v>
      </c>
      <c r="Q829" s="13">
        <f t="shared" si="1014"/>
        <v>0.13745029736044273</v>
      </c>
      <c r="R829" s="13">
        <f t="shared" si="1015"/>
        <v>1.8348087547841462E-2</v>
      </c>
      <c r="S829" s="13">
        <f t="shared" si="1016"/>
        <v>3.0890662873630341E-2</v>
      </c>
      <c r="T829" s="13">
        <f t="shared" si="1017"/>
        <v>9.2151297306567306E-2</v>
      </c>
      <c r="U829" s="13">
        <f t="shared" si="1018"/>
        <v>3.3668519029390796E-2</v>
      </c>
      <c r="V829" s="13">
        <f t="shared" si="1019"/>
        <v>4.2225392784090814E-3</v>
      </c>
      <c r="W829" s="13">
        <f t="shared" si="1020"/>
        <v>8.4073211812201745E-2</v>
      </c>
      <c r="X829" s="13">
        <f t="shared" si="1021"/>
        <v>5.6365505830137795E-2</v>
      </c>
      <c r="Y829" s="13">
        <f t="shared" si="1022"/>
        <v>1.8894664418103044E-2</v>
      </c>
      <c r="Z829" s="13">
        <f t="shared" si="1023"/>
        <v>4.1003914459692425E-3</v>
      </c>
      <c r="AA829" s="13">
        <f t="shared" si="1024"/>
        <v>7.5241687759882046E-3</v>
      </c>
      <c r="AB829" s="13">
        <f t="shared" si="1025"/>
        <v>6.9033794109105793E-3</v>
      </c>
      <c r="AC829" s="13">
        <f t="shared" si="1026"/>
        <v>3.2467039934490723E-4</v>
      </c>
      <c r="AD829" s="13">
        <f t="shared" si="1027"/>
        <v>3.8568332045239836E-2</v>
      </c>
      <c r="AE829" s="13">
        <f t="shared" si="1028"/>
        <v>2.5857505594179639E-2</v>
      </c>
      <c r="AF829" s="13">
        <f t="shared" si="1029"/>
        <v>8.6678702460967882E-3</v>
      </c>
      <c r="AG829" s="13">
        <f t="shared" si="1030"/>
        <v>1.9370771432823167E-3</v>
      </c>
      <c r="AH829" s="13">
        <f t="shared" si="1031"/>
        <v>6.8726004684432473E-4</v>
      </c>
      <c r="AI829" s="13">
        <f t="shared" si="1032"/>
        <v>1.2611138847569061E-3</v>
      </c>
      <c r="AJ829" s="13">
        <f t="shared" si="1033"/>
        <v>1.1570643729613662E-3</v>
      </c>
      <c r="AK829" s="13">
        <f t="shared" si="1034"/>
        <v>7.0773304951997373E-4</v>
      </c>
      <c r="AL829" s="13">
        <f t="shared" si="1035"/>
        <v>1.5976868705486164E-5</v>
      </c>
      <c r="AM829" s="13">
        <f t="shared" si="1036"/>
        <v>1.4154484689602271E-2</v>
      </c>
      <c r="AN829" s="13">
        <f t="shared" si="1037"/>
        <v>9.4896420880947342E-3</v>
      </c>
      <c r="AO829" s="13">
        <f t="shared" si="1038"/>
        <v>3.181087441010521E-3</v>
      </c>
      <c r="AP829" s="13">
        <f t="shared" si="1039"/>
        <v>7.1090263211297136E-4</v>
      </c>
      <c r="AQ829" s="13">
        <f t="shared" si="1040"/>
        <v>1.191532522408299E-4</v>
      </c>
      <c r="AR829" s="13">
        <f t="shared" si="1041"/>
        <v>9.2152445094532406E-5</v>
      </c>
      <c r="AS829" s="13">
        <f t="shared" si="1042"/>
        <v>1.6909862366746558E-4</v>
      </c>
      <c r="AT829" s="13">
        <f t="shared" si="1043"/>
        <v>1.5514696596980327E-4</v>
      </c>
      <c r="AU829" s="13">
        <f t="shared" si="1044"/>
        <v>9.4897602860724079E-5</v>
      </c>
      <c r="AV829" s="13">
        <f t="shared" si="1045"/>
        <v>4.353398875262807E-5</v>
      </c>
      <c r="AW829" s="13">
        <f t="shared" si="1046"/>
        <v>5.459817739334555E-7</v>
      </c>
      <c r="AX829" s="13">
        <f t="shared" si="1047"/>
        <v>4.3288847396265265E-3</v>
      </c>
      <c r="AY829" s="13">
        <f t="shared" si="1048"/>
        <v>2.9022297681983076E-3</v>
      </c>
      <c r="AZ829" s="13">
        <f t="shared" si="1049"/>
        <v>9.7287617181314586E-4</v>
      </c>
      <c r="BA829" s="13">
        <f t="shared" si="1050"/>
        <v>2.1741629052556097E-4</v>
      </c>
      <c r="BB829" s="13">
        <f t="shared" si="1051"/>
        <v>3.6440796441081336E-5</v>
      </c>
      <c r="BC829" s="13">
        <f t="shared" si="1052"/>
        <v>4.8862268491484775E-6</v>
      </c>
      <c r="BD829" s="13">
        <f t="shared" si="1053"/>
        <v>1.029701587714584E-5</v>
      </c>
      <c r="BE829" s="13">
        <f t="shared" si="1054"/>
        <v>1.8894899760079315E-5</v>
      </c>
      <c r="BF829" s="13">
        <f t="shared" si="1055"/>
        <v>1.733595641703549E-5</v>
      </c>
      <c r="BG829" s="13">
        <f t="shared" si="1056"/>
        <v>1.0603756876527342E-5</v>
      </c>
      <c r="BH829" s="13">
        <f t="shared" si="1057"/>
        <v>4.8644414472285817E-6</v>
      </c>
      <c r="BI829" s="13">
        <f t="shared" si="1058"/>
        <v>1.7852382599148907E-6</v>
      </c>
      <c r="BJ829" s="14">
        <f t="shared" si="1059"/>
        <v>0.64989434036866456</v>
      </c>
      <c r="BK829" s="14">
        <f t="shared" si="1060"/>
        <v>0.22043529902907771</v>
      </c>
      <c r="BL829" s="14">
        <f t="shared" si="1061"/>
        <v>0.1256109253422116</v>
      </c>
      <c r="BM829" s="14">
        <f t="shared" si="1062"/>
        <v>0.45471610484551178</v>
      </c>
      <c r="BN829" s="14">
        <f t="shared" si="1063"/>
        <v>0.5424231675539869</v>
      </c>
    </row>
    <row r="830" spans="1:66" x14ac:dyDescent="0.25">
      <c r="A830" t="s">
        <v>122</v>
      </c>
      <c r="B830" t="s">
        <v>124</v>
      </c>
      <c r="C830" t="s">
        <v>136</v>
      </c>
      <c r="D830" s="11">
        <v>44450</v>
      </c>
      <c r="E830" s="10">
        <f>VLOOKUP(A830,home!$A$2:$E$405,3,FALSE)</f>
        <v>1.2608999999999999</v>
      </c>
      <c r="F830" s="10">
        <f>VLOOKUP(B830,home!$B$2:$E$405,3,FALSE)</f>
        <v>0.75860000000000005</v>
      </c>
      <c r="G830" s="10">
        <f>VLOOKUP(C830,away!$B$2:$E$405,4,FALSE)</f>
        <v>1.0345</v>
      </c>
      <c r="H830" s="10">
        <f>VLOOKUP(A830,away!$A$2:$E$405,3,FALSE)</f>
        <v>1.0995999999999999</v>
      </c>
      <c r="I830" s="10">
        <f>VLOOKUP(C830,away!$B$2:$E$405,3,FALSE)</f>
        <v>1.3048</v>
      </c>
      <c r="J830" s="10">
        <f>VLOOKUP(B830,home!$B$2:$E$405,4,FALSE)</f>
        <v>1.1071</v>
      </c>
      <c r="K830" s="12">
        <f t="shared" si="1008"/>
        <v>0.98951863653000005</v>
      </c>
      <c r="L830" s="12">
        <f t="shared" si="1009"/>
        <v>1.5884206703679999</v>
      </c>
      <c r="M830" s="13">
        <f t="shared" si="1010"/>
        <v>7.5930311986304427E-2</v>
      </c>
      <c r="N830" s="13">
        <f t="shared" si="1011"/>
        <v>7.5134458787985456E-2</v>
      </c>
      <c r="O830" s="13">
        <f t="shared" si="1012"/>
        <v>0.12060927706653705</v>
      </c>
      <c r="P830" s="13">
        <f t="shared" si="1013"/>
        <v>0.11934512739574873</v>
      </c>
      <c r="Q830" s="13">
        <f t="shared" si="1014"/>
        <v>3.7173473608153429E-2</v>
      </c>
      <c r="R830" s="13">
        <f t="shared" si="1015"/>
        <v>9.5789134365314332E-2</v>
      </c>
      <c r="S830" s="13">
        <f t="shared" si="1016"/>
        <v>4.6895828097204981E-2</v>
      </c>
      <c r="T830" s="13">
        <f t="shared" si="1017"/>
        <v>5.9047113868570221E-2</v>
      </c>
      <c r="U830" s="13">
        <f t="shared" si="1018"/>
        <v>9.4785133631554802E-2</v>
      </c>
      <c r="V830" s="13">
        <f t="shared" si="1019"/>
        <v>8.1899491962219764E-3</v>
      </c>
      <c r="W830" s="13">
        <f t="shared" si="1020"/>
        <v>1.2261281639941307E-2</v>
      </c>
      <c r="X830" s="13">
        <f t="shared" si="1021"/>
        <v>1.9476073202086421E-2</v>
      </c>
      <c r="Y830" s="13">
        <f t="shared" si="1022"/>
        <v>1.5468098625897179E-2</v>
      </c>
      <c r="Z830" s="13">
        <f t="shared" si="1023"/>
        <v>5.0717813674174321E-2</v>
      </c>
      <c r="AA830" s="13">
        <f t="shared" si="1024"/>
        <v>5.0186221834651566E-2</v>
      </c>
      <c r="AB830" s="13">
        <f t="shared" si="1025"/>
        <v>2.4830100901208265E-2</v>
      </c>
      <c r="AC830" s="13">
        <f t="shared" si="1026"/>
        <v>8.0454572803227297E-4</v>
      </c>
      <c r="AD830" s="13">
        <f t="shared" si="1027"/>
        <v>3.0331916726162611E-3</v>
      </c>
      <c r="AE830" s="13">
        <f t="shared" si="1028"/>
        <v>4.8179843499717564E-3</v>
      </c>
      <c r="AF830" s="13">
        <f t="shared" si="1029"/>
        <v>3.8264929655023355E-3</v>
      </c>
      <c r="AG830" s="13">
        <f t="shared" si="1030"/>
        <v>2.0260268404738847E-3</v>
      </c>
      <c r="AH830" s="13">
        <f t="shared" si="1031"/>
        <v>2.014030589898284E-2</v>
      </c>
      <c r="AI830" s="13">
        <f t="shared" si="1032"/>
        <v>1.9929208032458616E-2</v>
      </c>
      <c r="AJ830" s="13">
        <f t="shared" si="1033"/>
        <v>9.8601613797005879E-3</v>
      </c>
      <c r="AK830" s="13">
        <f t="shared" si="1034"/>
        <v>3.2522711481356966E-3</v>
      </c>
      <c r="AL830" s="13">
        <f t="shared" si="1035"/>
        <v>5.0582493286757942E-5</v>
      </c>
      <c r="AM830" s="13">
        <f t="shared" si="1036"/>
        <v>6.0027993764427874E-4</v>
      </c>
      <c r="AN830" s="13">
        <f t="shared" si="1037"/>
        <v>9.5349706096138642E-4</v>
      </c>
      <c r="AO830" s="13">
        <f t="shared" si="1038"/>
        <v>7.5727722038310174E-4</v>
      </c>
      <c r="AP830" s="13">
        <f t="shared" si="1039"/>
        <v>4.0095826335178057E-4</v>
      </c>
      <c r="AQ830" s="13">
        <f t="shared" si="1040"/>
        <v>1.5922259836570623E-4</v>
      </c>
      <c r="AR830" s="13">
        <f t="shared" si="1041"/>
        <v>6.398255639495776E-3</v>
      </c>
      <c r="AS830" s="13">
        <f t="shared" si="1042"/>
        <v>6.3311931965642429E-3</v>
      </c>
      <c r="AT830" s="13">
        <f t="shared" si="1043"/>
        <v>3.1324168297361312E-3</v>
      </c>
      <c r="AU830" s="13">
        <f t="shared" si="1044"/>
        <v>1.0331949434680408E-3</v>
      </c>
      <c r="AV830" s="13">
        <f t="shared" si="1045"/>
        <v>2.555914129325465E-4</v>
      </c>
      <c r="AW830" s="13">
        <f t="shared" si="1046"/>
        <v>2.2084483153709207E-6</v>
      </c>
      <c r="AX830" s="13">
        <f t="shared" si="1047"/>
        <v>9.8998030905679982E-5</v>
      </c>
      <c r="AY830" s="13">
        <f t="shared" si="1048"/>
        <v>1.5725051861631217E-4</v>
      </c>
      <c r="AZ830" s="13">
        <f t="shared" si="1049"/>
        <v>1.2488998709811916E-4</v>
      </c>
      <c r="BA830" s="13">
        <f t="shared" si="1050"/>
        <v>6.6125945676215079E-5</v>
      </c>
      <c r="BB830" s="13">
        <f t="shared" si="1051"/>
        <v>2.6258954739932897E-5</v>
      </c>
      <c r="BC830" s="13">
        <f t="shared" si="1052"/>
        <v>8.3420532982334287E-6</v>
      </c>
      <c r="BD830" s="13">
        <f t="shared" si="1053"/>
        <v>1.6938535853456189E-3</v>
      </c>
      <c r="BE830" s="13">
        <f t="shared" si="1054"/>
        <v>1.6760996902526488E-3</v>
      </c>
      <c r="BF830" s="13">
        <f t="shared" si="1055"/>
        <v>8.2926594009357822E-4</v>
      </c>
      <c r="BG830" s="13">
        <f t="shared" si="1056"/>
        <v>2.7352470078738876E-4</v>
      </c>
      <c r="BH830" s="13">
        <f t="shared" si="1057"/>
        <v>6.7664447245103279E-5</v>
      </c>
      <c r="BI830" s="13">
        <f t="shared" si="1058"/>
        <v>1.3391046315906145E-5</v>
      </c>
      <c r="BJ830" s="14">
        <f t="shared" si="1059"/>
        <v>0.23561729613223895</v>
      </c>
      <c r="BK830" s="14">
        <f t="shared" si="1060"/>
        <v>0.25137359541541549</v>
      </c>
      <c r="BL830" s="14">
        <f t="shared" si="1061"/>
        <v>0.46108626569078071</v>
      </c>
      <c r="BM830" s="14">
        <f t="shared" si="1062"/>
        <v>0.47465814563226527</v>
      </c>
      <c r="BN830" s="14">
        <f t="shared" si="1063"/>
        <v>0.52398178321004352</v>
      </c>
    </row>
    <row r="831" spans="1:66" x14ac:dyDescent="0.25">
      <c r="A831" t="s">
        <v>122</v>
      </c>
      <c r="B831" t="s">
        <v>425</v>
      </c>
      <c r="C831" t="s">
        <v>141</v>
      </c>
      <c r="D831" s="11">
        <v>44450</v>
      </c>
      <c r="E831" s="10">
        <f>VLOOKUP(A831,home!$A$2:$E$405,3,FALSE)</f>
        <v>1.2608999999999999</v>
      </c>
      <c r="F831" s="10">
        <f>VLOOKUP(B831,home!$B$2:$E$405,3,FALSE)</f>
        <v>1.4214</v>
      </c>
      <c r="G831" s="10">
        <f>VLOOKUP(C831,away!$B$2:$E$405,4,FALSE)</f>
        <v>0.72409999999999997</v>
      </c>
      <c r="H831" s="10">
        <f>VLOOKUP(A831,away!$A$2:$E$405,3,FALSE)</f>
        <v>1.0995999999999999</v>
      </c>
      <c r="I831" s="10">
        <f>VLOOKUP(C831,away!$B$2:$E$405,3,FALSE)</f>
        <v>0.59309999999999996</v>
      </c>
      <c r="J831" s="10">
        <f>VLOOKUP(B831,home!$B$2:$E$405,4,FALSE)</f>
        <v>0.60099999999999998</v>
      </c>
      <c r="K831" s="12">
        <f t="shared" si="1008"/>
        <v>1.2977633445659997</v>
      </c>
      <c r="L831" s="12">
        <f t="shared" si="1009"/>
        <v>0.3919558287599999</v>
      </c>
      <c r="M831" s="13">
        <f t="shared" si="1010"/>
        <v>0.18457134927382038</v>
      </c>
      <c r="N831" s="13">
        <f t="shared" si="1011"/>
        <v>0.23952993154465246</v>
      </c>
      <c r="O831" s="13">
        <f t="shared" si="1012"/>
        <v>7.2343816169971653E-2</v>
      </c>
      <c r="P831" s="13">
        <f t="shared" si="1013"/>
        <v>9.3885152831410273E-2</v>
      </c>
      <c r="Q831" s="13">
        <f t="shared" si="1014"/>
        <v>0.15542658254252661</v>
      </c>
      <c r="R831" s="13">
        <f t="shared" si="1015"/>
        <v>1.4177790211281162E-2</v>
      </c>
      <c r="S831" s="13">
        <f t="shared" si="1016"/>
        <v>1.193904411066077E-2</v>
      </c>
      <c r="T831" s="13">
        <f t="shared" si="1017"/>
        <v>6.0920354971790533E-2</v>
      </c>
      <c r="U831" s="13">
        <f t="shared" si="1018"/>
        <v>1.8399416443147333E-2</v>
      </c>
      <c r="V831" s="13">
        <f t="shared" si="1019"/>
        <v>6.7477607825459918E-4</v>
      </c>
      <c r="W831" s="13">
        <f t="shared" si="1020"/>
        <v>6.7235640531617569E-2</v>
      </c>
      <c r="X831" s="13">
        <f t="shared" si="1021"/>
        <v>2.6353401206779599E-2</v>
      </c>
      <c r="Y831" s="13">
        <f t="shared" si="1022"/>
        <v>5.1646846053240401E-3</v>
      </c>
      <c r="Z831" s="13">
        <f t="shared" si="1023"/>
        <v>1.852355837416041E-3</v>
      </c>
      <c r="AA831" s="13">
        <f t="shared" si="1024"/>
        <v>2.4039195068913948E-3</v>
      </c>
      <c r="AB831" s="13">
        <f t="shared" si="1025"/>
        <v>1.5598593096654129E-3</v>
      </c>
      <c r="AC831" s="13">
        <f t="shared" si="1026"/>
        <v>2.1452224127405014E-5</v>
      </c>
      <c r="AD831" s="13">
        <f t="shared" si="1027"/>
        <v>2.1813987432587344E-2</v>
      </c>
      <c r="AE831" s="13">
        <f t="shared" si="1028"/>
        <v>8.5501195226999928E-3</v>
      </c>
      <c r="AF831" s="13">
        <f t="shared" si="1029"/>
        <v>1.6756345917584654E-3</v>
      </c>
      <c r="AG831" s="13">
        <f t="shared" si="1030"/>
        <v>2.1892491503720452E-4</v>
      </c>
      <c r="AH831" s="13">
        <f t="shared" si="1031"/>
        <v>1.81510416853207E-4</v>
      </c>
      <c r="AI831" s="13">
        <f t="shared" si="1032"/>
        <v>2.3555756564898672E-4</v>
      </c>
      <c r="AJ831" s="13">
        <f t="shared" si="1033"/>
        <v>1.5284898711722707E-4</v>
      </c>
      <c r="AK831" s="13">
        <f t="shared" si="1034"/>
        <v>6.6120604244925997E-5</v>
      </c>
      <c r="AL831" s="13">
        <f t="shared" si="1035"/>
        <v>4.3648060193506049E-7</v>
      </c>
      <c r="AM831" s="13">
        <f t="shared" si="1036"/>
        <v>5.6618786577670418E-3</v>
      </c>
      <c r="AN831" s="13">
        <f t="shared" si="1037"/>
        <v>2.2192063416436362E-3</v>
      </c>
      <c r="AO831" s="13">
        <f t="shared" si="1038"/>
        <v>4.3491543041418944E-4</v>
      </c>
      <c r="AP831" s="13">
        <f t="shared" si="1039"/>
        <v>5.6822545989501907E-5</v>
      </c>
      <c r="AQ831" s="13">
        <f t="shared" si="1040"/>
        <v>5.5679820263921073E-6</v>
      </c>
      <c r="AR831" s="13">
        <f t="shared" si="1041"/>
        <v>1.4228813173254363E-5</v>
      </c>
      <c r="AS831" s="13">
        <f t="shared" si="1042"/>
        <v>1.8465632172927339E-5</v>
      </c>
      <c r="AT831" s="13">
        <f t="shared" si="1043"/>
        <v>1.198201028413186E-5</v>
      </c>
      <c r="AU831" s="13">
        <f t="shared" si="1044"/>
        <v>5.1832712469863877E-6</v>
      </c>
      <c r="AV831" s="13">
        <f t="shared" si="1045"/>
        <v>1.6816648573204599E-6</v>
      </c>
      <c r="AW831" s="13">
        <f t="shared" si="1046"/>
        <v>6.1673000383873756E-9</v>
      </c>
      <c r="AX831" s="13">
        <f t="shared" si="1047"/>
        <v>1.2246297639051022E-3</v>
      </c>
      <c r="AY831" s="13">
        <f t="shared" si="1048"/>
        <v>4.8000077403558721E-4</v>
      </c>
      <c r="AZ831" s="13">
        <f t="shared" si="1049"/>
        <v>9.4069550596280019E-5</v>
      </c>
      <c r="BA831" s="13">
        <f t="shared" si="1050"/>
        <v>1.2290369555015227E-5</v>
      </c>
      <c r="BB831" s="13">
        <f t="shared" si="1051"/>
        <v>1.2043204961756662E-6</v>
      </c>
      <c r="BC831" s="13">
        <f t="shared" si="1052"/>
        <v>9.4408087634237524E-8</v>
      </c>
      <c r="BD831" s="13">
        <f t="shared" si="1053"/>
        <v>9.2951104326568595E-7</v>
      </c>
      <c r="BE831" s="13">
        <f t="shared" si="1054"/>
        <v>1.2062853603195083E-6</v>
      </c>
      <c r="BF831" s="13">
        <f t="shared" si="1055"/>
        <v>7.827364618546238E-7</v>
      </c>
      <c r="BG831" s="13">
        <f t="shared" si="1056"/>
        <v>3.3860222955007115E-7</v>
      </c>
      <c r="BH831" s="13">
        <f t="shared" si="1057"/>
        <v>1.0985639047460127E-7</v>
      </c>
      <c r="BI831" s="13">
        <f t="shared" si="1058"/>
        <v>2.8513519344853366E-8</v>
      </c>
      <c r="BJ831" s="14">
        <f t="shared" si="1059"/>
        <v>0.59707994200929049</v>
      </c>
      <c r="BK831" s="14">
        <f t="shared" si="1060"/>
        <v>0.29157221177291098</v>
      </c>
      <c r="BL831" s="14">
        <f t="shared" si="1061"/>
        <v>0.1095757761115607</v>
      </c>
      <c r="BM831" s="14">
        <f t="shared" si="1062"/>
        <v>0.23966566855078006</v>
      </c>
      <c r="BN831" s="14">
        <f t="shared" si="1063"/>
        <v>0.75993462257366262</v>
      </c>
    </row>
    <row r="832" spans="1:66" x14ac:dyDescent="0.25">
      <c r="A832" t="s">
        <v>122</v>
      </c>
      <c r="B832" t="s">
        <v>120</v>
      </c>
      <c r="C832" t="s">
        <v>132</v>
      </c>
      <c r="D832" s="11">
        <v>44450</v>
      </c>
      <c r="E832" s="10">
        <f>VLOOKUP(A832,home!$A$2:$E$405,3,FALSE)</f>
        <v>1.2608999999999999</v>
      </c>
      <c r="F832" s="10">
        <f>VLOOKUP(B832,home!$B$2:$E$405,3,FALSE)</f>
        <v>0.80649999999999999</v>
      </c>
      <c r="G832" s="10">
        <f>VLOOKUP(C832,away!$B$2:$E$405,4,FALSE)</f>
        <v>1.1033999999999999</v>
      </c>
      <c r="H832" s="10">
        <f>VLOOKUP(A832,away!$A$2:$E$405,3,FALSE)</f>
        <v>1.0995999999999999</v>
      </c>
      <c r="I832" s="10">
        <f>VLOOKUP(C832,away!$B$2:$E$405,3,FALSE)</f>
        <v>1.1861999999999999</v>
      </c>
      <c r="J832" s="10">
        <f>VLOOKUP(B832,home!$B$2:$E$405,4,FALSE)</f>
        <v>1.2971999999999999</v>
      </c>
      <c r="K832" s="12">
        <f t="shared" si="1008"/>
        <v>1.1220649488899999</v>
      </c>
      <c r="L832" s="12">
        <f t="shared" si="1009"/>
        <v>1.6919970085439997</v>
      </c>
      <c r="M832" s="13">
        <f t="shared" si="1010"/>
        <v>5.9960938280233113E-2</v>
      </c>
      <c r="N832" s="13">
        <f t="shared" si="1011"/>
        <v>6.7280067146806205E-2</v>
      </c>
      <c r="O832" s="13">
        <f t="shared" si="1012"/>
        <v>0.10145372819964582</v>
      </c>
      <c r="P832" s="13">
        <f t="shared" si="1013"/>
        <v>0.11383767234703551</v>
      </c>
      <c r="Q832" s="13">
        <f t="shared" si="1014"/>
        <v>3.7746302552198449E-2</v>
      </c>
      <c r="R832" s="13">
        <f t="shared" si="1015"/>
        <v>8.5829702309718398E-2</v>
      </c>
      <c r="S832" s="13">
        <f t="shared" si="1016"/>
        <v>5.403107430051312E-2</v>
      </c>
      <c r="T832" s="13">
        <f t="shared" si="1017"/>
        <v>6.3866631001916516E-2</v>
      </c>
      <c r="U832" s="13">
        <f t="shared" si="1018"/>
        <v>9.6306500535398062E-2</v>
      </c>
      <c r="V832" s="13">
        <f t="shared" si="1019"/>
        <v>1.1397738277976771E-2</v>
      </c>
      <c r="W832" s="13">
        <f t="shared" si="1020"/>
        <v>1.4117934348006332E-2</v>
      </c>
      <c r="X832" s="13">
        <f t="shared" si="1021"/>
        <v>2.3887502683647296E-2</v>
      </c>
      <c r="Y832" s="13">
        <f t="shared" si="1022"/>
        <v>2.0208791541159E-2</v>
      </c>
      <c r="Z832" s="13">
        <f t="shared" si="1023"/>
        <v>4.8407866517421849E-2</v>
      </c>
      <c r="AA832" s="13">
        <f t="shared" si="1024"/>
        <v>5.431677026974488E-2</v>
      </c>
      <c r="AB832" s="13">
        <f t="shared" si="1025"/>
        <v>3.0473472028295593E-2</v>
      </c>
      <c r="AC832" s="13">
        <f t="shared" si="1026"/>
        <v>1.3524346357807492E-3</v>
      </c>
      <c r="AD832" s="13">
        <f t="shared" si="1027"/>
        <v>3.9603098206570262E-3</v>
      </c>
      <c r="AE832" s="13">
        <f t="shared" si="1028"/>
        <v>6.7008323694591121E-3</v>
      </c>
      <c r="AF832" s="13">
        <f t="shared" si="1029"/>
        <v>5.6688941619398104E-3</v>
      </c>
      <c r="AG832" s="13">
        <f t="shared" si="1030"/>
        <v>3.197250654584901E-3</v>
      </c>
      <c r="AH832" s="13">
        <f t="shared" si="1031"/>
        <v>2.0476491334368747E-2</v>
      </c>
      <c r="AI832" s="13">
        <f t="shared" si="1032"/>
        <v>2.2975953202544995E-2</v>
      </c>
      <c r="AJ832" s="13">
        <f t="shared" si="1033"/>
        <v>1.2890255877956346E-2</v>
      </c>
      <c r="AK832" s="13">
        <f t="shared" si="1034"/>
        <v>4.8212347676260328E-3</v>
      </c>
      <c r="AL832" s="13">
        <f t="shared" si="1035"/>
        <v>1.0270553820839408E-4</v>
      </c>
      <c r="AM832" s="13">
        <f t="shared" si="1036"/>
        <v>8.8874496730081704E-4</v>
      </c>
      <c r="AN832" s="13">
        <f t="shared" si="1037"/>
        <v>1.5037538260315171E-3</v>
      </c>
      <c r="AO832" s="13">
        <f t="shared" si="1038"/>
        <v>1.2721734876159608E-3</v>
      </c>
      <c r="AP832" s="13">
        <f t="shared" si="1039"/>
        <v>7.1750457846506425E-4</v>
      </c>
      <c r="AQ832" s="13">
        <f t="shared" si="1040"/>
        <v>3.0350390009487797E-4</v>
      </c>
      <c r="AR832" s="13">
        <f t="shared" si="1041"/>
        <v>6.9292324166458094E-3</v>
      </c>
      <c r="AS832" s="13">
        <f t="shared" si="1042"/>
        <v>7.7750488174306099E-3</v>
      </c>
      <c r="AT832" s="13">
        <f t="shared" si="1043"/>
        <v>4.3620548769737685E-3</v>
      </c>
      <c r="AU832" s="13">
        <f t="shared" si="1044"/>
        <v>1.6315029608623141E-3</v>
      </c>
      <c r="AV832" s="13">
        <f t="shared" si="1045"/>
        <v>4.5766307159846416E-4</v>
      </c>
      <c r="AW832" s="13">
        <f t="shared" si="1046"/>
        <v>5.4163777944116479E-6</v>
      </c>
      <c r="AX832" s="13">
        <f t="shared" si="1047"/>
        <v>1.6620492938510602E-4</v>
      </c>
      <c r="AY832" s="13">
        <f t="shared" si="1048"/>
        <v>2.8121824332486608E-4</v>
      </c>
      <c r="AZ832" s="13">
        <f t="shared" si="1049"/>
        <v>2.3791021322683604E-4</v>
      </c>
      <c r="BA832" s="13">
        <f t="shared" si="1050"/>
        <v>1.3418112302729057E-4</v>
      </c>
      <c r="BB832" s="13">
        <f t="shared" si="1051"/>
        <v>5.6758514691312493E-5</v>
      </c>
      <c r="BC832" s="13">
        <f t="shared" si="1052"/>
        <v>1.9207047413420277E-5</v>
      </c>
      <c r="BD832" s="13">
        <f t="shared" si="1053"/>
        <v>1.9540400867451373E-3</v>
      </c>
      <c r="BE832" s="13">
        <f t="shared" si="1054"/>
        <v>2.1925598900626934E-3</v>
      </c>
      <c r="BF832" s="13">
        <f t="shared" si="1055"/>
        <v>1.2300973004907307E-3</v>
      </c>
      <c r="BG832" s="13">
        <f t="shared" si="1056"/>
        <v>4.600830215349525E-4</v>
      </c>
      <c r="BH832" s="13">
        <f t="shared" si="1057"/>
        <v>1.2906075801094333E-4</v>
      </c>
      <c r="BI832" s="13">
        <f t="shared" si="1058"/>
        <v>2.8962910568250719E-5</v>
      </c>
      <c r="BJ832" s="14">
        <f t="shared" si="1059"/>
        <v>0.25221567711095183</v>
      </c>
      <c r="BK832" s="14">
        <f t="shared" si="1060"/>
        <v>0.24096378162307253</v>
      </c>
      <c r="BL832" s="14">
        <f t="shared" si="1061"/>
        <v>0.45669441463622257</v>
      </c>
      <c r="BM832" s="14">
        <f t="shared" si="1062"/>
        <v>0.53189752718650085</v>
      </c>
      <c r="BN832" s="14">
        <f t="shared" si="1063"/>
        <v>0.46610841083563748</v>
      </c>
    </row>
    <row r="833" spans="1:66" x14ac:dyDescent="0.25">
      <c r="A833" t="s">
        <v>122</v>
      </c>
      <c r="B833" t="s">
        <v>143</v>
      </c>
      <c r="C833" t="s">
        <v>401</v>
      </c>
      <c r="D833" s="11">
        <v>44450</v>
      </c>
      <c r="E833" s="10">
        <f>VLOOKUP(A833,home!$A$2:$E$405,3,FALSE)</f>
        <v>1.2608999999999999</v>
      </c>
      <c r="F833" s="10">
        <f>VLOOKUP(B833,home!$B$2:$E$405,3,FALSE)</f>
        <v>0.68959999999999999</v>
      </c>
      <c r="G833" s="10">
        <f>VLOOKUP(C833,away!$B$2:$E$405,4,FALSE)</f>
        <v>0.8276</v>
      </c>
      <c r="H833" s="10">
        <f>VLOOKUP(A833,away!$A$2:$E$405,3,FALSE)</f>
        <v>1.0995999999999999</v>
      </c>
      <c r="I833" s="10">
        <f>VLOOKUP(C833,away!$B$2:$E$405,3,FALSE)</f>
        <v>0.94899999999999995</v>
      </c>
      <c r="J833" s="10">
        <f>VLOOKUP(B833,home!$B$2:$E$405,4,FALSE)</f>
        <v>1.0676000000000001</v>
      </c>
      <c r="K833" s="12">
        <f t="shared" si="1008"/>
        <v>0.71961197126400001</v>
      </c>
      <c r="L833" s="12">
        <f t="shared" si="1009"/>
        <v>1.1140623790399999</v>
      </c>
      <c r="M833" s="13">
        <f t="shared" si="1010"/>
        <v>0.15982523366837181</v>
      </c>
      <c r="N833" s="13">
        <f t="shared" si="1011"/>
        <v>0.11501215145782648</v>
      </c>
      <c r="O833" s="13">
        <f t="shared" si="1012"/>
        <v>0.17805528005121019</v>
      </c>
      <c r="P833" s="13">
        <f t="shared" si="1013"/>
        <v>0.12813071107161494</v>
      </c>
      <c r="Q833" s="13">
        <f t="shared" si="1014"/>
        <v>4.138206051494011E-2</v>
      </c>
      <c r="R833" s="13">
        <f t="shared" si="1015"/>
        <v>9.9182344447242374E-2</v>
      </c>
      <c r="S833" s="13">
        <f t="shared" si="1016"/>
        <v>2.5680361515664978E-2</v>
      </c>
      <c r="T833" s="13">
        <f t="shared" si="1017"/>
        <v>4.6102196786851422E-2</v>
      </c>
      <c r="U833" s="13">
        <f t="shared" si="1018"/>
        <v>7.1372802402265137E-2</v>
      </c>
      <c r="V833" s="13">
        <f t="shared" si="1019"/>
        <v>2.2875284918370898E-3</v>
      </c>
      <c r="W833" s="13">
        <f t="shared" si="1020"/>
        <v>9.9263420473740677E-3</v>
      </c>
      <c r="X833" s="13">
        <f t="shared" si="1021"/>
        <v>1.1058564236462336E-2</v>
      </c>
      <c r="Y833" s="13">
        <f t="shared" si="1022"/>
        <v>6.159965191019948E-3</v>
      </c>
      <c r="Z833" s="13">
        <f t="shared" si="1023"/>
        <v>3.6831772871219852E-2</v>
      </c>
      <c r="AA833" s="13">
        <f t="shared" si="1024"/>
        <v>2.6504584681006433E-2</v>
      </c>
      <c r="AB833" s="13">
        <f t="shared" si="1025"/>
        <v>9.5365082149163269E-3</v>
      </c>
      <c r="AC833" s="13">
        <f t="shared" si="1026"/>
        <v>1.1461842004241824E-4</v>
      </c>
      <c r="AD833" s="13">
        <f t="shared" si="1027"/>
        <v>1.7857786420378953E-3</v>
      </c>
      <c r="AE833" s="13">
        <f t="shared" si="1028"/>
        <v>1.9894688023875578E-3</v>
      </c>
      <c r="AF833" s="13">
        <f t="shared" si="1029"/>
        <v>1.1081961735068715E-3</v>
      </c>
      <c r="AG833" s="13">
        <f t="shared" si="1030"/>
        <v>4.1153322183336321E-4</v>
      </c>
      <c r="AH833" s="13">
        <f t="shared" si="1031"/>
        <v>1.0258223127293036E-2</v>
      </c>
      <c r="AI833" s="13">
        <f t="shared" si="1032"/>
        <v>7.3819401662972963E-3</v>
      </c>
      <c r="AJ833" s="13">
        <f t="shared" si="1033"/>
        <v>2.6560662574110481E-3</v>
      </c>
      <c r="AK833" s="13">
        <f t="shared" si="1034"/>
        <v>6.3711235843445324E-4</v>
      </c>
      <c r="AL833" s="13">
        <f t="shared" si="1035"/>
        <v>3.6755496800744203E-6</v>
      </c>
      <c r="AM833" s="13">
        <f t="shared" si="1036"/>
        <v>2.570135377676079E-4</v>
      </c>
      <c r="AN833" s="13">
        <f t="shared" si="1037"/>
        <v>2.8632911333086806E-4</v>
      </c>
      <c r="AO833" s="13">
        <f t="shared" si="1038"/>
        <v>1.5949424659290038E-4</v>
      </c>
      <c r="AP833" s="13">
        <f t="shared" si="1039"/>
        <v>5.9228846600826325E-5</v>
      </c>
      <c r="AQ833" s="13">
        <f t="shared" si="1040"/>
        <v>1.6496157437977957E-5</v>
      </c>
      <c r="AR833" s="13">
        <f t="shared" si="1041"/>
        <v>2.285660092383044E-3</v>
      </c>
      <c r="AS833" s="13">
        <f t="shared" si="1042"/>
        <v>1.6447883647192187E-3</v>
      </c>
      <c r="AT833" s="13">
        <f t="shared" si="1043"/>
        <v>5.9180469872384389E-4</v>
      </c>
      <c r="AU833" s="13">
        <f t="shared" si="1044"/>
        <v>1.4195658195065433E-4</v>
      </c>
      <c r="AV833" s="13">
        <f t="shared" si="1045"/>
        <v>2.5538413942852477E-5</v>
      </c>
      <c r="AW833" s="13">
        <f t="shared" si="1046"/>
        <v>8.1851696394578632E-8</v>
      </c>
      <c r="AX833" s="13">
        <f t="shared" si="1047"/>
        <v>3.0825003092413787E-5</v>
      </c>
      <c r="AY833" s="13">
        <f t="shared" si="1048"/>
        <v>3.4340976279049858E-5</v>
      </c>
      <c r="AZ833" s="13">
        <f t="shared" si="1049"/>
        <v>1.9128994865997249E-5</v>
      </c>
      <c r="BA833" s="13">
        <f t="shared" si="1050"/>
        <v>7.103631176352279E-6</v>
      </c>
      <c r="BB833" s="13">
        <f t="shared" si="1051"/>
        <v>1.9784720620374345E-6</v>
      </c>
      <c r="BC833" s="13">
        <f t="shared" si="1052"/>
        <v>4.4082825845951944E-7</v>
      </c>
      <c r="BD833" s="13">
        <f t="shared" si="1053"/>
        <v>4.2439465336617294E-4</v>
      </c>
      <c r="BE833" s="13">
        <f t="shared" si="1054"/>
        <v>3.0539947310273367E-4</v>
      </c>
      <c r="BF833" s="13">
        <f t="shared" si="1055"/>
        <v>1.0988455843122255E-4</v>
      </c>
      <c r="BG833" s="13">
        <f t="shared" si="1056"/>
        <v>2.6358081234722088E-5</v>
      </c>
      <c r="BH833" s="13">
        <f t="shared" si="1057"/>
        <v>4.7418976990137521E-6</v>
      </c>
      <c r="BI833" s="13">
        <f t="shared" si="1058"/>
        <v>6.8246527014390258E-7</v>
      </c>
      <c r="BJ833" s="14">
        <f t="shared" si="1059"/>
        <v>0.23580863688170459</v>
      </c>
      <c r="BK833" s="14">
        <f t="shared" si="1060"/>
        <v>0.31607646969349035</v>
      </c>
      <c r="BL833" s="14">
        <f t="shared" si="1061"/>
        <v>0.41114607098689987</v>
      </c>
      <c r="BM833" s="14">
        <f t="shared" si="1062"/>
        <v>0.278240910097526</v>
      </c>
      <c r="BN833" s="14">
        <f t="shared" si="1063"/>
        <v>0.72158778121120581</v>
      </c>
    </row>
    <row r="834" spans="1:66" x14ac:dyDescent="0.25">
      <c r="A834" t="s">
        <v>145</v>
      </c>
      <c r="B834" t="s">
        <v>347</v>
      </c>
      <c r="C834" t="s">
        <v>419</v>
      </c>
      <c r="D834" s="11">
        <v>44450</v>
      </c>
      <c r="E834" s="10">
        <f>VLOOKUP(A834,home!$A$2:$E$405,3,FALSE)</f>
        <v>1.4406000000000001</v>
      </c>
      <c r="F834" s="10">
        <f>VLOOKUP(B834,home!$B$2:$E$405,3,FALSE)</f>
        <v>0.99170000000000003</v>
      </c>
      <c r="G834" s="10">
        <f>VLOOKUP(C834,away!$B$2:$E$405,4,FALSE)</f>
        <v>1.0246999999999999</v>
      </c>
      <c r="H834" s="10">
        <f>VLOOKUP(A834,away!$A$2:$E$405,3,FALSE)</f>
        <v>1.2678</v>
      </c>
      <c r="I834" s="10">
        <f>VLOOKUP(C834,away!$B$2:$E$405,3,FALSE)</f>
        <v>0.82630000000000003</v>
      </c>
      <c r="J834" s="10">
        <f>VLOOKUP(B834,home!$B$2:$E$405,4,FALSE)</f>
        <v>1.2395</v>
      </c>
      <c r="K834" s="12">
        <f t="shared" si="1008"/>
        <v>1.4639305025940001</v>
      </c>
      <c r="L834" s="12">
        <f t="shared" si="1009"/>
        <v>1.2984793020300001</v>
      </c>
      <c r="M834" s="13">
        <f t="shared" si="1010"/>
        <v>6.3139431188716455E-2</v>
      </c>
      <c r="N834" s="13">
        <f t="shared" si="1011"/>
        <v>9.2431739233596974E-2</v>
      </c>
      <c r="O834" s="13">
        <f t="shared" si="1012"/>
        <v>8.1985244540495772E-2</v>
      </c>
      <c r="P834" s="13">
        <f t="shared" si="1013"/>
        <v>0.12002070024545997</v>
      </c>
      <c r="Q834" s="13">
        <f t="shared" si="1014"/>
        <v>6.7656821235938594E-2</v>
      </c>
      <c r="R834" s="13">
        <f t="shared" si="1015"/>
        <v>5.3228071553850918E-2</v>
      </c>
      <c r="S834" s="13">
        <f t="shared" si="1016"/>
        <v>5.7036340905399413E-2</v>
      </c>
      <c r="T834" s="13">
        <f t="shared" si="1017"/>
        <v>8.7850982016010035E-2</v>
      </c>
      <c r="U834" s="13">
        <f t="shared" si="1018"/>
        <v>7.7922197541938382E-2</v>
      </c>
      <c r="V834" s="13">
        <f t="shared" si="1019"/>
        <v>1.2046604098658828E-2</v>
      </c>
      <c r="W834" s="13">
        <f t="shared" si="1020"/>
        <v>3.3014961438613322E-2</v>
      </c>
      <c r="X834" s="13">
        <f t="shared" si="1021"/>
        <v>4.2869244085357999E-2</v>
      </c>
      <c r="Y834" s="13">
        <f t="shared" si="1022"/>
        <v>2.7832413069254686E-2</v>
      </c>
      <c r="Z834" s="13">
        <f t="shared" si="1023"/>
        <v>2.3038516399882417E-2</v>
      </c>
      <c r="AA834" s="13">
        <f t="shared" si="1024"/>
        <v>3.3726786892299986E-2</v>
      </c>
      <c r="AB834" s="13">
        <f t="shared" si="1025"/>
        <v>2.4686836043062731E-2</v>
      </c>
      <c r="AC834" s="13">
        <f t="shared" si="1026"/>
        <v>1.4311994029327397E-3</v>
      </c>
      <c r="AD834" s="13">
        <f t="shared" si="1027"/>
        <v>1.2082902272987691E-2</v>
      </c>
      <c r="AE834" s="13">
        <f t="shared" si="1028"/>
        <v>1.5689398509925758E-2</v>
      </c>
      <c r="AF834" s="13">
        <f t="shared" si="1029"/>
        <v>1.0186179613219463E-2</v>
      </c>
      <c r="AG834" s="13">
        <f t="shared" si="1030"/>
        <v>4.4088477981751428E-3</v>
      </c>
      <c r="AH834" s="13">
        <f t="shared" si="1031"/>
        <v>7.4787591736815038E-3</v>
      </c>
      <c r="AI834" s="13">
        <f t="shared" si="1032"/>
        <v>1.0948383675907053E-2</v>
      </c>
      <c r="AJ834" s="13">
        <f t="shared" si="1033"/>
        <v>8.0138364086312797E-3</v>
      </c>
      <c r="AK834" s="13">
        <f t="shared" si="1034"/>
        <v>3.9105665204645611E-3</v>
      </c>
      <c r="AL834" s="13">
        <f t="shared" si="1035"/>
        <v>1.0882173076121657E-4</v>
      </c>
      <c r="AM834" s="13">
        <f t="shared" si="1036"/>
        <v>3.5377058394578114E-3</v>
      </c>
      <c r="AN834" s="13">
        <f t="shared" si="1037"/>
        <v>4.5936378092066342E-3</v>
      </c>
      <c r="AO834" s="13">
        <f t="shared" si="1038"/>
        <v>2.9823718081386252E-3</v>
      </c>
      <c r="AP834" s="13">
        <f t="shared" si="1039"/>
        <v>1.2908493546085974E-3</v>
      </c>
      <c r="AQ834" s="13">
        <f t="shared" si="1040"/>
        <v>4.1903529224951165E-4</v>
      </c>
      <c r="AR834" s="13">
        <f t="shared" si="1041"/>
        <v>1.9422027983784836E-3</v>
      </c>
      <c r="AS834" s="13">
        <f t="shared" si="1042"/>
        <v>2.843249918769687E-3</v>
      </c>
      <c r="AT834" s="13">
        <f t="shared" si="1043"/>
        <v>2.0811601412924294E-3</v>
      </c>
      <c r="AU834" s="13">
        <f t="shared" si="1044"/>
        <v>1.0155579372069417E-3</v>
      </c>
      <c r="AV834" s="13">
        <f t="shared" si="1045"/>
        <v>3.7167656035717124E-4</v>
      </c>
      <c r="AW834" s="13">
        <f t="shared" si="1046"/>
        <v>5.7460396608608523E-6</v>
      </c>
      <c r="AX834" s="13">
        <f t="shared" si="1047"/>
        <v>8.6315924793120113E-4</v>
      </c>
      <c r="AY834" s="13">
        <f t="shared" si="1048"/>
        <v>1.1207944177944458E-3</v>
      </c>
      <c r="AZ834" s="13">
        <f t="shared" si="1049"/>
        <v>7.2766417666842635E-4</v>
      </c>
      <c r="BA834" s="13">
        <f t="shared" si="1050"/>
        <v>3.1495229074421767E-4</v>
      </c>
      <c r="BB834" s="13">
        <f t="shared" si="1051"/>
        <v>1.0223975766457529E-4</v>
      </c>
      <c r="BC834" s="13">
        <f t="shared" si="1052"/>
        <v>2.6551241834402812E-5</v>
      </c>
      <c r="BD834" s="13">
        <f t="shared" si="1053"/>
        <v>4.2031835567320121E-4</v>
      </c>
      <c r="BE834" s="13">
        <f t="shared" si="1054"/>
        <v>6.1531686167015317E-4</v>
      </c>
      <c r="BF834" s="13">
        <f t="shared" si="1055"/>
        <v>4.5039056127967514E-4</v>
      </c>
      <c r="BG834" s="13">
        <f t="shared" si="1056"/>
        <v>2.1978016024591613E-4</v>
      </c>
      <c r="BH834" s="13">
        <f t="shared" si="1057"/>
        <v>8.0435720112248516E-5</v>
      </c>
      <c r="BI834" s="13">
        <f t="shared" si="1058"/>
        <v>2.3550460834086857E-5</v>
      </c>
      <c r="BJ834" s="14">
        <f t="shared" si="1059"/>
        <v>0.41000245050937817</v>
      </c>
      <c r="BK834" s="14">
        <f t="shared" si="1060"/>
        <v>0.25490389198972307</v>
      </c>
      <c r="BL834" s="14">
        <f t="shared" si="1061"/>
        <v>0.31196432182615219</v>
      </c>
      <c r="BM834" s="14">
        <f t="shared" si="1062"/>
        <v>0.52033212434894371</v>
      </c>
      <c r="BN834" s="14">
        <f t="shared" si="1063"/>
        <v>0.47846200799805866</v>
      </c>
    </row>
    <row r="835" spans="1:66" x14ac:dyDescent="0.25">
      <c r="A835" t="s">
        <v>145</v>
      </c>
      <c r="B835" t="s">
        <v>355</v>
      </c>
      <c r="C835" t="s">
        <v>375</v>
      </c>
      <c r="D835" s="11">
        <v>44450</v>
      </c>
      <c r="E835" s="10">
        <f>VLOOKUP(A835,home!$A$2:$E$405,3,FALSE)</f>
        <v>1.4406000000000001</v>
      </c>
      <c r="F835" s="10">
        <f>VLOOKUP(B835,home!$B$2:$E$405,3,FALSE)</f>
        <v>0.43840000000000001</v>
      </c>
      <c r="G835" s="10">
        <f>VLOOKUP(C835,away!$B$2:$E$405,4,FALSE)</f>
        <v>0.9718</v>
      </c>
      <c r="H835" s="10">
        <f>VLOOKUP(A835,away!$A$2:$E$405,3,FALSE)</f>
        <v>1.2678</v>
      </c>
      <c r="I835" s="10">
        <f>VLOOKUP(C835,away!$B$2:$E$405,3,FALSE)</f>
        <v>0.98599999999999999</v>
      </c>
      <c r="J835" s="10">
        <f>VLOOKUP(B835,home!$B$2:$E$405,4,FALSE)</f>
        <v>1.619</v>
      </c>
      <c r="K835" s="12">
        <f t="shared" si="1008"/>
        <v>0.61374907507200005</v>
      </c>
      <c r="L835" s="12">
        <f t="shared" si="1009"/>
        <v>2.0238322452000004</v>
      </c>
      <c r="M835" s="13">
        <f t="shared" si="1010"/>
        <v>7.1534078512941898E-2</v>
      </c>
      <c r="N835" s="13">
        <f t="shared" si="1011"/>
        <v>4.3903974523445917E-2</v>
      </c>
      <c r="O835" s="13">
        <f t="shared" si="1012"/>
        <v>0.14477297472516029</v>
      </c>
      <c r="P835" s="13">
        <f t="shared" si="1013"/>
        <v>8.8854279332989158E-2</v>
      </c>
      <c r="Q835" s="13">
        <f t="shared" si="1014"/>
        <v>1.3473011877874794E-2</v>
      </c>
      <c r="R835" s="13">
        <f t="shared" si="1015"/>
        <v>0.14649810724115209</v>
      </c>
      <c r="S835" s="13">
        <f t="shared" si="1016"/>
        <v>2.7592034174161117E-2</v>
      </c>
      <c r="T835" s="13">
        <f t="shared" si="1017"/>
        <v>2.7267115878405614E-2</v>
      </c>
      <c r="U835" s="13">
        <f t="shared" si="1018"/>
        <v>8.9913077819055762E-2</v>
      </c>
      <c r="V835" s="13">
        <f t="shared" si="1019"/>
        <v>3.8080844555985378E-3</v>
      </c>
      <c r="W835" s="13">
        <f t="shared" si="1020"/>
        <v>2.7563495261599081E-3</v>
      </c>
      <c r="X835" s="13">
        <f t="shared" si="1021"/>
        <v>5.5783890500841629E-3</v>
      </c>
      <c r="Y835" s="13">
        <f t="shared" si="1022"/>
        <v>5.6448618179154664E-3</v>
      </c>
      <c r="Z835" s="13">
        <f t="shared" si="1023"/>
        <v>9.8829197765137058E-2</v>
      </c>
      <c r="AA835" s="13">
        <f t="shared" si="1024"/>
        <v>6.0656328718460648E-2</v>
      </c>
      <c r="AB835" s="13">
        <f t="shared" si="1025"/>
        <v>1.8613882824109206E-2</v>
      </c>
      <c r="AC835" s="13">
        <f t="shared" si="1026"/>
        <v>2.9563234665152437E-4</v>
      </c>
      <c r="AD835" s="13">
        <f t="shared" si="1027"/>
        <v>4.229267430639473E-4</v>
      </c>
      <c r="AE835" s="13">
        <f t="shared" si="1028"/>
        <v>8.5593277997023196E-4</v>
      </c>
      <c r="AF835" s="13">
        <f t="shared" si="1029"/>
        <v>8.6613217991371655E-4</v>
      </c>
      <c r="AG835" s="13">
        <f t="shared" si="1030"/>
        <v>5.8430207810491585E-4</v>
      </c>
      <c r="AH835" s="13">
        <f t="shared" si="1031"/>
        <v>5.0003429301083042E-2</v>
      </c>
      <c r="AI835" s="13">
        <f t="shared" si="1032"/>
        <v>3.0689558483967865E-2</v>
      </c>
      <c r="AJ835" s="13">
        <f t="shared" si="1033"/>
        <v>9.4178440669516646E-3</v>
      </c>
      <c r="AK835" s="13">
        <f t="shared" si="1034"/>
        <v>1.9267310284213021E-3</v>
      </c>
      <c r="AL835" s="13">
        <f t="shared" si="1035"/>
        <v>1.468849513703555E-5</v>
      </c>
      <c r="AM835" s="13">
        <f t="shared" si="1036"/>
        <v>5.1914179475742229E-5</v>
      </c>
      <c r="AN835" s="13">
        <f t="shared" si="1037"/>
        <v>1.0506559040610715E-4</v>
      </c>
      <c r="AO835" s="13">
        <f t="shared" si="1038"/>
        <v>1.0631756486242778E-4</v>
      </c>
      <c r="AP835" s="13">
        <f t="shared" si="1039"/>
        <v>7.1722971999907945E-5</v>
      </c>
      <c r="AQ835" s="13">
        <f t="shared" si="1040"/>
        <v>3.6288815863747609E-5</v>
      </c>
      <c r="AR835" s="13">
        <f t="shared" si="1041"/>
        <v>2.0239710518022085E-2</v>
      </c>
      <c r="AS835" s="13">
        <f t="shared" si="1042"/>
        <v>1.2422103610161085E-2</v>
      </c>
      <c r="AT835" s="13">
        <f t="shared" si="1043"/>
        <v>3.8120273005924593E-3</v>
      </c>
      <c r="AU835" s="13">
        <f t="shared" si="1044"/>
        <v>7.7987607662927821E-4</v>
      </c>
      <c r="AV835" s="13">
        <f t="shared" si="1045"/>
        <v>1.1966205517549993E-4</v>
      </c>
      <c r="AW835" s="13">
        <f t="shared" si="1046"/>
        <v>5.0680415273496507E-7</v>
      </c>
      <c r="AX835" s="13">
        <f t="shared" si="1047"/>
        <v>5.3103799393930972E-6</v>
      </c>
      <c r="AY835" s="13">
        <f t="shared" si="1048"/>
        <v>1.0747318155606973E-5</v>
      </c>
      <c r="AZ835" s="13">
        <f t="shared" si="1049"/>
        <v>1.0875384516370398E-5</v>
      </c>
      <c r="BA835" s="13">
        <f t="shared" si="1050"/>
        <v>7.3366512877264057E-6</v>
      </c>
      <c r="BB835" s="13">
        <f t="shared" si="1051"/>
        <v>3.7120378619722009E-6</v>
      </c>
      <c r="BC835" s="13">
        <f t="shared" si="1052"/>
        <v>1.5025083840925224E-6</v>
      </c>
      <c r="BD835" s="13">
        <f t="shared" si="1053"/>
        <v>6.8269631299811085E-3</v>
      </c>
      <c r="BE835" s="13">
        <f t="shared" si="1054"/>
        <v>4.1900423065765521E-3</v>
      </c>
      <c r="BF835" s="13">
        <f t="shared" si="1055"/>
        <v>1.2858172950869541E-3</v>
      </c>
      <c r="BG835" s="13">
        <f t="shared" si="1056"/>
        <v>2.6305639185706634E-4</v>
      </c>
      <c r="BH835" s="13">
        <f t="shared" si="1057"/>
        <v>4.0362654298513011E-5</v>
      </c>
      <c r="BI835" s="13">
        <f t="shared" si="1058"/>
        <v>4.9545083486326514E-6</v>
      </c>
      <c r="BJ835" s="14">
        <f t="shared" si="1059"/>
        <v>0.10176378985769177</v>
      </c>
      <c r="BK835" s="14">
        <f t="shared" si="1060"/>
        <v>0.1921095446356349</v>
      </c>
      <c r="BL835" s="14">
        <f t="shared" si="1061"/>
        <v>0.60247651005509117</v>
      </c>
      <c r="BM835" s="14">
        <f t="shared" si="1062"/>
        <v>0.48613237558598787</v>
      </c>
      <c r="BN835" s="14">
        <f t="shared" si="1063"/>
        <v>0.50903642621356426</v>
      </c>
    </row>
    <row r="836" spans="1:66" x14ac:dyDescent="0.25">
      <c r="A836" t="s">
        <v>145</v>
      </c>
      <c r="B836" t="s">
        <v>360</v>
      </c>
      <c r="C836" t="s">
        <v>357</v>
      </c>
      <c r="D836" s="11">
        <v>44450</v>
      </c>
      <c r="E836" s="10">
        <f>VLOOKUP(A836,home!$A$2:$E$405,3,FALSE)</f>
        <v>1.4406000000000001</v>
      </c>
      <c r="F836" s="10">
        <f>VLOOKUP(B836,home!$B$2:$E$405,3,FALSE)</f>
        <v>1.0908</v>
      </c>
      <c r="G836" s="10">
        <f>VLOOKUP(C836,away!$B$2:$E$405,4,FALSE)</f>
        <v>0.66259999999999997</v>
      </c>
      <c r="H836" s="10">
        <f>VLOOKUP(A836,away!$A$2:$E$405,3,FALSE)</f>
        <v>1.2678</v>
      </c>
      <c r="I836" s="10">
        <f>VLOOKUP(C836,away!$B$2:$E$405,3,FALSE)</f>
        <v>0.96799999999999997</v>
      </c>
      <c r="J836" s="10">
        <f>VLOOKUP(B836,home!$B$2:$E$405,4,FALSE)</f>
        <v>1.0892999999999999</v>
      </c>
      <c r="K836" s="12">
        <f t="shared" si="1008"/>
        <v>1.041213933648</v>
      </c>
      <c r="L836" s="12">
        <f t="shared" si="1009"/>
        <v>1.3368220747199999</v>
      </c>
      <c r="M836" s="13">
        <f t="shared" si="1010"/>
        <v>9.2732524682987802E-2</v>
      </c>
      <c r="N836" s="13">
        <f t="shared" si="1011"/>
        <v>9.6554396802283962E-2</v>
      </c>
      <c r="O836" s="13">
        <f t="shared" si="1012"/>
        <v>0.12396688604073536</v>
      </c>
      <c r="P836" s="13">
        <f t="shared" si="1013"/>
        <v>0.12907604905656739</v>
      </c>
      <c r="Q836" s="13">
        <f t="shared" si="1014"/>
        <v>5.0266891652757981E-2</v>
      </c>
      <c r="R836" s="13">
        <f t="shared" si="1015"/>
        <v>8.2860834896776828E-2</v>
      </c>
      <c r="S836" s="13">
        <f t="shared" si="1016"/>
        <v>4.4915811623291918E-2</v>
      </c>
      <c r="T836" s="13">
        <f t="shared" si="1017"/>
        <v>6.719789038896537E-2</v>
      </c>
      <c r="U836" s="13">
        <f t="shared" si="1018"/>
        <v>8.6275855848230457E-2</v>
      </c>
      <c r="V836" s="13">
        <f t="shared" si="1019"/>
        <v>6.9465684886276602E-3</v>
      </c>
      <c r="W836" s="13">
        <f t="shared" si="1020"/>
        <v>1.7446195996675316E-2</v>
      </c>
      <c r="X836" s="13">
        <f t="shared" si="1021"/>
        <v>2.3322459928247254E-2</v>
      </c>
      <c r="Y836" s="13">
        <f t="shared" si="1022"/>
        <v>1.5588989634426779E-2</v>
      </c>
      <c r="Z836" s="13">
        <f t="shared" si="1023"/>
        <v>3.6923397739913523E-2</v>
      </c>
      <c r="AA836" s="13">
        <f t="shared" si="1024"/>
        <v>3.8445156204425027E-2</v>
      </c>
      <c r="AB836" s="13">
        <f t="shared" si="1025"/>
        <v>2.0014816160660597E-2</v>
      </c>
      <c r="AC836" s="13">
        <f t="shared" si="1026"/>
        <v>6.0431575792724648E-4</v>
      </c>
      <c r="AD836" s="13">
        <f t="shared" si="1027"/>
        <v>4.5413055902230742E-3</v>
      </c>
      <c r="AE836" s="13">
        <f t="shared" si="1028"/>
        <v>6.0709175610595438E-3</v>
      </c>
      <c r="AF836" s="13">
        <f t="shared" si="1029"/>
        <v>4.0578683047148515E-3</v>
      </c>
      <c r="AG836" s="13">
        <f t="shared" si="1030"/>
        <v>1.8082159753498119E-3</v>
      </c>
      <c r="AH836" s="13">
        <f t="shared" si="1031"/>
        <v>1.2340003293095748E-2</v>
      </c>
      <c r="AI836" s="13">
        <f t="shared" si="1032"/>
        <v>1.2848583370033497E-2</v>
      </c>
      <c r="AJ836" s="13">
        <f t="shared" si="1033"/>
        <v>6.689062016258426E-3</v>
      </c>
      <c r="AK836" s="13">
        <f t="shared" si="1034"/>
        <v>2.3215815247879528E-3</v>
      </c>
      <c r="AL836" s="13">
        <f t="shared" si="1035"/>
        <v>3.364631371033246E-5</v>
      </c>
      <c r="AM836" s="13">
        <f t="shared" si="1036"/>
        <v>9.456941314987642E-4</v>
      </c>
      <c r="AN836" s="13">
        <f t="shared" si="1037"/>
        <v>1.2642247909207065E-3</v>
      </c>
      <c r="AO836" s="13">
        <f t="shared" si="1038"/>
        <v>8.4502180395553859E-4</v>
      </c>
      <c r="AP836" s="13">
        <f t="shared" si="1039"/>
        <v>3.7654793371582669E-4</v>
      </c>
      <c r="AQ836" s="13">
        <f t="shared" si="1040"/>
        <v>1.2584439749538021E-4</v>
      </c>
      <c r="AR836" s="13">
        <f t="shared" si="1041"/>
        <v>3.2992777608655734E-3</v>
      </c>
      <c r="AS836" s="13">
        <f t="shared" si="1042"/>
        <v>3.4352539755882084E-3</v>
      </c>
      <c r="AT836" s="13">
        <f t="shared" si="1043"/>
        <v>1.7884171525010646E-3</v>
      </c>
      <c r="AU836" s="13">
        <f t="shared" si="1044"/>
        <v>6.2070828611972945E-4</v>
      </c>
      <c r="AV836" s="13">
        <f t="shared" si="1045"/>
        <v>1.6157252905965794E-4</v>
      </c>
      <c r="AW836" s="13">
        <f t="shared" si="1046"/>
        <v>1.3009139439521599E-6</v>
      </c>
      <c r="AX836" s="13">
        <f t="shared" si="1047"/>
        <v>1.6411165111427609E-4</v>
      </c>
      <c r="AY836" s="13">
        <f t="shared" si="1048"/>
        <v>2.1938807792831137E-4</v>
      </c>
      <c r="AZ836" s="13">
        <f t="shared" si="1049"/>
        <v>1.4664141275247915E-4</v>
      </c>
      <c r="BA836" s="13">
        <f t="shared" si="1050"/>
        <v>6.534449254521367E-5</v>
      </c>
      <c r="BB836" s="13">
        <f t="shared" si="1051"/>
        <v>2.1838490023954546E-5</v>
      </c>
      <c r="BC836" s="13">
        <f t="shared" si="1052"/>
        <v>5.8388351085149789E-6</v>
      </c>
      <c r="BD836" s="13">
        <f t="shared" si="1053"/>
        <v>7.3509122355964432E-4</v>
      </c>
      <c r="BE836" s="13">
        <f t="shared" si="1054"/>
        <v>7.6538722447265853E-4</v>
      </c>
      <c r="BF836" s="13">
        <f t="shared" si="1055"/>
        <v>3.9846592137855074E-4</v>
      </c>
      <c r="BG836" s="13">
        <f t="shared" si="1056"/>
        <v>1.3829608980774516E-4</v>
      </c>
      <c r="BH836" s="13">
        <f t="shared" si="1057"/>
        <v>3.5998953919214856E-5</v>
      </c>
      <c r="BI836" s="13">
        <f t="shared" si="1058"/>
        <v>7.4965224834877602E-6</v>
      </c>
      <c r="BJ836" s="14">
        <f t="shared" si="1059"/>
        <v>0.2910356278517629</v>
      </c>
      <c r="BK836" s="14">
        <f t="shared" si="1060"/>
        <v>0.27452830400104072</v>
      </c>
      <c r="BL836" s="14">
        <f t="shared" si="1061"/>
        <v>0.39714874499475933</v>
      </c>
      <c r="BM836" s="14">
        <f t="shared" si="1062"/>
        <v>0.42396040429138271</v>
      </c>
      <c r="BN836" s="14">
        <f t="shared" si="1063"/>
        <v>0.57545758313210937</v>
      </c>
    </row>
    <row r="837" spans="1:66" x14ac:dyDescent="0.25">
      <c r="A837" t="s">
        <v>145</v>
      </c>
      <c r="B837" t="s">
        <v>149</v>
      </c>
      <c r="C837" t="s">
        <v>366</v>
      </c>
      <c r="D837" s="11">
        <v>44450</v>
      </c>
      <c r="E837" s="10">
        <f>VLOOKUP(A837,home!$A$2:$E$405,3,FALSE)</f>
        <v>1.4406000000000001</v>
      </c>
      <c r="F837" s="10">
        <f>VLOOKUP(B837,home!$B$2:$E$405,3,FALSE)</f>
        <v>0.69420000000000004</v>
      </c>
      <c r="G837" s="10">
        <f>VLOOKUP(C837,away!$B$2:$E$405,4,FALSE)</f>
        <v>0.79830000000000001</v>
      </c>
      <c r="H837" s="10">
        <f>VLOOKUP(A837,away!$A$2:$E$405,3,FALSE)</f>
        <v>1.2678</v>
      </c>
      <c r="I837" s="10">
        <f>VLOOKUP(C837,away!$B$2:$E$405,3,FALSE)</f>
        <v>1.0254000000000001</v>
      </c>
      <c r="J837" s="10">
        <f>VLOOKUP(B837,home!$B$2:$E$405,4,FALSE)</f>
        <v>1.5774999999999999</v>
      </c>
      <c r="K837" s="12">
        <f t="shared" si="1008"/>
        <v>0.79835150631600016</v>
      </c>
      <c r="L837" s="12">
        <f t="shared" si="1009"/>
        <v>2.0507533443000003</v>
      </c>
      <c r="M837" s="13">
        <f t="shared" si="1010"/>
        <v>5.7896123365061967E-2</v>
      </c>
      <c r="N837" s="13">
        <f t="shared" si="1011"/>
        <v>4.6221457298354189E-2</v>
      </c>
      <c r="O837" s="13">
        <f t="shared" si="1012"/>
        <v>0.11873066861290622</v>
      </c>
      <c r="P837" s="13">
        <f t="shared" si="1013"/>
        <v>9.4788808133019528E-2</v>
      </c>
      <c r="Q837" s="13">
        <f t="shared" si="1014"/>
        <v>1.8450485029130877E-2</v>
      </c>
      <c r="R837" s="13">
        <f t="shared" si="1015"/>
        <v>0.1217436578644463</v>
      </c>
      <c r="S837" s="13">
        <f t="shared" si="1016"/>
        <v>3.879758101688565E-2</v>
      </c>
      <c r="T837" s="13">
        <f t="shared" si="1017"/>
        <v>3.7837393877447237E-2</v>
      </c>
      <c r="U837" s="13">
        <f t="shared" si="1018"/>
        <v>9.719423264050045E-2</v>
      </c>
      <c r="V837" s="13">
        <f t="shared" si="1019"/>
        <v>7.0578060024388163E-3</v>
      </c>
      <c r="W837" s="13">
        <f t="shared" si="1020"/>
        <v>4.9099908384224811E-3</v>
      </c>
      <c r="X837" s="13">
        <f t="shared" si="1021"/>
        <v>1.0069180132377266E-2</v>
      </c>
      <c r="Y837" s="13">
        <f t="shared" si="1022"/>
        <v>1.0324702415415901E-2</v>
      </c>
      <c r="Z837" s="13">
        <f t="shared" si="1023"/>
        <v>8.3222071170942741E-2</v>
      </c>
      <c r="AA837" s="13">
        <f t="shared" si="1024"/>
        <v>6.6440465878059504E-2</v>
      </c>
      <c r="AB837" s="13">
        <f t="shared" si="1025"/>
        <v>2.6521423007042813E-2</v>
      </c>
      <c r="AC837" s="13">
        <f t="shared" si="1026"/>
        <v>7.2219971316870831E-4</v>
      </c>
      <c r="AD837" s="13">
        <f t="shared" si="1027"/>
        <v>9.7997464546308705E-4</v>
      </c>
      <c r="AE837" s="13">
        <f t="shared" si="1028"/>
        <v>2.0096862815126332E-3</v>
      </c>
      <c r="AF837" s="13">
        <f t="shared" si="1029"/>
        <v>2.0606854314029325E-3</v>
      </c>
      <c r="AG837" s="13">
        <f t="shared" si="1030"/>
        <v>1.4086525133332841E-3</v>
      </c>
      <c r="AH837" s="13">
        <f t="shared" si="1031"/>
        <v>4.2666985193345872E-2</v>
      </c>
      <c r="AI837" s="13">
        <f t="shared" si="1032"/>
        <v>3.4063251899070147E-2</v>
      </c>
      <c r="AJ837" s="13">
        <f t="shared" si="1033"/>
        <v>1.3597224231822004E-2</v>
      </c>
      <c r="AK837" s="13">
        <f t="shared" si="1034"/>
        <v>3.6184548157305045E-3</v>
      </c>
      <c r="AL837" s="13">
        <f t="shared" si="1035"/>
        <v>4.7296050972961125E-5</v>
      </c>
      <c r="AM837" s="13">
        <f t="shared" si="1036"/>
        <v>1.564728468713888E-4</v>
      </c>
      <c r="AN837" s="13">
        <f t="shared" si="1037"/>
        <v>3.2088721401364248E-4</v>
      </c>
      <c r="AO837" s="13">
        <f t="shared" si="1038"/>
        <v>3.2903026364079367E-4</v>
      </c>
      <c r="AP837" s="13">
        <f t="shared" si="1039"/>
        <v>2.2491997117908945E-4</v>
      </c>
      <c r="AQ837" s="13">
        <f t="shared" si="1040"/>
        <v>1.1531384577384434E-4</v>
      </c>
      <c r="AR837" s="13">
        <f t="shared" si="1041"/>
        <v>1.7499892515290518E-2</v>
      </c>
      <c r="AS837" s="13">
        <f t="shared" si="1042"/>
        <v>1.3971065549950281E-2</v>
      </c>
      <c r="AT837" s="13">
        <f t="shared" si="1043"/>
        <v>5.5769106133211925E-3</v>
      </c>
      <c r="AU837" s="13">
        <f t="shared" si="1044"/>
        <v>1.484111662911554E-3</v>
      </c>
      <c r="AV837" s="13">
        <f t="shared" si="1045"/>
        <v>2.9621069540664577E-4</v>
      </c>
      <c r="AW837" s="13">
        <f t="shared" si="1046"/>
        <v>2.1509482273091757E-6</v>
      </c>
      <c r="AX837" s="13">
        <f t="shared" si="1047"/>
        <v>2.0820055499554341E-5</v>
      </c>
      <c r="AY837" s="13">
        <f t="shared" si="1048"/>
        <v>4.2696798444222677E-5</v>
      </c>
      <c r="AZ837" s="13">
        <f t="shared" si="1049"/>
        <v>4.3780301100196369E-5</v>
      </c>
      <c r="BA837" s="13">
        <f t="shared" si="1050"/>
        <v>2.9927532965229556E-5</v>
      </c>
      <c r="BB837" s="13">
        <f t="shared" si="1051"/>
        <v>1.5343497078773252E-5</v>
      </c>
      <c r="BC837" s="13">
        <f t="shared" si="1052"/>
        <v>6.2931455895103044E-6</v>
      </c>
      <c r="BD837" s="13">
        <f t="shared" si="1053"/>
        <v>5.9813271834370969E-3</v>
      </c>
      <c r="BE837" s="13">
        <f t="shared" si="1054"/>
        <v>4.7752015666658442E-3</v>
      </c>
      <c r="BF837" s="13">
        <f t="shared" si="1055"/>
        <v>1.9061446818551006E-3</v>
      </c>
      <c r="BG837" s="13">
        <f t="shared" si="1056"/>
        <v>5.072578260050841E-4</v>
      </c>
      <c r="BH837" s="13">
        <f t="shared" si="1057"/>
        <v>1.012425123704346E-4</v>
      </c>
      <c r="BI837" s="13">
        <f t="shared" si="1058"/>
        <v>1.6165422450830555E-5</v>
      </c>
      <c r="BJ837" s="14">
        <f t="shared" si="1059"/>
        <v>0.13557769393501612</v>
      </c>
      <c r="BK837" s="14">
        <f t="shared" si="1060"/>
        <v>0.19935251107999186</v>
      </c>
      <c r="BL837" s="14">
        <f t="shared" si="1061"/>
        <v>0.57669189437258861</v>
      </c>
      <c r="BM837" s="14">
        <f t="shared" si="1062"/>
        <v>0.53697242440540349</v>
      </c>
      <c r="BN837" s="14">
        <f t="shared" si="1063"/>
        <v>0.45783120030291907</v>
      </c>
    </row>
    <row r="838" spans="1:66" x14ac:dyDescent="0.25">
      <c r="A838" t="s">
        <v>145</v>
      </c>
      <c r="B838" t="s">
        <v>388</v>
      </c>
      <c r="C838" t="s">
        <v>134</v>
      </c>
      <c r="D838" s="11">
        <v>44450</v>
      </c>
      <c r="E838" s="10">
        <f>VLOOKUP(A838,home!$A$2:$E$405,3,FALSE)</f>
        <v>1.4406000000000001</v>
      </c>
      <c r="F838" s="10">
        <f>VLOOKUP(B838,home!$B$2:$E$405,3,FALSE)</f>
        <v>1.1106</v>
      </c>
      <c r="G838" s="10">
        <f>VLOOKUP(C838,away!$B$2:$E$405,4,FALSE)</f>
        <v>1</v>
      </c>
      <c r="H838" s="10">
        <f>VLOOKUP(A838,away!$A$2:$E$405,3,FALSE)</f>
        <v>1.2678</v>
      </c>
      <c r="I838" s="10">
        <f>VLOOKUP(C838,away!$B$2:$E$405,3,FALSE)</f>
        <v>0.51400000000000001</v>
      </c>
      <c r="J838" s="10">
        <f>VLOOKUP(B838,home!$B$2:$E$405,4,FALSE)</f>
        <v>1.1043000000000001</v>
      </c>
      <c r="K838" s="12">
        <f t="shared" si="1008"/>
        <v>1.5999303600000001</v>
      </c>
      <c r="L838" s="12">
        <f t="shared" si="1009"/>
        <v>0.71961621156000011</v>
      </c>
      <c r="M838" s="13">
        <f t="shared" si="1010"/>
        <v>9.8318155746896771E-2</v>
      </c>
      <c r="N838" s="13">
        <f t="shared" si="1011"/>
        <v>0.15730220231866862</v>
      </c>
      <c r="O838" s="13">
        <f t="shared" si="1012"/>
        <v>7.075133876614792E-2</v>
      </c>
      <c r="P838" s="13">
        <f t="shared" si="1013"/>
        <v>0.113197214902605</v>
      </c>
      <c r="Q838" s="13">
        <f t="shared" si="1014"/>
        <v>0.12583628459225021</v>
      </c>
      <c r="R838" s="13">
        <f t="shared" si="1015"/>
        <v>2.5456905182846764E-2</v>
      </c>
      <c r="S838" s="13">
        <f t="shared" si="1016"/>
        <v>3.2582002185570329E-2</v>
      </c>
      <c r="T838" s="13">
        <f t="shared" si="1017"/>
        <v>9.0553830395061111E-2</v>
      </c>
      <c r="U838" s="13">
        <f t="shared" si="1018"/>
        <v>4.0729275473677884E-2</v>
      </c>
      <c r="V838" s="13">
        <f t="shared" si="1019"/>
        <v>4.1680918164084995E-3</v>
      </c>
      <c r="W838" s="13">
        <f t="shared" si="1020"/>
        <v>6.7109764036247105E-2</v>
      </c>
      <c r="X838" s="13">
        <f t="shared" si="1021"/>
        <v>4.8293274154449693E-2</v>
      </c>
      <c r="Y838" s="13">
        <f t="shared" si="1022"/>
        <v>1.7376311495426774E-2</v>
      </c>
      <c r="Z838" s="13">
        <f t="shared" si="1023"/>
        <v>6.106400555240774E-3</v>
      </c>
      <c r="AA838" s="13">
        <f t="shared" si="1024"/>
        <v>9.7698156386505711E-3</v>
      </c>
      <c r="AB838" s="13">
        <f t="shared" si="1025"/>
        <v>7.8155123259399228E-3</v>
      </c>
      <c r="AC838" s="13">
        <f t="shared" si="1026"/>
        <v>2.9992958923222193E-4</v>
      </c>
      <c r="AD838" s="13">
        <f t="shared" si="1027"/>
        <v>2.6842737233506973E-2</v>
      </c>
      <c r="AE838" s="13">
        <f t="shared" si="1028"/>
        <v>1.931646887587685E-2</v>
      </c>
      <c r="AF838" s="13">
        <f t="shared" si="1029"/>
        <v>6.9502220765875746E-3</v>
      </c>
      <c r="AG838" s="13">
        <f t="shared" si="1030"/>
        <v>1.6671641600848762E-3</v>
      </c>
      <c r="AH838" s="13">
        <f t="shared" si="1031"/>
        <v>1.0985662084575614E-3</v>
      </c>
      <c r="AI838" s="13">
        <f t="shared" si="1032"/>
        <v>1.7576294293813414E-3</v>
      </c>
      <c r="AJ838" s="13">
        <f t="shared" si="1033"/>
        <v>1.4060423428483425E-3</v>
      </c>
      <c r="AK838" s="13">
        <f t="shared" si="1034"/>
        <v>7.4985661058953068E-4</v>
      </c>
      <c r="AL838" s="13">
        <f t="shared" si="1035"/>
        <v>1.3812787235501609E-5</v>
      </c>
      <c r="AM838" s="13">
        <f t="shared" si="1036"/>
        <v>8.589302049078042E-3</v>
      </c>
      <c r="AN838" s="13">
        <f t="shared" si="1037"/>
        <v>6.1810010005020882E-3</v>
      </c>
      <c r="AO838" s="13">
        <f t="shared" si="1038"/>
        <v>2.2239742618149409E-3</v>
      </c>
      <c r="AP838" s="13">
        <f t="shared" si="1039"/>
        <v>5.3346931096473862E-4</v>
      </c>
      <c r="AQ838" s="13">
        <f t="shared" si="1040"/>
        <v>9.5973291134992183E-5</v>
      </c>
      <c r="AR838" s="13">
        <f t="shared" si="1041"/>
        <v>1.5810921061561281E-4</v>
      </c>
      <c r="AS838" s="13">
        <f t="shared" si="1042"/>
        <v>2.5296372625955319E-4</v>
      </c>
      <c r="AT838" s="13">
        <f t="shared" si="1043"/>
        <v>2.0236217281069429E-4</v>
      </c>
      <c r="AU838" s="13">
        <f t="shared" si="1044"/>
        <v>1.079217946651321E-4</v>
      </c>
      <c r="AV838" s="13">
        <f t="shared" si="1045"/>
        <v>4.3166838947607727E-5</v>
      </c>
      <c r="AW838" s="13">
        <f t="shared" si="1046"/>
        <v>4.4175435498239205E-7</v>
      </c>
      <c r="AX838" s="13">
        <f t="shared" si="1047"/>
        <v>2.2903808532550294E-3</v>
      </c>
      <c r="AY838" s="13">
        <f t="shared" si="1048"/>
        <v>1.6481951926489451E-3</v>
      </c>
      <c r="AZ838" s="13">
        <f t="shared" si="1049"/>
        <v>5.9303399022271901E-4</v>
      </c>
      <c r="BA838" s="13">
        <f t="shared" si="1050"/>
        <v>1.4225229112346111E-4</v>
      </c>
      <c r="BB838" s="13">
        <f t="shared" si="1051"/>
        <v>2.5591763705998817E-5</v>
      </c>
      <c r="BC838" s="13">
        <f t="shared" si="1052"/>
        <v>3.6832496090499174E-6</v>
      </c>
      <c r="BD838" s="13">
        <f t="shared" si="1053"/>
        <v>1.8962991859324903E-5</v>
      </c>
      <c r="BE838" s="13">
        <f t="shared" si="1054"/>
        <v>3.0339466392166758E-5</v>
      </c>
      <c r="BF838" s="13">
        <f t="shared" si="1055"/>
        <v>2.4270516693513641E-5</v>
      </c>
      <c r="BG838" s="13">
        <f t="shared" si="1056"/>
        <v>1.2943712170279764E-5</v>
      </c>
      <c r="BH838" s="13">
        <f t="shared" si="1057"/>
        <v>5.1772595180830214E-6</v>
      </c>
      <c r="BI838" s="13">
        <f t="shared" si="1058"/>
        <v>1.6566509369159986E-6</v>
      </c>
      <c r="BJ838" s="14">
        <f t="shared" si="1059"/>
        <v>0.58357511659221972</v>
      </c>
      <c r="BK838" s="14">
        <f t="shared" si="1060"/>
        <v>0.25022740222059731</v>
      </c>
      <c r="BL838" s="14">
        <f t="shared" si="1061"/>
        <v>0.16039281631940872</v>
      </c>
      <c r="BM838" s="14">
        <f t="shared" si="1062"/>
        <v>0.40779188073975725</v>
      </c>
      <c r="BN838" s="14">
        <f t="shared" si="1063"/>
        <v>0.59086210150941521</v>
      </c>
    </row>
    <row r="839" spans="1:66" x14ac:dyDescent="0.25">
      <c r="A839" t="s">
        <v>145</v>
      </c>
      <c r="B839" t="s">
        <v>423</v>
      </c>
      <c r="C839" t="s">
        <v>147</v>
      </c>
      <c r="D839" s="11">
        <v>44450</v>
      </c>
      <c r="E839" s="10">
        <f>VLOOKUP(A839,home!$A$2:$E$405,3,FALSE)</f>
        <v>1.4406000000000001</v>
      </c>
      <c r="F839" s="10">
        <f>VLOOKUP(B839,home!$B$2:$E$405,3,FALSE)</f>
        <v>1.0728</v>
      </c>
      <c r="G839" s="10">
        <f>VLOOKUP(C839,away!$B$2:$E$405,4,FALSE)</f>
        <v>1.4214</v>
      </c>
      <c r="H839" s="10">
        <f>VLOOKUP(A839,away!$A$2:$E$405,3,FALSE)</f>
        <v>1.2678</v>
      </c>
      <c r="I839" s="10">
        <f>VLOOKUP(C839,away!$B$2:$E$405,3,FALSE)</f>
        <v>1.0141</v>
      </c>
      <c r="J839" s="10">
        <f>VLOOKUP(B839,home!$B$2:$E$405,4,FALSE)</f>
        <v>0.5736</v>
      </c>
      <c r="K839" s="12">
        <f t="shared" ref="K839:K902" si="1064">E839*F839*G839</f>
        <v>2.196739131552</v>
      </c>
      <c r="L839" s="12">
        <f t="shared" ref="L839:L902" si="1065">H839*I839*J839</f>
        <v>0.73746374212799992</v>
      </c>
      <c r="M839" s="13">
        <f t="shared" ref="M839:M902" si="1066">_xlfn.POISSON.DIST(0,K839,FALSE) * _xlfn.POISSON.DIST(0,L839,FALSE)</f>
        <v>5.3173088085549498E-2</v>
      </c>
      <c r="N839" s="13">
        <f t="shared" ref="N839:N902" si="1067">_xlfn.POISSON.DIST(1,K839,FALSE) * _xlfn.POISSON.DIST(0,L839,FALSE)</f>
        <v>0.116807403342988</v>
      </c>
      <c r="O839" s="13">
        <f t="shared" ref="O839:O902" si="1068">_xlfn.POISSON.DIST(0,K839,FALSE) * _xlfn.POISSON.DIST(1,L839,FALSE)</f>
        <v>3.9213224520071095E-2</v>
      </c>
      <c r="P839" s="13">
        <f t="shared" ref="P839:P902" si="1069">_xlfn.POISSON.DIST(1,K839,FALSE) * _xlfn.POISSON.DIST(1,L839,FALSE)</f>
        <v>8.6141224777574577E-2</v>
      </c>
      <c r="Q839" s="13">
        <f t="shared" ref="Q839:Q902" si="1070">_xlfn.POISSON.DIST(2,K839,FALSE) * _xlfn.POISSON.DIST(0,L839,FALSE)</f>
        <v>0.12829769688925985</v>
      </c>
      <c r="R839" s="13">
        <f t="shared" ref="R839:R902" si="1071">_xlfn.POISSON.DIST(0,K839,FALSE) * _xlfn.POISSON.DIST(2,L839,FALSE)</f>
        <v>1.4459165647738538E-2</v>
      </c>
      <c r="S839" s="13">
        <f t="shared" ref="S839:S902" si="1072">_xlfn.POISSON.DIST(2,K839,FALSE) * _xlfn.POISSON.DIST(2,L839,FALSE)</f>
        <v>3.4887528980083814E-2</v>
      </c>
      <c r="T839" s="13">
        <f t="shared" ref="T839:T902" si="1073">_xlfn.POISSON.DIST(2,K839,FALSE) * _xlfn.POISSON.DIST(1,L839,FALSE)</f>
        <v>9.4614899654357404E-2</v>
      </c>
      <c r="U839" s="13">
        <f t="shared" ref="U839:U902" si="1074">_xlfn.POISSON.DIST(1,K839,FALSE) * _xlfn.POISSON.DIST(2,L839,FALSE)</f>
        <v>3.1763014987979669E-2</v>
      </c>
      <c r="V839" s="13">
        <f t="shared" ref="V839:V902" si="1075">_xlfn.POISSON.DIST(3,K839,FALSE) * _xlfn.POISSON.DIST(3,L839,FALSE)</f>
        <v>6.2798151471169256E-3</v>
      </c>
      <c r="W839" s="13">
        <f t="shared" ref="W839:W902" si="1076">_xlfn.POISSON.DIST(3,K839,FALSE) * _xlfn.POISSON.DIST(0,L839,FALSE)</f>
        <v>9.3945523748211454E-2</v>
      </c>
      <c r="X839" s="13">
        <f t="shared" ref="X839:X902" si="1077">_xlfn.POISSON.DIST(3,K839,FALSE) * _xlfn.POISSON.DIST(1,L839,FALSE)</f>
        <v>6.9281417499530901E-2</v>
      </c>
      <c r="Y839" s="13">
        <f t="shared" ref="Y839:Y902" si="1078">_xlfn.POISSON.DIST(3,K839,FALSE) * _xlfn.POISSON.DIST(2,L839,FALSE)</f>
        <v>2.554626670456818E-2</v>
      </c>
      <c r="Z839" s="13">
        <f t="shared" ref="Z839:Z902" si="1079">_xlfn.POISSON.DIST(0,K839,FALSE) * _xlfn.POISSON.DIST(3,L839,FALSE)</f>
        <v>3.5543701355432956E-3</v>
      </c>
      <c r="AA839" s="13">
        <f t="shared" ref="AA839:AA902" si="1080">_xlfn.POISSON.DIST(1,K839,FALSE) * _xlfn.POISSON.DIST(3,L839,FALSE)</f>
        <v>7.8080239647677439E-3</v>
      </c>
      <c r="AB839" s="13">
        <f t="shared" ref="AB839:AB902" si="1081">_xlfn.POISSON.DIST(2,K839,FALSE) * _xlfn.POISSON.DIST(3,L839,FALSE)</f>
        <v>8.576095891750549E-3</v>
      </c>
      <c r="AC839" s="13">
        <f t="shared" ref="AC839:AC902" si="1082">_xlfn.POISSON.DIST(4,K839,FALSE) * _xlfn.POISSON.DIST(4,L839,FALSE)</f>
        <v>6.3583735168705956E-4</v>
      </c>
      <c r="AD839" s="13">
        <f t="shared" ref="AD839:AD902" si="1083">_xlfn.POISSON.DIST(4,K839,FALSE) * _xlfn.POISSON.DIST(0,L839,FALSE)</f>
        <v>5.1593452062960947E-2</v>
      </c>
      <c r="AE839" s="13">
        <f t="shared" ref="AE839:AE902" si="1084">_xlfn.POISSON.DIST(4,K839,FALSE) * _xlfn.POISSON.DIST(1,L839,FALSE)</f>
        <v>3.8048300227652758E-2</v>
      </c>
      <c r="AF839" s="13">
        <f t="shared" ref="AF839:AF902" si="1085">_xlfn.POISSON.DIST(4,K839,FALSE) * _xlfn.POISSON.DIST(2,L839,FALSE)</f>
        <v>1.4029620933747216E-2</v>
      </c>
      <c r="AG839" s="13">
        <f t="shared" ref="AG839:AG902" si="1086">_xlfn.POISSON.DIST(4,K839,FALSE) * _xlfn.POISSON.DIST(3,L839,FALSE)</f>
        <v>3.4487789181461819E-3</v>
      </c>
      <c r="AH839" s="13">
        <f t="shared" ref="AH839:AH902" si="1087">_xlfn.POISSON.DIST(0,K839,FALSE) * _xlfn.POISSON.DIST(4,L839,FALSE)</f>
        <v>6.5530477526644121E-4</v>
      </c>
      <c r="AI839" s="13">
        <f t="shared" ref="AI839:AI902" si="1088">_xlfn.POISSON.DIST(1,K839,FALSE) * _xlfn.POISSON.DIST(4,L839,FALSE)</f>
        <v>1.4395336429206807E-3</v>
      </c>
      <c r="AJ839" s="13">
        <f t="shared" ref="AJ839:AJ902" si="1089">_xlfn.POISSON.DIST(2,K839,FALSE) * _xlfn.POISSON.DIST(4,L839,FALSE)</f>
        <v>1.5811399422947317E-3</v>
      </c>
      <c r="AK839" s="13">
        <f t="shared" ref="AK839:AK902" si="1090">_xlfn.POISSON.DIST(3,K839,FALSE) * _xlfn.POISSON.DIST(4,L839,FALSE)</f>
        <v>1.1577839945662359E-3</v>
      </c>
      <c r="AL839" s="13">
        <f t="shared" ref="AL839:AL902" si="1091">_xlfn.POISSON.DIST(5,K839,FALSE) * _xlfn.POISSON.DIST(5,L839,FALSE)</f>
        <v>4.120265360216139E-5</v>
      </c>
      <c r="AM839" s="13">
        <f t="shared" ref="AM839:AM902" si="1092">_xlfn.POISSON.DIST(5,K839,FALSE) * _xlfn.POISSON.DIST(0,L839,FALSE)</f>
        <v>2.2667471015711722E-2</v>
      </c>
      <c r="AN839" s="13">
        <f t="shared" ref="AN839:AN902" si="1093">_xlfn.POISSON.DIST(5,K839,FALSE) * _xlfn.POISSON.DIST(1,L839,FALSE)</f>
        <v>1.6716437999824741E-2</v>
      </c>
      <c r="AO839" s="13">
        <f t="shared" ref="AO839:AO902" si="1094">_xlfn.POISSON.DIST(5,K839,FALSE) * _xlfn.POISSON.DIST(2,L839,FALSE)</f>
        <v>6.1638834612007254E-3</v>
      </c>
      <c r="AP839" s="13">
        <f t="shared" ref="AP839:AP902" si="1095">_xlfn.POISSON.DIST(5,K839,FALSE) * _xlfn.POISSON.DIST(3,L839,FALSE)</f>
        <v>1.5152135211126583E-3</v>
      </c>
      <c r="AQ839" s="13">
        <f t="shared" ref="AQ839:AQ902" si="1096">_xlfn.POISSON.DIST(5,K839,FALSE) * _xlfn.POISSON.DIST(4,L839,FALSE)</f>
        <v>2.7935375835067103E-4</v>
      </c>
      <c r="AR839" s="13">
        <f t="shared" ref="AR839:AR902" si="1097">_xlfn.POISSON.DIST(0,K839,FALSE) * _xlfn.POISSON.DIST(5,L839,FALSE)</f>
        <v>9.6652702360467579E-5</v>
      </c>
      <c r="AS839" s="13">
        <f t="shared" ref="AS839:AS902" si="1098">_xlfn.POISSON.DIST(1,K839,FALSE) * _xlfn.POISSON.DIST(5,L839,FALSE)</f>
        <v>2.1232077344548751E-4</v>
      </c>
      <c r="AT839" s="13">
        <f t="shared" ref="AT839:AT902" si="1099">_xlfn.POISSON.DIST(2,K839,FALSE) * _xlfn.POISSON.DIST(5,L839,FALSE)</f>
        <v>2.3320667573454462E-4</v>
      </c>
      <c r="AU839" s="13">
        <f t="shared" ref="AU839:AU902" si="1100">_xlfn.POISSON.DIST(3,K839,FALSE) * _xlfn.POISSON.DIST(5,L839,FALSE)</f>
        <v>1.7076474344174413E-4</v>
      </c>
      <c r="AV839" s="13">
        <f t="shared" ref="AV839:AV902" si="1101">_xlfn.POISSON.DIST(4,K839,FALSE) * _xlfn.POISSON.DIST(5,L839,FALSE)</f>
        <v>9.378139855197925E-5</v>
      </c>
      <c r="AW839" s="13">
        <f t="shared" ref="AW839:AW902" si="1102">_xlfn.POISSON.DIST(6,K839,FALSE) * _xlfn.POISSON.DIST(6,L839,FALSE)</f>
        <v>1.8541371068439249E-6</v>
      </c>
      <c r="AX839" s="13">
        <f t="shared" ref="AX839:AX902" si="1103">_xlfn.POISSON.DIST(6,K839,FALSE) * _xlfn.POISSON.DIST(0,L839,FALSE)</f>
        <v>8.2990867655891153E-3</v>
      </c>
      <c r="AY839" s="13">
        <f t="shared" ref="AY839:AY902" si="1104">_xlfn.POISSON.DIST(6,K839,FALSE) * _xlfn.POISSON.DIST(1,L839,FALSE)</f>
        <v>6.1202755823963079E-3</v>
      </c>
      <c r="AZ839" s="13">
        <f t="shared" ref="AZ839:AZ902" si="1105">_xlfn.POISSON.DIST(6,K839,FALSE) * _xlfn.POISSON.DIST(2,L839,FALSE)</f>
        <v>2.2567406669243028E-3</v>
      </c>
      <c r="BA839" s="13">
        <f t="shared" ref="BA839:BA902" si="1106">_xlfn.POISSON.DIST(6,K839,FALSE) * _xlfn.POISSON.DIST(3,L839,FALSE)</f>
        <v>5.5475480574747815E-4</v>
      </c>
      <c r="BB839" s="13">
        <f t="shared" ref="BB839:BB902" si="1107">_xlfn.POISSON.DIST(6,K839,FALSE) * _xlfn.POISSON.DIST(4,L839,FALSE)</f>
        <v>1.0227788875250671E-4</v>
      </c>
      <c r="BC839" s="13">
        <f t="shared" ref="BC839:BC902" si="1108">_xlfn.POISSON.DIST(6,K839,FALSE) * _xlfn.POISSON.DIST(5,L839,FALSE)</f>
        <v>1.5085246915274982E-5</v>
      </c>
      <c r="BD839" s="13">
        <f t="shared" ref="BD839:BD902" si="1109">_xlfn.POISSON.DIST(0,K839,FALSE) * _xlfn.POISSON.DIST(6,L839,FALSE)</f>
        <v>1.1879643928255694E-5</v>
      </c>
      <c r="BE839" s="13">
        <f t="shared" ref="BE839:BE902" si="1110">_xlfn.POISSON.DIST(1,K839,FALSE) * _xlfn.POISSON.DIST(6,L839,FALSE)</f>
        <v>2.6096478686103402E-5</v>
      </c>
      <c r="BF839" s="13">
        <f t="shared" ref="BF839:BF902" si="1111">_xlfn.POISSON.DIST(2,K839,FALSE) * _xlfn.POISSON.DIST(6,L839,FALSE)</f>
        <v>2.8663577962738036E-5</v>
      </c>
      <c r="BG839" s="13">
        <f t="shared" ref="BG839:BG902" si="1112">_xlfn.POISSON.DIST(3,K839,FALSE) * _xlfn.POISSON.DIST(6,L839,FALSE)</f>
        <v>2.0988801120346066E-5</v>
      </c>
      <c r="BH839" s="13">
        <f t="shared" ref="BH839:BH902" si="1113">_xlfn.POISSON.DIST(4,K839,FALSE) * _xlfn.POISSON.DIST(6,L839,FALSE)</f>
        <v>1.1526730186356664E-5</v>
      </c>
      <c r="BI839" s="13">
        <f t="shared" ref="BI839:BI902" si="1114">_xlfn.POISSON.DIST(5,K839,FALSE) * _xlfn.POISSON.DIST(6,L839,FALSE)</f>
        <v>5.0642438518422731E-6</v>
      </c>
      <c r="BJ839" s="14">
        <f t="shared" ref="BJ839:BJ902" si="1115">SUM(N839,Q839,T839,W839,X839,Y839,AD839,AE839,AF839,AG839,AM839,AN839,AO839,AP839,AQ839,AX839,AY839,AZ839,BA839,BB839,BC839)</f>
        <v>0.70030394069394852</v>
      </c>
      <c r="BK839" s="14">
        <f t="shared" ref="BK839:BK902" si="1116">SUM(M839,P839,S839,V839,AC839,AL839,AY839)</f>
        <v>0.18727897257801035</v>
      </c>
      <c r="BL839" s="14">
        <f t="shared" ref="BL839:BL902" si="1117">SUM(O839,R839,U839,AA839,AB839,AH839,AI839,AJ839,AK839,AR839,AS839,AT839,AU839,AV839,BD839,BE839,BF839,BG839,BH839,BI839)</f>
        <v>0.10756423313662557</v>
      </c>
      <c r="BM839" s="14">
        <f t="shared" ref="BM839:BM902" si="1118">SUM(S839:BI839)</f>
        <v>0.55449129183565649</v>
      </c>
      <c r="BN839" s="14">
        <f t="shared" ref="BN839:BN902" si="1119">SUM(M839:R839)</f>
        <v>0.43809180326318153</v>
      </c>
    </row>
    <row r="840" spans="1:66" x14ac:dyDescent="0.25">
      <c r="A840" t="s">
        <v>145</v>
      </c>
      <c r="B840" t="s">
        <v>427</v>
      </c>
      <c r="C840" t="s">
        <v>133</v>
      </c>
      <c r="D840" s="11">
        <v>44450</v>
      </c>
      <c r="E840" s="10">
        <f>VLOOKUP(A840,home!$A$2:$E$405,3,FALSE)</f>
        <v>1.4406000000000001</v>
      </c>
      <c r="F840" s="10">
        <f>VLOOKUP(B840,home!$B$2:$E$405,3,FALSE)</f>
        <v>1.1358999999999999</v>
      </c>
      <c r="G840" s="10">
        <f>VLOOKUP(C840,away!$B$2:$E$405,4,FALSE)</f>
        <v>1.3448</v>
      </c>
      <c r="H840" s="10">
        <f>VLOOKUP(A840,away!$A$2:$E$405,3,FALSE)</f>
        <v>1.2678</v>
      </c>
      <c r="I840" s="10">
        <f>VLOOKUP(C840,away!$B$2:$E$405,3,FALSE)</f>
        <v>0.79079999999999995</v>
      </c>
      <c r="J840" s="10">
        <f>VLOOKUP(B840,home!$B$2:$E$405,4,FALSE)</f>
        <v>0.71709999999999996</v>
      </c>
      <c r="K840" s="12">
        <f t="shared" si="1064"/>
        <v>2.2006005157919999</v>
      </c>
      <c r="L840" s="12">
        <f t="shared" si="1065"/>
        <v>0.71894742170399994</v>
      </c>
      <c r="M840" s="13">
        <f t="shared" si="1066"/>
        <v>5.3958074209875362E-2</v>
      </c>
      <c r="N840" s="13">
        <f t="shared" si="1067"/>
        <v>0.11874016593739471</v>
      </c>
      <c r="O840" s="13">
        <f t="shared" si="1068"/>
        <v>3.8793018333302981E-2</v>
      </c>
      <c r="P840" s="13">
        <f t="shared" si="1069"/>
        <v>8.5367936153395052E-2</v>
      </c>
      <c r="Q840" s="13">
        <f t="shared" si="1070"/>
        <v>0.13064983520352927</v>
      </c>
      <c r="R840" s="13">
        <f t="shared" si="1071"/>
        <v>1.3945070255422088E-2</v>
      </c>
      <c r="S840" s="13">
        <f t="shared" si="1072"/>
        <v>3.3765495849351256E-2</v>
      </c>
      <c r="T840" s="13">
        <f t="shared" si="1073"/>
        <v>9.3930362165629847E-2</v>
      </c>
      <c r="U840" s="13">
        <f t="shared" si="1074"/>
        <v>3.0687528796837522E-2</v>
      </c>
      <c r="V840" s="13">
        <f t="shared" si="1075"/>
        <v>5.935659277162747E-3</v>
      </c>
      <c r="W840" s="13">
        <f t="shared" si="1076"/>
        <v>9.583603157900876E-2</v>
      </c>
      <c r="X840" s="13">
        <f t="shared" si="1077"/>
        <v>6.8901067810071465E-2</v>
      </c>
      <c r="Y840" s="13">
        <f t="shared" si="1078"/>
        <v>2.4768122527351669E-2</v>
      </c>
      <c r="Z840" s="13">
        <f t="shared" si="1079"/>
        <v>3.3419241018722836E-3</v>
      </c>
      <c r="AA840" s="13">
        <f t="shared" si="1080"/>
        <v>7.3542399023178631E-3</v>
      </c>
      <c r="AB840" s="13">
        <f t="shared" si="1081"/>
        <v>8.0918720611493997E-3</v>
      </c>
      <c r="AC840" s="13">
        <f t="shared" si="1082"/>
        <v>5.8693136942561375E-4</v>
      </c>
      <c r="AD840" s="13">
        <f t="shared" si="1083"/>
        <v>5.2724205131056287E-2</v>
      </c>
      <c r="AE840" s="13">
        <f t="shared" si="1084"/>
        <v>3.7905931340365719E-2</v>
      </c>
      <c r="AF840" s="13">
        <f t="shared" si="1085"/>
        <v>1.362618580222239E-2</v>
      </c>
      <c r="AG840" s="13">
        <f t="shared" si="1086"/>
        <v>3.265503716722479E-3</v>
      </c>
      <c r="AH840" s="13">
        <f t="shared" si="1087"/>
        <v>6.0066692914288343E-4</v>
      </c>
      <c r="AI840" s="13">
        <f t="shared" si="1088"/>
        <v>1.3218279540910258E-3</v>
      </c>
      <c r="AJ840" s="13">
        <f t="shared" si="1089"/>
        <v>1.4544076387804981E-3</v>
      </c>
      <c r="AK840" s="13">
        <f t="shared" si="1090"/>
        <v>1.0668567333573962E-3</v>
      </c>
      <c r="AL840" s="13">
        <f t="shared" si="1091"/>
        <v>3.714374199246742E-5</v>
      </c>
      <c r="AM840" s="13">
        <f t="shared" si="1092"/>
        <v>2.3204982601225121E-2</v>
      </c>
      <c r="AN840" s="13">
        <f t="shared" si="1093"/>
        <v>1.6683162411836979E-2</v>
      </c>
      <c r="AO840" s="13">
        <f t="shared" si="1094"/>
        <v>5.9971583009296395E-3</v>
      </c>
      <c r="AP840" s="13">
        <f t="shared" si="1095"/>
        <v>1.4372138326680353E-3</v>
      </c>
      <c r="AQ840" s="13">
        <f t="shared" si="1096"/>
        <v>2.5832029485850196E-4</v>
      </c>
      <c r="AR840" s="13">
        <f t="shared" si="1097"/>
        <v>8.63695880020271E-5</v>
      </c>
      <c r="AS840" s="13">
        <f t="shared" si="1098"/>
        <v>1.9006495990600333E-4</v>
      </c>
      <c r="AT840" s="13">
        <f t="shared" si="1099"/>
        <v>2.0912852440156841E-4</v>
      </c>
      <c r="AU840" s="13">
        <f t="shared" si="1100"/>
        <v>1.5340277955497043E-4</v>
      </c>
      <c r="AV840" s="13">
        <f t="shared" si="1101"/>
        <v>8.4394558953148623E-5</v>
      </c>
      <c r="AW840" s="13">
        <f t="shared" si="1102"/>
        <v>1.6323808609963338E-6</v>
      </c>
      <c r="AX840" s="13">
        <f t="shared" si="1103"/>
        <v>8.5108161135333954E-3</v>
      </c>
      <c r="AY840" s="13">
        <f t="shared" si="1104"/>
        <v>6.1188293014216924E-3</v>
      </c>
      <c r="AZ840" s="13">
        <f t="shared" si="1105"/>
        <v>2.1995582750520062E-3</v>
      </c>
      <c r="BA840" s="13">
        <f t="shared" si="1106"/>
        <v>5.2712225024544577E-4</v>
      </c>
      <c r="BB840" s="13">
        <f t="shared" si="1107"/>
        <v>9.4743295684193463E-5</v>
      </c>
      <c r="BC840" s="13">
        <f t="shared" si="1108"/>
        <v>1.3623089631178125E-5</v>
      </c>
      <c r="BD840" s="13">
        <f t="shared" si="1109"/>
        <v>1.0349198767949012E-5</v>
      </c>
      <c r="BE840" s="13">
        <f t="shared" si="1110"/>
        <v>2.2774452146782521E-5</v>
      </c>
      <c r="BF840" s="13">
        <f t="shared" si="1111"/>
        <v>2.5058735570544924E-5</v>
      </c>
      <c r="BG840" s="13">
        <f t="shared" si="1112"/>
        <v>1.8381422140545497E-5</v>
      </c>
      <c r="BH840" s="13">
        <f t="shared" si="1113"/>
        <v>1.0112541760868731E-5</v>
      </c>
      <c r="BI840" s="13">
        <f t="shared" si="1114"/>
        <v>4.4507329229871714E-6</v>
      </c>
      <c r="BJ840" s="14">
        <f t="shared" si="1115"/>
        <v>0.70539294098043881</v>
      </c>
      <c r="BK840" s="14">
        <f t="shared" si="1116"/>
        <v>0.18577006990262418</v>
      </c>
      <c r="BL840" s="14">
        <f t="shared" si="1117"/>
        <v>0.10412997609852905</v>
      </c>
      <c r="BM840" s="14">
        <f t="shared" si="1118"/>
        <v>0.55106361406998439</v>
      </c>
      <c r="BN840" s="14">
        <f t="shared" si="1119"/>
        <v>0.44145410009291947</v>
      </c>
    </row>
    <row r="841" spans="1:66" x14ac:dyDescent="0.25">
      <c r="A841" t="s">
        <v>145</v>
      </c>
      <c r="B841" t="s">
        <v>432</v>
      </c>
      <c r="C841" t="s">
        <v>349</v>
      </c>
      <c r="D841" s="11">
        <v>44450</v>
      </c>
      <c r="E841" s="10">
        <f>VLOOKUP(A841,home!$A$2:$E$405,3,FALSE)</f>
        <v>1.4406000000000001</v>
      </c>
      <c r="F841" s="10">
        <f>VLOOKUP(B841,home!$B$2:$E$405,3,FALSE)</f>
        <v>1.0578000000000001</v>
      </c>
      <c r="G841" s="10">
        <f>VLOOKUP(C841,away!$B$2:$E$405,4,FALSE)</f>
        <v>1.0097</v>
      </c>
      <c r="H841" s="10">
        <f>VLOOKUP(A841,away!$A$2:$E$405,3,FALSE)</f>
        <v>1.2678</v>
      </c>
      <c r="I841" s="10">
        <f>VLOOKUP(C841,away!$B$2:$E$405,3,FALSE)</f>
        <v>0.78879999999999995</v>
      </c>
      <c r="J841" s="10">
        <f>VLOOKUP(B841,home!$B$2:$E$405,4,FALSE)</f>
        <v>1.9156</v>
      </c>
      <c r="K841" s="12">
        <f t="shared" si="1064"/>
        <v>1.5386481867960002</v>
      </c>
      <c r="L841" s="12">
        <f t="shared" si="1065"/>
        <v>1.9156778499839999</v>
      </c>
      <c r="M841" s="13">
        <f t="shared" si="1066"/>
        <v>3.1608600212951768E-2</v>
      </c>
      <c r="N841" s="13">
        <f t="shared" si="1067"/>
        <v>4.8634515404817905E-2</v>
      </c>
      <c r="O841" s="13">
        <f t="shared" si="1068"/>
        <v>6.055189529695125E-2</v>
      </c>
      <c r="P841" s="13">
        <f t="shared" si="1069"/>
        <v>9.316806390571529E-2</v>
      </c>
      <c r="Q841" s="13">
        <f t="shared" si="1070"/>
        <v>3.7415704471662613E-2</v>
      </c>
      <c r="R841" s="13">
        <f t="shared" si="1071"/>
        <v>5.7998962297459933E-2</v>
      </c>
      <c r="S841" s="13">
        <f t="shared" si="1072"/>
        <v>6.8654480690849007E-2</v>
      </c>
      <c r="T841" s="13">
        <f t="shared" si="1073"/>
        <v>7.1676436297911372E-2</v>
      </c>
      <c r="U841" s="13">
        <f t="shared" si="1074"/>
        <v>8.9239998175036306E-2</v>
      </c>
      <c r="V841" s="13">
        <f t="shared" si="1075"/>
        <v>2.248475626297625E-2</v>
      </c>
      <c r="W841" s="13">
        <f t="shared" si="1076"/>
        <v>1.9189868614339561E-2</v>
      </c>
      <c r="X841" s="13">
        <f t="shared" si="1077"/>
        <v>3.6761606248593447E-2</v>
      </c>
      <c r="Y841" s="13">
        <f t="shared" si="1078"/>
        <v>3.5211697410131942E-2</v>
      </c>
      <c r="Z841" s="13">
        <f t="shared" si="1079"/>
        <v>3.7035775798433708E-2</v>
      </c>
      <c r="AA841" s="13">
        <f t="shared" si="1080"/>
        <v>5.6985029278843219E-2</v>
      </c>
      <c r="AB841" s="13">
        <f t="shared" si="1081"/>
        <v>4.3839955987204554E-2</v>
      </c>
      <c r="AC841" s="13">
        <f t="shared" si="1082"/>
        <v>4.1421899307071816E-3</v>
      </c>
      <c r="AD841" s="13">
        <f t="shared" si="1083"/>
        <v>7.3816141370767604E-3</v>
      </c>
      <c r="AE841" s="13">
        <f t="shared" si="1084"/>
        <v>1.4140794699526707E-2</v>
      </c>
      <c r="AF841" s="13">
        <f t="shared" si="1085"/>
        <v>1.3544603593527235E-2</v>
      </c>
      <c r="AG841" s="13">
        <f t="shared" si="1086"/>
        <v>8.649032363644605E-3</v>
      </c>
      <c r="AH841" s="13">
        <f t="shared" si="1087"/>
        <v>1.7737153838508234E-2</v>
      </c>
      <c r="AI841" s="13">
        <f t="shared" si="1088"/>
        <v>2.7291239592542409E-2</v>
      </c>
      <c r="AJ841" s="13">
        <f t="shared" si="1089"/>
        <v>2.0995808157240298E-2</v>
      </c>
      <c r="AK841" s="13">
        <f t="shared" si="1090"/>
        <v>1.0768387383818152E-2</v>
      </c>
      <c r="AL841" s="13">
        <f t="shared" si="1091"/>
        <v>4.883731814426947E-4</v>
      </c>
      <c r="AM841" s="13">
        <f t="shared" si="1092"/>
        <v>2.2715414415281758E-3</v>
      </c>
      <c r="AN841" s="13">
        <f t="shared" si="1093"/>
        <v>4.3515416248562514E-3</v>
      </c>
      <c r="AO841" s="13">
        <f t="shared" si="1094"/>
        <v>4.1680759520102539E-3</v>
      </c>
      <c r="AP841" s="13">
        <f t="shared" si="1095"/>
        <v>2.6615635927723391E-3</v>
      </c>
      <c r="AQ841" s="13">
        <f t="shared" si="1096"/>
        <v>1.2746746052494508E-3</v>
      </c>
      <c r="AR841" s="13">
        <f t="shared" si="1097"/>
        <v>6.7957345460377848E-3</v>
      </c>
      <c r="AS841" s="13">
        <f t="shared" si="1098"/>
        <v>1.0456244637207977E-2</v>
      </c>
      <c r="AT841" s="13">
        <f t="shared" si="1099"/>
        <v>8.0442409258677291E-3</v>
      </c>
      <c r="AU841" s="13">
        <f t="shared" si="1100"/>
        <v>4.1257522382455196E-3</v>
      </c>
      <c r="AV841" s="13">
        <f t="shared" si="1101"/>
        <v>1.5870203001365024E-3</v>
      </c>
      <c r="AW841" s="13">
        <f t="shared" si="1102"/>
        <v>3.998629018679953E-5</v>
      </c>
      <c r="AX841" s="13">
        <f t="shared" si="1103"/>
        <v>5.8251718670655024E-4</v>
      </c>
      <c r="AY841" s="13">
        <f t="shared" si="1104"/>
        <v>1.1159152718087323E-3</v>
      </c>
      <c r="AZ841" s="13">
        <f t="shared" si="1105"/>
        <v>1.0688670843314318E-3</v>
      </c>
      <c r="BA841" s="13">
        <f t="shared" si="1106"/>
        <v>6.8253499934356812E-4</v>
      </c>
      <c r="BB841" s="13">
        <f t="shared" si="1107"/>
        <v>3.2687929502032926E-4</v>
      </c>
      <c r="BC841" s="13">
        <f t="shared" si="1108"/>
        <v>1.2523908501776607E-4</v>
      </c>
      <c r="BD841" s="13">
        <f t="shared" si="1109"/>
        <v>2.1697396907026066E-3</v>
      </c>
      <c r="BE841" s="13">
        <f t="shared" si="1110"/>
        <v>3.3384660409188803E-3</v>
      </c>
      <c r="BF841" s="13">
        <f t="shared" si="1111"/>
        <v>2.5683623602699287E-3</v>
      </c>
      <c r="BG841" s="13">
        <f t="shared" si="1112"/>
        <v>1.3172686962214738E-3</v>
      </c>
      <c r="BH841" s="13">
        <f t="shared" si="1113"/>
        <v>5.0670327274107555E-4</v>
      </c>
      <c r="BI841" s="13">
        <f t="shared" si="1114"/>
        <v>1.55927614369331E-4</v>
      </c>
      <c r="BJ841" s="14">
        <f t="shared" si="1115"/>
        <v>0.31123522337987697</v>
      </c>
      <c r="BK841" s="14">
        <f t="shared" si="1116"/>
        <v>0.22166237945645093</v>
      </c>
      <c r="BL841" s="14">
        <f t="shared" si="1117"/>
        <v>0.42647389033032312</v>
      </c>
      <c r="BM841" s="14">
        <f t="shared" si="1118"/>
        <v>0.66595359839390411</v>
      </c>
      <c r="BN841" s="14">
        <f t="shared" si="1119"/>
        <v>0.32937774158955874</v>
      </c>
    </row>
    <row r="842" spans="1:66" x14ac:dyDescent="0.25">
      <c r="A842" t="s">
        <v>145</v>
      </c>
      <c r="B842" t="s">
        <v>433</v>
      </c>
      <c r="C842" t="s">
        <v>404</v>
      </c>
      <c r="D842" s="11">
        <v>44450</v>
      </c>
      <c r="E842" s="10">
        <f>VLOOKUP(A842,home!$A$2:$E$405,3,FALSE)</f>
        <v>1.4406000000000001</v>
      </c>
      <c r="F842" s="10">
        <f>VLOOKUP(B842,home!$B$2:$E$405,3,FALSE)</f>
        <v>0.82640000000000002</v>
      </c>
      <c r="G842" s="10">
        <f>VLOOKUP(C842,away!$B$2:$E$405,4,FALSE)</f>
        <v>0.69420000000000004</v>
      </c>
      <c r="H842" s="10">
        <f>VLOOKUP(A842,away!$A$2:$E$405,3,FALSE)</f>
        <v>1.2678</v>
      </c>
      <c r="I842" s="10">
        <f>VLOOKUP(C842,away!$B$2:$E$405,3,FALSE)</f>
        <v>1.0892999999999999</v>
      </c>
      <c r="J842" s="10">
        <f>VLOOKUP(B842,home!$B$2:$E$405,4,FALSE)</f>
        <v>1.3522000000000001</v>
      </c>
      <c r="K842" s="12">
        <f t="shared" si="1064"/>
        <v>0.82645331932800015</v>
      </c>
      <c r="L842" s="12">
        <f t="shared" si="1065"/>
        <v>1.867407860988</v>
      </c>
      <c r="M842" s="13">
        <f t="shared" si="1066"/>
        <v>6.761934418292842E-2</v>
      </c>
      <c r="N842" s="13">
        <f t="shared" si="1067"/>
        <v>5.5884231450763697E-2</v>
      </c>
      <c r="O842" s="13">
        <f t="shared" si="1068"/>
        <v>0.12627289488205373</v>
      </c>
      <c r="P842" s="13">
        <f t="shared" si="1069"/>
        <v>0.10435865311642895</v>
      </c>
      <c r="Q842" s="13">
        <f t="shared" si="1070"/>
        <v>2.3092854290288935E-2</v>
      </c>
      <c r="R842" s="13">
        <f t="shared" si="1071"/>
        <v>0.11790149826622927</v>
      </c>
      <c r="S842" s="13">
        <f t="shared" si="1072"/>
        <v>4.026484067492879E-2</v>
      </c>
      <c r="T842" s="13">
        <f t="shared" si="1073"/>
        <v>4.3123777634336016E-2</v>
      </c>
      <c r="U842" s="13">
        <f t="shared" si="1074"/>
        <v>9.7440084595869642E-2</v>
      </c>
      <c r="V842" s="13">
        <f t="shared" si="1075"/>
        <v>6.9046391508186707E-3</v>
      </c>
      <c r="W842" s="13">
        <f t="shared" si="1076"/>
        <v>6.3617220269890466E-3</v>
      </c>
      <c r="X842" s="13">
        <f t="shared" si="1077"/>
        <v>1.1879929722619859E-2</v>
      </c>
      <c r="Y842" s="13">
        <f t="shared" si="1078"/>
        <v>1.1092337076002658E-2</v>
      </c>
      <c r="Z842" s="13">
        <f t="shared" si="1079"/>
        <v>7.3390061561539863E-2</v>
      </c>
      <c r="AA842" s="13">
        <f t="shared" si="1080"/>
        <v>6.06534599832209E-2</v>
      </c>
      <c r="AB842" s="13">
        <f t="shared" si="1081"/>
        <v>2.5063626665930466E-2</v>
      </c>
      <c r="AC842" s="13">
        <f t="shared" si="1082"/>
        <v>6.660065721033685E-4</v>
      </c>
      <c r="AD842" s="13">
        <f t="shared" si="1083"/>
        <v>1.3144165714617875E-3</v>
      </c>
      <c r="AE842" s="13">
        <f t="shared" si="1084"/>
        <v>2.4545518381606374E-3</v>
      </c>
      <c r="AF842" s="13">
        <f t="shared" si="1085"/>
        <v>2.2918246988918598E-3</v>
      </c>
      <c r="AG842" s="13">
        <f t="shared" si="1086"/>
        <v>1.4265904862390385E-3</v>
      </c>
      <c r="AH842" s="13">
        <f t="shared" si="1087"/>
        <v>3.4262294469603209E-2</v>
      </c>
      <c r="AI842" s="13">
        <f t="shared" si="1088"/>
        <v>2.8316186992196953E-2</v>
      </c>
      <c r="AJ842" s="13">
        <f t="shared" si="1089"/>
        <v>1.1701003365206753E-2</v>
      </c>
      <c r="AK842" s="13">
        <f t="shared" si="1090"/>
        <v>3.2234443568810744E-3</v>
      </c>
      <c r="AL842" s="13">
        <f t="shared" si="1091"/>
        <v>4.1114595044501878E-5</v>
      </c>
      <c r="AM842" s="13">
        <f t="shared" si="1092"/>
        <v>2.1726078769286486E-4</v>
      </c>
      <c r="AN842" s="13">
        <f t="shared" si="1093"/>
        <v>4.057145028221008E-4</v>
      </c>
      <c r="AO842" s="13">
        <f t="shared" si="1094"/>
        <v>3.7881722594341457E-4</v>
      </c>
      <c r="AP842" s="13">
        <f t="shared" si="1095"/>
        <v>2.3580208853479992E-4</v>
      </c>
      <c r="AQ842" s="13">
        <f t="shared" si="1096"/>
        <v>1.1008466844181846E-4</v>
      </c>
      <c r="AR842" s="13">
        <f t="shared" si="1097"/>
        <v>1.2796335605604541E-2</v>
      </c>
      <c r="AS842" s="13">
        <f t="shared" si="1098"/>
        <v>1.057557403648695E-2</v>
      </c>
      <c r="AT842" s="13">
        <f t="shared" si="1099"/>
        <v>4.3701091331268269E-3</v>
      </c>
      <c r="AU842" s="13">
        <f t="shared" si="1100"/>
        <v>1.2038970662994254E-3</v>
      </c>
      <c r="AV842" s="13">
        <f t="shared" si="1101"/>
        <v>2.4874118164310032E-4</v>
      </c>
      <c r="AW842" s="13">
        <f t="shared" si="1102"/>
        <v>1.762588885587493E-6</v>
      </c>
      <c r="AX842" s="13">
        <f t="shared" si="1103"/>
        <v>2.9925983191430664E-5</v>
      </c>
      <c r="AY842" s="13">
        <f t="shared" si="1104"/>
        <v>5.5884016259472381E-5</v>
      </c>
      <c r="AZ842" s="13">
        <f t="shared" si="1105"/>
        <v>5.217912563325997E-5</v>
      </c>
      <c r="BA842" s="13">
        <f t="shared" si="1106"/>
        <v>3.2479903129010045E-5</v>
      </c>
      <c r="BB842" s="13">
        <f t="shared" si="1107"/>
        <v>1.5163306606810525E-5</v>
      </c>
      <c r="BC842" s="13">
        <f t="shared" si="1108"/>
        <v>5.6632155912258509E-6</v>
      </c>
      <c r="BD842" s="13">
        <f t="shared" si="1109"/>
        <v>3.9826629502910937E-3</v>
      </c>
      <c r="BE842" s="13">
        <f t="shared" si="1110"/>
        <v>3.291485015032721E-3</v>
      </c>
      <c r="BF842" s="13">
        <f t="shared" si="1111"/>
        <v>1.3601293580960819E-3</v>
      </c>
      <c r="BG842" s="13">
        <f t="shared" si="1112"/>
        <v>3.7469447423798971E-4</v>
      </c>
      <c r="BH842" s="13">
        <f t="shared" si="1113"/>
        <v>7.7416872991961603E-5</v>
      </c>
      <c r="BI842" s="13">
        <f t="shared" si="1114"/>
        <v>1.2796286331240181E-5</v>
      </c>
      <c r="BJ842" s="14">
        <f t="shared" si="1115"/>
        <v>0.16046121061959973</v>
      </c>
      <c r="BK842" s="14">
        <f t="shared" si="1116"/>
        <v>0.21991048230851218</v>
      </c>
      <c r="BL842" s="14">
        <f t="shared" si="1117"/>
        <v>0.54312833555733397</v>
      </c>
      <c r="BM842" s="14">
        <f t="shared" si="1118"/>
        <v>0.50170649243091892</v>
      </c>
      <c r="BN842" s="14">
        <f t="shared" si="1119"/>
        <v>0.49512947618869302</v>
      </c>
    </row>
    <row r="843" spans="1:66" x14ac:dyDescent="0.25">
      <c r="A843" t="s">
        <v>145</v>
      </c>
      <c r="B843" t="s">
        <v>148</v>
      </c>
      <c r="C843" t="s">
        <v>434</v>
      </c>
      <c r="D843" s="11">
        <v>44450</v>
      </c>
      <c r="E843" s="10">
        <f>VLOOKUP(A843,home!$A$2:$E$405,3,FALSE)</f>
        <v>1.4406000000000001</v>
      </c>
      <c r="F843" s="10">
        <f>VLOOKUP(B843,home!$B$2:$E$405,3,FALSE)</f>
        <v>1.1043000000000001</v>
      </c>
      <c r="G843" s="10">
        <f>VLOOKUP(C843,away!$B$2:$E$405,4,FALSE)</f>
        <v>1.0728</v>
      </c>
      <c r="H843" s="10">
        <f>VLOOKUP(A843,away!$A$2:$E$405,3,FALSE)</f>
        <v>1.2678</v>
      </c>
      <c r="I843" s="10">
        <f>VLOOKUP(C843,away!$B$2:$E$405,3,FALSE)</f>
        <v>0.71709999999999996</v>
      </c>
      <c r="J843" s="10">
        <f>VLOOKUP(B843,home!$B$2:$E$405,4,FALSE)</f>
        <v>0.64539999999999997</v>
      </c>
      <c r="K843" s="12">
        <f t="shared" si="1064"/>
        <v>1.7066687934240001</v>
      </c>
      <c r="L843" s="12">
        <f t="shared" si="1065"/>
        <v>0.58675855585199999</v>
      </c>
      <c r="M843" s="13">
        <f t="shared" si="1066"/>
        <v>0.10091998041478852</v>
      </c>
      <c r="N843" s="13">
        <f t="shared" si="1067"/>
        <v>0.17223698120688083</v>
      </c>
      <c r="O843" s="13">
        <f t="shared" si="1068"/>
        <v>5.9215661964793422E-2</v>
      </c>
      <c r="P843" s="13">
        <f t="shared" si="1069"/>
        <v>0.10106152235725745</v>
      </c>
      <c r="Q843" s="13">
        <f t="shared" si="1070"/>
        <v>0.1469757404496698</v>
      </c>
      <c r="R843" s="13">
        <f t="shared" si="1071"/>
        <v>1.7372648149141197E-2</v>
      </c>
      <c r="S843" s="13">
        <f t="shared" si="1072"/>
        <v>2.530081570366071E-2</v>
      </c>
      <c r="T843" s="13">
        <f t="shared" si="1073"/>
        <v>8.6239273211526607E-2</v>
      </c>
      <c r="U843" s="13">
        <f t="shared" si="1074"/>
        <v>2.9649356455274493E-2</v>
      </c>
      <c r="V843" s="13">
        <f t="shared" si="1075"/>
        <v>2.8151445018156978E-3</v>
      </c>
      <c r="W843" s="13">
        <f t="shared" si="1076"/>
        <v>8.361296987194565E-2</v>
      </c>
      <c r="X843" s="13">
        <f t="shared" si="1077"/>
        <v>4.9060625452559604E-2</v>
      </c>
      <c r="Y843" s="13">
        <f t="shared" si="1078"/>
        <v>1.4393370869869873E-2</v>
      </c>
      <c r="Z843" s="13">
        <f t="shared" si="1079"/>
        <v>3.3978499797716701E-3</v>
      </c>
      <c r="AA843" s="13">
        <f t="shared" si="1080"/>
        <v>5.7990045252126789E-3</v>
      </c>
      <c r="AB843" s="13">
        <f t="shared" si="1081"/>
        <v>4.9484900280525211E-3</v>
      </c>
      <c r="AC843" s="13">
        <f t="shared" si="1082"/>
        <v>1.7619329928513053E-4</v>
      </c>
      <c r="AD843" s="13">
        <f t="shared" si="1083"/>
        <v>3.5674911601487697E-2</v>
      </c>
      <c r="AE843" s="13">
        <f t="shared" si="1084"/>
        <v>2.0932559611436675E-2</v>
      </c>
      <c r="AF843" s="13">
        <f t="shared" si="1085"/>
        <v>6.1411792239462427E-3</v>
      </c>
      <c r="AG843" s="13">
        <f t="shared" si="1086"/>
        <v>1.2011298175570015E-3</v>
      </c>
      <c r="AH843" s="13">
        <f t="shared" si="1087"/>
        <v>4.9842938678314294E-4</v>
      </c>
      <c r="AI843" s="13">
        <f t="shared" si="1088"/>
        <v>8.5065388014825077E-4</v>
      </c>
      <c r="AJ843" s="13">
        <f t="shared" si="1089"/>
        <v>7.258922156270297E-4</v>
      </c>
      <c r="AK843" s="13">
        <f t="shared" si="1090"/>
        <v>4.1295253060001901E-4</v>
      </c>
      <c r="AL843" s="13">
        <f t="shared" si="1091"/>
        <v>7.0576165321149333E-6</v>
      </c>
      <c r="AM843" s="13">
        <f t="shared" si="1092"/>
        <v>1.2177051667683767E-2</v>
      </c>
      <c r="AN843" s="13">
        <f t="shared" si="1093"/>
        <v>7.1449892510653144E-3</v>
      </c>
      <c r="AO843" s="13">
        <f t="shared" si="1094"/>
        <v>2.0961917872665734E-3</v>
      </c>
      <c r="AP843" s="13">
        <f t="shared" si="1095"/>
        <v>4.099861552951192E-4</v>
      </c>
      <c r="AQ843" s="13">
        <f t="shared" si="1096"/>
        <v>6.0140721100069457E-5</v>
      </c>
      <c r="AR843" s="13">
        <f t="shared" si="1097"/>
        <v>5.8491541436614984E-5</v>
      </c>
      <c r="AS843" s="13">
        <f t="shared" si="1098"/>
        <v>9.9825688449137597E-5</v>
      </c>
      <c r="AT843" s="13">
        <f t="shared" si="1099"/>
        <v>8.5184693629104921E-5</v>
      </c>
      <c r="AU843" s="13">
        <f t="shared" si="1100"/>
        <v>4.8460686098059205E-5</v>
      </c>
      <c r="AV843" s="13">
        <f t="shared" si="1101"/>
        <v>2.0676585167868486E-5</v>
      </c>
      <c r="AW843" s="13">
        <f t="shared" si="1102"/>
        <v>1.9631985989123898E-7</v>
      </c>
      <c r="AX843" s="13">
        <f t="shared" si="1103"/>
        <v>3.4636990128579267E-3</v>
      </c>
      <c r="AY843" s="13">
        <f t="shared" si="1104"/>
        <v>2.0323550306905148E-3</v>
      </c>
      <c r="AZ843" s="13">
        <f t="shared" si="1105"/>
        <v>5.9625085139325678E-4</v>
      </c>
      <c r="BA843" s="13">
        <f t="shared" si="1106"/>
        <v>1.1661842949634428E-4</v>
      </c>
      <c r="BB843" s="13">
        <f t="shared" si="1107"/>
        <v>1.7106715319250805E-5</v>
      </c>
      <c r="BC843" s="13">
        <f t="shared" si="1108"/>
        <v>2.0075023152189778E-6</v>
      </c>
      <c r="BD843" s="13">
        <f t="shared" si="1109"/>
        <v>5.7200687304842703E-6</v>
      </c>
      <c r="BE843" s="13">
        <f t="shared" si="1110"/>
        <v>9.7622627985579419E-6</v>
      </c>
      <c r="BF843" s="13">
        <f t="shared" si="1111"/>
        <v>8.3304746357514441E-6</v>
      </c>
      <c r="BG843" s="13">
        <f t="shared" si="1112"/>
        <v>4.7391203650823851E-6</v>
      </c>
      <c r="BH843" s="13">
        <f t="shared" si="1113"/>
        <v>2.0220272088415657E-6</v>
      </c>
      <c r="BI843" s="13">
        <f t="shared" si="1114"/>
        <v>6.9018614735682641E-7</v>
      </c>
      <c r="BJ843" s="14">
        <f t="shared" si="1115"/>
        <v>0.64458513844136367</v>
      </c>
      <c r="BK843" s="14">
        <f t="shared" si="1116"/>
        <v>0.23231306892403014</v>
      </c>
      <c r="BL843" s="14">
        <f t="shared" si="1117"/>
        <v>0.11981699247029959</v>
      </c>
      <c r="BM843" s="14">
        <f t="shared" si="1118"/>
        <v>0.40029835656210294</v>
      </c>
      <c r="BN843" s="14">
        <f t="shared" si="1119"/>
        <v>0.59778253454253127</v>
      </c>
    </row>
    <row r="844" spans="1:66" x14ac:dyDescent="0.25">
      <c r="A844" t="s">
        <v>145</v>
      </c>
      <c r="B844" t="s">
        <v>391</v>
      </c>
      <c r="C844" t="s">
        <v>371</v>
      </c>
      <c r="D844" s="11">
        <v>44450</v>
      </c>
      <c r="E844" s="10">
        <f>VLOOKUP(A844,home!$A$2:$E$405,3,FALSE)</f>
        <v>1.4406000000000001</v>
      </c>
      <c r="F844" s="10">
        <f>VLOOKUP(B844,home!$B$2:$E$405,3,FALSE)</f>
        <v>0.86770000000000003</v>
      </c>
      <c r="G844" s="10">
        <f>VLOOKUP(C844,away!$B$2:$E$405,4,FALSE)</f>
        <v>0.82040000000000002</v>
      </c>
      <c r="H844" s="10">
        <f>VLOOKUP(A844,away!$A$2:$E$405,3,FALSE)</f>
        <v>1.2678</v>
      </c>
      <c r="I844" s="10">
        <f>VLOOKUP(C844,away!$B$2:$E$405,3,FALSE)</f>
        <v>0.96799999999999997</v>
      </c>
      <c r="J844" s="10">
        <f>VLOOKUP(B844,home!$B$2:$E$405,4,FALSE)</f>
        <v>1.3409</v>
      </c>
      <c r="K844" s="12">
        <f t="shared" si="1064"/>
        <v>1.0255070718480002</v>
      </c>
      <c r="L844" s="12">
        <f t="shared" si="1065"/>
        <v>1.64559324336</v>
      </c>
      <c r="M844" s="13">
        <f t="shared" si="1066"/>
        <v>6.917606793889032E-2</v>
      </c>
      <c r="N844" s="13">
        <f t="shared" si="1067"/>
        <v>7.0940546873969723E-2</v>
      </c>
      <c r="O844" s="13">
        <f t="shared" si="1068"/>
        <v>0.11383567000245022</v>
      </c>
      <c r="P844" s="13">
        <f t="shared" si="1069"/>
        <v>0.11673928461606795</v>
      </c>
      <c r="Q844" s="13">
        <f t="shared" si="1070"/>
        <v>3.6375016250010252E-2</v>
      </c>
      <c r="R844" s="13">
        <f t="shared" si="1071"/>
        <v>9.3663604704695369E-2</v>
      </c>
      <c r="S844" s="13">
        <f t="shared" si="1072"/>
        <v>4.925135591947153E-2</v>
      </c>
      <c r="T844" s="13">
        <f t="shared" si="1073"/>
        <v>5.985848096812707E-2</v>
      </c>
      <c r="U844" s="13">
        <f t="shared" si="1074"/>
        <v>9.6052688999440708E-2</v>
      </c>
      <c r="V844" s="13">
        <f t="shared" si="1075"/>
        <v>9.2349986663171502E-3</v>
      </c>
      <c r="W844" s="13">
        <f t="shared" si="1076"/>
        <v>1.2434278800990479E-2</v>
      </c>
      <c r="X844" s="13">
        <f t="shared" si="1077"/>
        <v>2.046176518096441E-2</v>
      </c>
      <c r="Y844" s="13">
        <f t="shared" si="1078"/>
        <v>1.6835871264506974E-2</v>
      </c>
      <c r="Z844" s="13">
        <f t="shared" si="1079"/>
        <v>5.1377398350262858E-2</v>
      </c>
      <c r="AA844" s="13">
        <f t="shared" si="1080"/>
        <v>5.2687885341346337E-2</v>
      </c>
      <c r="AB844" s="13">
        <f t="shared" si="1081"/>
        <v>2.7015899509133627E-2</v>
      </c>
      <c r="AC844" s="13">
        <f t="shared" si="1082"/>
        <v>9.7404273061655244E-4</v>
      </c>
      <c r="AD844" s="13">
        <f t="shared" si="1083"/>
        <v>3.1878602109363515E-3</v>
      </c>
      <c r="AE844" s="13">
        <f t="shared" si="1084"/>
        <v>5.2459212238930445E-3</v>
      </c>
      <c r="AF844" s="13">
        <f t="shared" si="1085"/>
        <v>4.316326260618608E-3</v>
      </c>
      <c r="AG844" s="13">
        <f t="shared" si="1086"/>
        <v>2.3676391102037714E-3</v>
      </c>
      <c r="AH844" s="13">
        <f t="shared" si="1087"/>
        <v>2.1136574896651945E-2</v>
      </c>
      <c r="AI844" s="13">
        <f t="shared" si="1088"/>
        <v>2.1675707031161482E-2</v>
      </c>
      <c r="AJ844" s="13">
        <f t="shared" si="1089"/>
        <v>1.1114295423880762E-2</v>
      </c>
      <c r="AK844" s="13">
        <f t="shared" si="1090"/>
        <v>3.7992628519325292E-3</v>
      </c>
      <c r="AL844" s="13">
        <f t="shared" si="1091"/>
        <v>6.575051456125416E-5</v>
      </c>
      <c r="AM844" s="13">
        <f t="shared" si="1092"/>
        <v>6.5383463807561746E-4</v>
      </c>
      <c r="AN844" s="13">
        <f t="shared" si="1093"/>
        <v>1.0759458626919669E-3</v>
      </c>
      <c r="AO844" s="13">
        <f t="shared" si="1094"/>
        <v>8.8528462093352374E-4</v>
      </c>
      <c r="AP844" s="13">
        <f t="shared" si="1095"/>
        <v>4.8560613021957506E-4</v>
      </c>
      <c r="AQ844" s="13">
        <f t="shared" si="1096"/>
        <v>1.9977754170588229E-4</v>
      </c>
      <c r="AR844" s="13">
        <f t="shared" si="1097"/>
        <v>6.9564409675406122E-3</v>
      </c>
      <c r="AS844" s="13">
        <f t="shared" si="1098"/>
        <v>7.1338794071060417E-3</v>
      </c>
      <c r="AT844" s="13">
        <f t="shared" si="1099"/>
        <v>3.6579218908490323E-3</v>
      </c>
      <c r="AU844" s="13">
        <f t="shared" si="1100"/>
        <v>1.2504082557777637E-3</v>
      </c>
      <c r="AV844" s="13">
        <f t="shared" si="1101"/>
        <v>3.2057562724930488E-4</v>
      </c>
      <c r="AW844" s="13">
        <f t="shared" si="1102"/>
        <v>3.0821786677084589E-6</v>
      </c>
      <c r="AX844" s="13">
        <f t="shared" si="1103"/>
        <v>1.1175200752762053E-4</v>
      </c>
      <c r="AY844" s="13">
        <f t="shared" si="1104"/>
        <v>1.838983485193682E-4</v>
      </c>
      <c r="AZ844" s="13">
        <f t="shared" si="1105"/>
        <v>1.5131093989426741E-4</v>
      </c>
      <c r="BA844" s="13">
        <f t="shared" si="1106"/>
        <v>8.2998753445485818E-5</v>
      </c>
      <c r="BB844" s="13">
        <f t="shared" si="1107"/>
        <v>3.41455469692985E-5</v>
      </c>
      <c r="BC844" s="13">
        <f t="shared" si="1108"/>
        <v>1.1237936276701837E-5</v>
      </c>
      <c r="BD844" s="13">
        <f t="shared" si="1109"/>
        <v>1.9079120423362529E-3</v>
      </c>
      <c r="BE844" s="13">
        <f t="shared" si="1110"/>
        <v>1.9565772918797883E-3</v>
      </c>
      <c r="BF844" s="13">
        <f t="shared" si="1111"/>
        <v>1.0032419247199659E-3</v>
      </c>
      <c r="BG844" s="13">
        <f t="shared" si="1112"/>
        <v>3.4294389619157469E-4</v>
      </c>
      <c r="BH844" s="13">
        <f t="shared" si="1113"/>
        <v>8.7922847697891553E-5</v>
      </c>
      <c r="BI844" s="13">
        <f t="shared" si="1114"/>
        <v>1.8033100418240497E-5</v>
      </c>
      <c r="BJ844" s="14">
        <f t="shared" si="1115"/>
        <v>0.23589949847047995</v>
      </c>
      <c r="BK844" s="14">
        <f t="shared" si="1116"/>
        <v>0.24562539873444414</v>
      </c>
      <c r="BL844" s="14">
        <f t="shared" si="1117"/>
        <v>0.46561744601245941</v>
      </c>
      <c r="BM844" s="14">
        <f t="shared" si="1118"/>
        <v>0.49760873501171099</v>
      </c>
      <c r="BN844" s="14">
        <f t="shared" si="1119"/>
        <v>0.5007301903860838</v>
      </c>
    </row>
    <row r="845" spans="1:66" x14ac:dyDescent="0.25">
      <c r="A845" t="s">
        <v>21</v>
      </c>
      <c r="B845" t="s">
        <v>153</v>
      </c>
      <c r="C845" t="s">
        <v>167</v>
      </c>
      <c r="D845" s="11">
        <v>44450</v>
      </c>
      <c r="E845" s="10">
        <f>VLOOKUP(A845,home!$A$2:$E$405,3,FALSE)</f>
        <v>1.3974</v>
      </c>
      <c r="F845" s="10">
        <f>VLOOKUP(B845,home!$B$2:$E$405,3,FALSE)</f>
        <v>1.6572</v>
      </c>
      <c r="G845" s="10">
        <f>VLOOKUP(C845,away!$B$2:$E$405,4,FALSE)</f>
        <v>0.62619999999999998</v>
      </c>
      <c r="H845" s="10">
        <f>VLOOKUP(A845,away!$A$2:$E$405,3,FALSE)</f>
        <v>1.3632</v>
      </c>
      <c r="I845" s="10">
        <f>VLOOKUP(C845,away!$B$2:$E$405,3,FALSE)</f>
        <v>1.2030000000000001</v>
      </c>
      <c r="J845" s="10">
        <f>VLOOKUP(B845,home!$B$2:$E$405,4,FALSE)</f>
        <v>0.54049999999999998</v>
      </c>
      <c r="K845" s="12">
        <f t="shared" si="1064"/>
        <v>1.4501359755359999</v>
      </c>
      <c r="L845" s="12">
        <f t="shared" si="1065"/>
        <v>0.88638194879999999</v>
      </c>
      <c r="M845" s="13">
        <f t="shared" si="1066"/>
        <v>9.6663643012883313E-2</v>
      </c>
      <c r="N845" s="13">
        <f t="shared" si="1067"/>
        <v>0.14017542625935117</v>
      </c>
      <c r="O845" s="13">
        <f t="shared" si="1068"/>
        <v>8.5680908271867015E-2</v>
      </c>
      <c r="P845" s="13">
        <f t="shared" si="1069"/>
        <v>0.12424896750163437</v>
      </c>
      <c r="Q845" s="13">
        <f t="shared" si="1070"/>
        <v>0.10163671425238945</v>
      </c>
      <c r="R845" s="13">
        <f t="shared" si="1071"/>
        <v>3.797300522448576E-2</v>
      </c>
      <c r="S845" s="13">
        <f t="shared" si="1072"/>
        <v>3.9926609022910127E-2</v>
      </c>
      <c r="T845" s="13">
        <f t="shared" si="1073"/>
        <v>9.0088948848661698E-2</v>
      </c>
      <c r="U845" s="13">
        <f t="shared" si="1074"/>
        <v>5.5066020975243268E-2</v>
      </c>
      <c r="V845" s="13">
        <f t="shared" si="1075"/>
        <v>5.7022932445780581E-3</v>
      </c>
      <c r="W845" s="13">
        <f t="shared" si="1076"/>
        <v>4.9129018590887495E-2</v>
      </c>
      <c r="X845" s="13">
        <f t="shared" si="1077"/>
        <v>4.354707524122229E-2</v>
      </c>
      <c r="Y845" s="13">
        <f t="shared" si="1078"/>
        <v>1.9299670708427419E-2</v>
      </c>
      <c r="Z845" s="13">
        <f t="shared" si="1079"/>
        <v>1.1219528790890757E-2</v>
      </c>
      <c r="AA845" s="13">
        <f t="shared" si="1080"/>
        <v>1.6269842328232604E-2</v>
      </c>
      <c r="AB845" s="13">
        <f t="shared" si="1081"/>
        <v>1.1796741838234249E-2</v>
      </c>
      <c r="AC845" s="13">
        <f t="shared" si="1082"/>
        <v>4.5809884276755604E-4</v>
      </c>
      <c r="AD845" s="13">
        <f t="shared" si="1083"/>
        <v>1.7810939325355723E-2</v>
      </c>
      <c r="AE845" s="13">
        <f t="shared" si="1084"/>
        <v>1.5787295109167362E-2</v>
      </c>
      <c r="AF845" s="13">
        <f t="shared" si="1085"/>
        <v>6.9967867025722361E-3</v>
      </c>
      <c r="AG845" s="13">
        <f t="shared" si="1086"/>
        <v>2.0672751442546351E-3</v>
      </c>
      <c r="AH845" s="13">
        <f t="shared" si="1087"/>
        <v>2.4861969485718634E-3</v>
      </c>
      <c r="AI845" s="13">
        <f t="shared" si="1088"/>
        <v>3.6053236373918851E-3</v>
      </c>
      <c r="AJ845" s="13">
        <f t="shared" si="1089"/>
        <v>2.6141047550161415E-3</v>
      </c>
      <c r="AK845" s="13">
        <f t="shared" si="1090"/>
        <v>1.2636024496895432E-3</v>
      </c>
      <c r="AL845" s="13">
        <f t="shared" si="1091"/>
        <v>2.355314012734916E-5</v>
      </c>
      <c r="AM845" s="13">
        <f t="shared" si="1092"/>
        <v>5.1656567747574433E-3</v>
      </c>
      <c r="AN845" s="13">
        <f t="shared" si="1093"/>
        <v>4.5787449188414257E-3</v>
      </c>
      <c r="AO845" s="13">
        <f t="shared" si="1094"/>
        <v>2.02925842211038E-3</v>
      </c>
      <c r="AP845" s="13">
        <f t="shared" si="1095"/>
        <v>5.9956601160300388E-4</v>
      </c>
      <c r="AQ845" s="13">
        <f t="shared" si="1096"/>
        <v>1.3286112244972849E-4</v>
      </c>
      <c r="AR845" s="13">
        <f t="shared" si="1097"/>
        <v>4.407440192751485E-4</v>
      </c>
      <c r="AS845" s="13">
        <f t="shared" si="1098"/>
        <v>6.3913875835322498E-4</v>
      </c>
      <c r="AT845" s="13">
        <f t="shared" si="1099"/>
        <v>4.6341905342371095E-4</v>
      </c>
      <c r="AU845" s="13">
        <f t="shared" si="1100"/>
        <v>2.2400688037285433E-4</v>
      </c>
      <c r="AV845" s="13">
        <f t="shared" si="1101"/>
        <v>8.1210108999066246E-5</v>
      </c>
      <c r="AW845" s="13">
        <f t="shared" si="1102"/>
        <v>8.4096117303448753E-7</v>
      </c>
      <c r="AX845" s="13">
        <f t="shared" si="1103"/>
        <v>1.2484841210578391E-3</v>
      </c>
      <c r="AY845" s="13">
        <f t="shared" si="1104"/>
        <v>1.1066337882691024E-3</v>
      </c>
      <c r="AZ845" s="13">
        <f t="shared" si="1105"/>
        <v>4.9045010692694681E-4</v>
      </c>
      <c r="BA845" s="13">
        <f t="shared" si="1106"/>
        <v>1.4490870718902516E-4</v>
      </c>
      <c r="BB845" s="13">
        <f t="shared" si="1107"/>
        <v>3.2111115569074165E-5</v>
      </c>
      <c r="BC845" s="13">
        <f t="shared" si="1108"/>
        <v>5.6925426392515979E-6</v>
      </c>
      <c r="BD845" s="13">
        <f t="shared" si="1109"/>
        <v>6.5111257121175121E-5</v>
      </c>
      <c r="BE845" s="13">
        <f t="shared" si="1110"/>
        <v>9.4420176363790604E-5</v>
      </c>
      <c r="BF845" s="13">
        <f t="shared" si="1111"/>
        <v>6.8461047280793342E-5</v>
      </c>
      <c r="BG845" s="13">
        <f t="shared" si="1112"/>
        <v>3.3092609194916505E-5</v>
      </c>
      <c r="BH845" s="13">
        <f t="shared" si="1113"/>
        <v>1.1997195779475455E-5</v>
      </c>
      <c r="BI845" s="13">
        <f t="shared" si="1114"/>
        <v>3.4795130410732036E-6</v>
      </c>
      <c r="BJ845" s="14">
        <f t="shared" si="1115"/>
        <v>0.50207351781370269</v>
      </c>
      <c r="BK845" s="14">
        <f t="shared" si="1116"/>
        <v>0.26812979855316987</v>
      </c>
      <c r="BL845" s="14">
        <f t="shared" si="1117"/>
        <v>0.21888082704793754</v>
      </c>
      <c r="BM845" s="14">
        <f t="shared" si="1118"/>
        <v>0.41281921485599382</v>
      </c>
      <c r="BN845" s="14">
        <f t="shared" si="1119"/>
        <v>0.58637866452261111</v>
      </c>
    </row>
    <row r="846" spans="1:66" x14ac:dyDescent="0.25">
      <c r="A846" t="s">
        <v>21</v>
      </c>
      <c r="B846" t="s">
        <v>23</v>
      </c>
      <c r="C846" t="s">
        <v>150</v>
      </c>
      <c r="D846" s="11">
        <v>44450</v>
      </c>
      <c r="E846" s="10">
        <f>VLOOKUP(A846,home!$A$2:$E$405,3,FALSE)</f>
        <v>1.3974</v>
      </c>
      <c r="F846" s="10">
        <f>VLOOKUP(B846,home!$B$2:$E$405,3,FALSE)</f>
        <v>1.6194999999999999</v>
      </c>
      <c r="G846" s="10">
        <f>VLOOKUP(C846,away!$B$2:$E$405,4,FALSE)</f>
        <v>0.90390000000000004</v>
      </c>
      <c r="H846" s="10">
        <f>VLOOKUP(A846,away!$A$2:$E$405,3,FALSE)</f>
        <v>1.3632</v>
      </c>
      <c r="I846" s="10">
        <f>VLOOKUP(C846,away!$B$2:$E$405,3,FALSE)</f>
        <v>0.84940000000000004</v>
      </c>
      <c r="J846" s="10">
        <f>VLOOKUP(B846,home!$B$2:$E$405,4,FALSE)</f>
        <v>0.81079999999999997</v>
      </c>
      <c r="K846" s="12">
        <f t="shared" si="1064"/>
        <v>2.0456064182699998</v>
      </c>
      <c r="L846" s="12">
        <f t="shared" si="1065"/>
        <v>0.93882700646399997</v>
      </c>
      <c r="M846" s="13">
        <f t="shared" si="1066"/>
        <v>5.0568146095114411E-2</v>
      </c>
      <c r="N846" s="13">
        <f t="shared" si="1067"/>
        <v>0.10344252421218106</v>
      </c>
      <c r="O846" s="13">
        <f t="shared" si="1068"/>
        <v>4.7474741220910471E-2</v>
      </c>
      <c r="P846" s="13">
        <f t="shared" si="1069"/>
        <v>9.7114635347201786E-2</v>
      </c>
      <c r="Q846" s="13">
        <f t="shared" si="1070"/>
        <v>0.10580134572524372</v>
      </c>
      <c r="R846" s="13">
        <f t="shared" si="1071"/>
        <v>2.2285284591540219E-2</v>
      </c>
      <c r="S846" s="13">
        <f t="shared" si="1072"/>
        <v>4.6626449291222706E-2</v>
      </c>
      <c r="T846" s="13">
        <f t="shared" si="1073"/>
        <v>9.9329160687093285E-2</v>
      </c>
      <c r="U846" s="13">
        <f t="shared" si="1074"/>
        <v>4.55869211934282E-2</v>
      </c>
      <c r="V846" s="13">
        <f t="shared" si="1075"/>
        <v>9.9494136353367492E-3</v>
      </c>
      <c r="W846" s="13">
        <f t="shared" si="1076"/>
        <v>7.2142637292387263E-2</v>
      </c>
      <c r="X846" s="13">
        <f t="shared" si="1077"/>
        <v>6.7729456207630059E-2</v>
      </c>
      <c r="Y846" s="13">
        <f t="shared" si="1078"/>
        <v>3.1793121310421946E-2</v>
      </c>
      <c r="Z846" s="13">
        <f t="shared" si="1079"/>
        <v>6.974009007091336E-3</v>
      </c>
      <c r="AA846" s="13">
        <f t="shared" si="1080"/>
        <v>1.4266077585978826E-2</v>
      </c>
      <c r="AB846" s="13">
        <f t="shared" si="1081"/>
        <v>1.4591389936708037E-2</v>
      </c>
      <c r="AC846" s="13">
        <f t="shared" si="1082"/>
        <v>1.1942222423193076E-3</v>
      </c>
      <c r="AD846" s="13">
        <f t="shared" si="1083"/>
        <v>3.6893860469058022E-2</v>
      </c>
      <c r="AE846" s="13">
        <f t="shared" si="1084"/>
        <v>3.4636952581066249E-2</v>
      </c>
      <c r="AF846" s="13">
        <f t="shared" si="1085"/>
        <v>1.625905325235897E-2</v>
      </c>
      <c r="AG846" s="13">
        <f t="shared" si="1086"/>
        <v>5.0881460976169787E-3</v>
      </c>
      <c r="AH846" s="13">
        <f t="shared" si="1087"/>
        <v>1.6368469997951327E-3</v>
      </c>
      <c r="AI846" s="13">
        <f t="shared" si="1088"/>
        <v>3.3483447285069167E-3</v>
      </c>
      <c r="AJ846" s="13">
        <f t="shared" si="1089"/>
        <v>3.4246977336071347E-3</v>
      </c>
      <c r="AK846" s="13">
        <f t="shared" si="1090"/>
        <v>2.3351945548338257E-3</v>
      </c>
      <c r="AL846" s="13">
        <f t="shared" si="1091"/>
        <v>9.1738745864414537E-5</v>
      </c>
      <c r="AM846" s="13">
        <f t="shared" si="1092"/>
        <v>1.5094063554052576E-2</v>
      </c>
      <c r="AN846" s="13">
        <f t="shared" si="1093"/>
        <v>1.4170714501828545E-2</v>
      </c>
      <c r="AO846" s="13">
        <f t="shared" si="1094"/>
        <v>6.6519247376038418E-3</v>
      </c>
      <c r="AP846" s="13">
        <f t="shared" si="1095"/>
        <v>2.0816688628761478E-3</v>
      </c>
      <c r="AQ846" s="13">
        <f t="shared" si="1096"/>
        <v>4.8858173674583315E-4</v>
      </c>
      <c r="AR846" s="13">
        <f t="shared" si="1097"/>
        <v>3.0734323377144888E-4</v>
      </c>
      <c r="AS846" s="13">
        <f t="shared" si="1098"/>
        <v>6.2870329161473278E-4</v>
      </c>
      <c r="AT846" s="13">
        <f t="shared" si="1099"/>
        <v>6.4303974425728642E-4</v>
      </c>
      <c r="AU846" s="13">
        <f t="shared" si="1100"/>
        <v>4.3846874268513476E-4</v>
      </c>
      <c r="AV846" s="13">
        <f t="shared" si="1101"/>
        <v>2.2423361856187228E-4</v>
      </c>
      <c r="AW846" s="13">
        <f t="shared" si="1102"/>
        <v>4.8939322147993831E-6</v>
      </c>
      <c r="AX846" s="13">
        <f t="shared" si="1103"/>
        <v>5.1460855473242058E-3</v>
      </c>
      <c r="AY846" s="13">
        <f t="shared" si="1104"/>
        <v>4.8312840894020395E-3</v>
      </c>
      <c r="AZ846" s="13">
        <f t="shared" si="1105"/>
        <v>2.2678699895152341E-3</v>
      </c>
      <c r="BA846" s="13">
        <f t="shared" si="1106"/>
        <v>7.0971253110204346E-4</v>
      </c>
      <c r="BB846" s="13">
        <f t="shared" si="1107"/>
        <v>1.6657432275612996E-4</v>
      </c>
      <c r="BC846" s="13">
        <f t="shared" si="1108"/>
        <v>3.1276894557381136E-5</v>
      </c>
      <c r="BD846" s="13">
        <f t="shared" si="1109"/>
        <v>4.8090354686435769E-5</v>
      </c>
      <c r="BE846" s="13">
        <f t="shared" si="1110"/>
        <v>9.8373938203453771E-5</v>
      </c>
      <c r="BF846" s="13">
        <f t="shared" si="1111"/>
        <v>1.006171796897407E-4</v>
      </c>
      <c r="BG846" s="13">
        <f t="shared" si="1112"/>
        <v>6.8607716187186476E-5</v>
      </c>
      <c r="BH846" s="13">
        <f t="shared" si="1113"/>
        <v>3.5086096143838817E-5</v>
      </c>
      <c r="BI846" s="13">
        <f t="shared" si="1114"/>
        <v>1.435446869277499E-5</v>
      </c>
      <c r="BJ846" s="14">
        <f t="shared" si="1115"/>
        <v>0.6247560146028216</v>
      </c>
      <c r="BK846" s="14">
        <f t="shared" si="1116"/>
        <v>0.21037588944646138</v>
      </c>
      <c r="BL846" s="14">
        <f t="shared" si="1117"/>
        <v>0.15755641692980266</v>
      </c>
      <c r="BM846" s="14">
        <f t="shared" si="1118"/>
        <v>0.5681492626367981</v>
      </c>
      <c r="BN846" s="14">
        <f t="shared" si="1119"/>
        <v>0.42668667719219167</v>
      </c>
    </row>
    <row r="847" spans="1:66" x14ac:dyDescent="0.25">
      <c r="A847" t="s">
        <v>154</v>
      </c>
      <c r="B847" t="s">
        <v>174</v>
      </c>
      <c r="C847" t="s">
        <v>169</v>
      </c>
      <c r="D847" s="11">
        <v>44450</v>
      </c>
      <c r="E847" s="10">
        <f>VLOOKUP(A847,home!$A$2:$E$405,3,FALSE)</f>
        <v>1.3447</v>
      </c>
      <c r="F847" s="10">
        <f>VLOOKUP(B847,home!$B$2:$E$405,3,FALSE)</f>
        <v>1.2133</v>
      </c>
      <c r="G847" s="10">
        <f>VLOOKUP(C847,away!$B$2:$E$405,4,FALSE)</f>
        <v>0.78280000000000005</v>
      </c>
      <c r="H847" s="10">
        <f>VLOOKUP(A847,away!$A$2:$E$405,3,FALSE)</f>
        <v>1.05</v>
      </c>
      <c r="I847" s="10">
        <f>VLOOKUP(C847,away!$B$2:$E$405,3,FALSE)</f>
        <v>1.1028</v>
      </c>
      <c r="J847" s="10">
        <f>VLOOKUP(B847,home!$B$2:$E$405,4,FALSE)</f>
        <v>0.90229999999999999</v>
      </c>
      <c r="K847" s="12">
        <f t="shared" si="1064"/>
        <v>1.2771573864280001</v>
      </c>
      <c r="L847" s="12">
        <f t="shared" si="1065"/>
        <v>1.044809262</v>
      </c>
      <c r="M847" s="13">
        <f t="shared" si="1066"/>
        <v>9.8080505933865303E-2</v>
      </c>
      <c r="N847" s="13">
        <f t="shared" si="1067"/>
        <v>0.12526424261803135</v>
      </c>
      <c r="O847" s="13">
        <f t="shared" si="1068"/>
        <v>0.10247542102134842</v>
      </c>
      <c r="P847" s="13">
        <f t="shared" si="1069"/>
        <v>0.13087724088473426</v>
      </c>
      <c r="Q847" s="13">
        <f t="shared" si="1070"/>
        <v>7.9991076357463928E-2</v>
      </c>
      <c r="R847" s="13">
        <f t="shared" si="1071"/>
        <v>5.3533634505227162E-2</v>
      </c>
      <c r="S847" s="13">
        <f t="shared" si="1072"/>
        <v>4.3660185116578057E-2</v>
      </c>
      <c r="T847" s="13">
        <f t="shared" si="1073"/>
        <v>8.3575417455627521E-2</v>
      </c>
      <c r="U847" s="13">
        <f t="shared" si="1074"/>
        <v>6.8370876730687716E-2</v>
      </c>
      <c r="V847" s="13">
        <f t="shared" si="1075"/>
        <v>6.473281549192589E-3</v>
      </c>
      <c r="W847" s="13">
        <f t="shared" si="1076"/>
        <v>3.4053731339420412E-2</v>
      </c>
      <c r="X847" s="13">
        <f t="shared" si="1077"/>
        <v>3.5579653909086115E-2</v>
      </c>
      <c r="Y847" s="13">
        <f t="shared" si="1078"/>
        <v>1.858697597148384E-2</v>
      </c>
      <c r="Z847" s="13">
        <f t="shared" si="1079"/>
        <v>1.864414571986138E-2</v>
      </c>
      <c r="AA847" s="13">
        <f t="shared" si="1080"/>
        <v>2.381150841976094E-2</v>
      </c>
      <c r="AB847" s="13">
        <f t="shared" si="1081"/>
        <v>1.5205521930145105E-2</v>
      </c>
      <c r="AC847" s="13">
        <f t="shared" si="1082"/>
        <v>5.3986596301795048E-4</v>
      </c>
      <c r="AD847" s="13">
        <f t="shared" si="1083"/>
        <v>1.087299362889386E-2</v>
      </c>
      <c r="AE847" s="13">
        <f t="shared" si="1084"/>
        <v>1.1360204449135294E-2</v>
      </c>
      <c r="AF847" s="13">
        <f t="shared" si="1085"/>
        <v>5.9346234133350814E-3</v>
      </c>
      <c r="AG847" s="13">
        <f t="shared" si="1086"/>
        <v>2.0668498362448498E-3</v>
      </c>
      <c r="AH847" s="13">
        <f t="shared" si="1087"/>
        <v>4.8698940325472059E-3</v>
      </c>
      <c r="AI847" s="13">
        <f t="shared" si="1088"/>
        <v>6.2196211347893028E-3</v>
      </c>
      <c r="AJ847" s="13">
        <f t="shared" si="1089"/>
        <v>3.9717175365399301E-3</v>
      </c>
      <c r="AK847" s="13">
        <f t="shared" si="1090"/>
        <v>1.690836129532531E-3</v>
      </c>
      <c r="AL847" s="13">
        <f t="shared" si="1091"/>
        <v>2.8815580431451733E-5</v>
      </c>
      <c r="AM847" s="13">
        <f t="shared" si="1092"/>
        <v>2.777304825145275E-3</v>
      </c>
      <c r="AN847" s="13">
        <f t="shared" si="1093"/>
        <v>2.9017538047090737E-3</v>
      </c>
      <c r="AO847" s="13">
        <f t="shared" si="1094"/>
        <v>1.5158896256018896E-3</v>
      </c>
      <c r="AP847" s="13">
        <f t="shared" si="1095"/>
        <v>5.2793850699952237E-4</v>
      </c>
      <c r="AQ847" s="13">
        <f t="shared" si="1096"/>
        <v>1.3789876046988817E-4</v>
      </c>
      <c r="AR847" s="13">
        <f t="shared" si="1097"/>
        <v>1.0176220780327703E-3</v>
      </c>
      <c r="AS847" s="13">
        <f t="shared" si="1098"/>
        <v>1.299663553551763E-3</v>
      </c>
      <c r="AT847" s="13">
        <f t="shared" si="1099"/>
        <v>8.2993745364494864E-4</v>
      </c>
      <c r="AU847" s="13">
        <f t="shared" si="1100"/>
        <v>3.5332024973196412E-4</v>
      </c>
      <c r="AV847" s="13">
        <f t="shared" si="1101"/>
        <v>1.1281139167994084E-4</v>
      </c>
      <c r="AW847" s="13">
        <f t="shared" si="1102"/>
        <v>1.0680862016396048E-6</v>
      </c>
      <c r="AX847" s="13">
        <f t="shared" si="1103"/>
        <v>5.9117589529940242E-4</v>
      </c>
      <c r="AY847" s="13">
        <f t="shared" si="1104"/>
        <v>6.1766605087995791E-4</v>
      </c>
      <c r="AZ847" s="13">
        <f t="shared" si="1105"/>
        <v>3.2267160539117162E-4</v>
      </c>
      <c r="BA847" s="13">
        <f t="shared" si="1106"/>
        <v>1.1237676063236843E-4</v>
      </c>
      <c r="BB847" s="13">
        <f t="shared" si="1107"/>
        <v>2.9353070085563877E-5</v>
      </c>
      <c r="BC847" s="13">
        <f t="shared" si="1108"/>
        <v>6.1336718987064549E-6</v>
      </c>
      <c r="BD847" s="13">
        <f t="shared" si="1109"/>
        <v>1.7720349539072079E-4</v>
      </c>
      <c r="BE847" s="13">
        <f t="shared" si="1110"/>
        <v>2.2631675303911908E-4</v>
      </c>
      <c r="BF847" s="13">
        <f t="shared" si="1111"/>
        <v>1.4452105640815627E-4</v>
      </c>
      <c r="BG847" s="13">
        <f t="shared" si="1112"/>
        <v>6.1525378228684827E-5</v>
      </c>
      <c r="BH847" s="13">
        <f t="shared" si="1113"/>
        <v>1.9644397814385316E-5</v>
      </c>
      <c r="BI847" s="13">
        <f t="shared" si="1114"/>
        <v>5.0177975541144526E-6</v>
      </c>
      <c r="BJ847" s="14">
        <f t="shared" si="1115"/>
        <v>0.41682593155583503</v>
      </c>
      <c r="BK847" s="14">
        <f t="shared" si="1116"/>
        <v>0.28027756107869961</v>
      </c>
      <c r="BL847" s="14">
        <f t="shared" si="1117"/>
        <v>0.28439661504565489</v>
      </c>
      <c r="BM847" s="14">
        <f t="shared" si="1118"/>
        <v>0.40930553411470216</v>
      </c>
      <c r="BN847" s="14">
        <f t="shared" si="1119"/>
        <v>0.59022212132067042</v>
      </c>
    </row>
    <row r="848" spans="1:66" x14ac:dyDescent="0.25">
      <c r="A848" t="s">
        <v>154</v>
      </c>
      <c r="B848" t="s">
        <v>159</v>
      </c>
      <c r="C848" t="s">
        <v>158</v>
      </c>
      <c r="D848" s="11">
        <v>44450</v>
      </c>
      <c r="E848" s="10">
        <f>VLOOKUP(A848,home!$A$2:$E$405,3,FALSE)</f>
        <v>1.3447</v>
      </c>
      <c r="F848" s="10">
        <f>VLOOKUP(B848,home!$B$2:$E$405,3,FALSE)</f>
        <v>0.82189999999999996</v>
      </c>
      <c r="G848" s="10">
        <f>VLOOKUP(C848,away!$B$2:$E$405,4,FALSE)</f>
        <v>0.58709999999999996</v>
      </c>
      <c r="H848" s="10">
        <f>VLOOKUP(A848,away!$A$2:$E$405,3,FALSE)</f>
        <v>1.05</v>
      </c>
      <c r="I848" s="10">
        <f>VLOOKUP(C848,away!$B$2:$E$405,3,FALSE)</f>
        <v>1.0526</v>
      </c>
      <c r="J848" s="10">
        <f>VLOOKUP(B848,home!$B$2:$E$405,4,FALSE)</f>
        <v>0.85209999999999997</v>
      </c>
      <c r="K848" s="12">
        <f t="shared" si="1064"/>
        <v>0.64886816280299986</v>
      </c>
      <c r="L848" s="12">
        <f t="shared" si="1065"/>
        <v>0.94176648299999988</v>
      </c>
      <c r="M848" s="13">
        <f t="shared" si="1066"/>
        <v>0.20379623226001489</v>
      </c>
      <c r="N848" s="13">
        <f t="shared" si="1067"/>
        <v>0.13223688681272933</v>
      </c>
      <c r="O848" s="13">
        <f t="shared" si="1068"/>
        <v>0.19192846090416532</v>
      </c>
      <c r="P848" s="13">
        <f t="shared" si="1069"/>
        <v>0.12453626781649316</v>
      </c>
      <c r="Q848" s="13">
        <f t="shared" si="1070"/>
        <v>4.2902152900481952E-2</v>
      </c>
      <c r="R848" s="13">
        <f t="shared" si="1071"/>
        <v>9.0375895806659362E-2</v>
      </c>
      <c r="S848" s="13">
        <f t="shared" si="1072"/>
        <v>1.9025476857042273E-2</v>
      </c>
      <c r="T848" s="13">
        <f t="shared" si="1073"/>
        <v>4.0403809650215131E-2</v>
      </c>
      <c r="U848" s="13">
        <f t="shared" si="1074"/>
        <v>5.8642041473742405E-2</v>
      </c>
      <c r="V848" s="13">
        <f t="shared" si="1075"/>
        <v>1.291792435638E-3</v>
      </c>
      <c r="W848" s="13">
        <f t="shared" si="1076"/>
        <v>9.2792803776097048E-3</v>
      </c>
      <c r="X848" s="13">
        <f t="shared" si="1077"/>
        <v>8.7389152459924034E-3</v>
      </c>
      <c r="Y848" s="13">
        <f t="shared" si="1078"/>
        <v>4.1150087382266715E-3</v>
      </c>
      <c r="Z848" s="13">
        <f t="shared" si="1079"/>
        <v>2.837099651393735E-2</v>
      </c>
      <c r="AA848" s="13">
        <f t="shared" si="1080"/>
        <v>1.8409036384888843E-2</v>
      </c>
      <c r="AB848" s="13">
        <f t="shared" si="1081"/>
        <v>5.9725188090182001E-3</v>
      </c>
      <c r="AC848" s="13">
        <f t="shared" si="1082"/>
        <v>4.9336967293230055E-5</v>
      </c>
      <c r="AD848" s="13">
        <f t="shared" si="1083"/>
        <v>1.505257402688384E-3</v>
      </c>
      <c r="AE848" s="13">
        <f t="shared" si="1084"/>
        <v>1.417600970139554E-3</v>
      </c>
      <c r="AF848" s="13">
        <f t="shared" si="1085"/>
        <v>6.6752453997285762E-4</v>
      </c>
      <c r="AG848" s="13">
        <f t="shared" si="1086"/>
        <v>2.0955074610881037E-4</v>
      </c>
      <c r="AH848" s="13">
        <f t="shared" si="1087"/>
        <v>6.6797134015340069E-3</v>
      </c>
      <c r="AI848" s="13">
        <f t="shared" si="1088"/>
        <v>4.3342533629039488E-3</v>
      </c>
      <c r="AJ848" s="13">
        <f t="shared" si="1089"/>
        <v>1.4061795083551041E-3</v>
      </c>
      <c r="AK848" s="13">
        <f t="shared" si="1090"/>
        <v>3.0414170471920071E-4</v>
      </c>
      <c r="AL848" s="13">
        <f t="shared" si="1091"/>
        <v>1.2059578734986794E-6</v>
      </c>
      <c r="AM848" s="13">
        <f t="shared" si="1092"/>
        <v>1.9534272108560544E-4</v>
      </c>
      <c r="AN848" s="13">
        <f t="shared" si="1093"/>
        <v>1.8396722741644055E-4</v>
      </c>
      <c r="AO848" s="13">
        <f t="shared" si="1094"/>
        <v>8.6627084375621164E-5</v>
      </c>
      <c r="AP848" s="13">
        <f t="shared" si="1095"/>
        <v>2.7194161528324334E-5</v>
      </c>
      <c r="AQ848" s="13">
        <f t="shared" si="1096"/>
        <v>6.4026374651659763E-6</v>
      </c>
      <c r="AR848" s="13">
        <f t="shared" si="1097"/>
        <v>1.2581460395221298E-3</v>
      </c>
      <c r="AS848" s="13">
        <f t="shared" si="1098"/>
        <v>8.163709092025949E-4</v>
      </c>
      <c r="AT848" s="13">
        <f t="shared" si="1099"/>
        <v>2.6485854601005111E-4</v>
      </c>
      <c r="AU848" s="13">
        <f t="shared" si="1100"/>
        <v>5.7286092717405232E-5</v>
      </c>
      <c r="AV848" s="13">
        <f t="shared" si="1101"/>
        <v>9.29278043392626E-6</v>
      </c>
      <c r="AW848" s="13">
        <f t="shared" si="1102"/>
        <v>2.0470541558424124E-8</v>
      </c>
      <c r="AX848" s="13">
        <f t="shared" si="1103"/>
        <v>2.1125278757959263E-5</v>
      </c>
      <c r="AY848" s="13">
        <f t="shared" si="1104"/>
        <v>1.9895079478277904E-5</v>
      </c>
      <c r="AZ848" s="13">
        <f t="shared" si="1105"/>
        <v>9.368259514631624E-6</v>
      </c>
      <c r="BA848" s="13">
        <f t="shared" si="1106"/>
        <v>2.9409042716419709E-6</v>
      </c>
      <c r="BB848" s="13">
        <f t="shared" si="1107"/>
        <v>6.924112681859837E-7</v>
      </c>
      <c r="BC848" s="13">
        <f t="shared" si="1108"/>
        <v>1.3041794496581675E-7</v>
      </c>
      <c r="BD848" s="13">
        <f t="shared" si="1109"/>
        <v>1.9747996179018913E-4</v>
      </c>
      <c r="BE848" s="13">
        <f t="shared" si="1110"/>
        <v>1.2813845999720664E-4</v>
      </c>
      <c r="BF848" s="13">
        <f t="shared" si="1111"/>
        <v>4.1572483561396574E-5</v>
      </c>
      <c r="BG848" s="13">
        <f t="shared" si="1112"/>
        <v>8.9916870105471036E-6</v>
      </c>
      <c r="BH848" s="13">
        <f t="shared" si="1113"/>
        <v>1.4586048577583241E-6</v>
      </c>
      <c r="BI848" s="13">
        <f t="shared" si="1114"/>
        <v>1.8928845086183497E-7</v>
      </c>
      <c r="BJ848" s="14">
        <f t="shared" si="1115"/>
        <v>0.24202967356727159</v>
      </c>
      <c r="BK848" s="14">
        <f t="shared" si="1116"/>
        <v>0.34872020737383336</v>
      </c>
      <c r="BL848" s="14">
        <f t="shared" si="1117"/>
        <v>0.38083602620954049</v>
      </c>
      <c r="BM848" s="14">
        <f t="shared" si="1118"/>
        <v>0.21416113255510202</v>
      </c>
      <c r="BN848" s="14">
        <f t="shared" si="1119"/>
        <v>0.78577589650054402</v>
      </c>
    </row>
    <row r="849" spans="1:66" x14ac:dyDescent="0.25">
      <c r="A849" t="s">
        <v>154</v>
      </c>
      <c r="B849" t="s">
        <v>161</v>
      </c>
      <c r="C849" t="s">
        <v>171</v>
      </c>
      <c r="D849" s="11">
        <v>44450</v>
      </c>
      <c r="E849" s="10">
        <f>VLOOKUP(A849,home!$A$2:$E$405,3,FALSE)</f>
        <v>1.3447</v>
      </c>
      <c r="F849" s="10">
        <f>VLOOKUP(B849,home!$B$2:$E$405,3,FALSE)</f>
        <v>0.58709999999999996</v>
      </c>
      <c r="G849" s="10">
        <f>VLOOKUP(C849,away!$B$2:$E$405,4,FALSE)</f>
        <v>0.93940000000000001</v>
      </c>
      <c r="H849" s="10">
        <f>VLOOKUP(A849,away!$A$2:$E$405,3,FALSE)</f>
        <v>1.05</v>
      </c>
      <c r="I849" s="10">
        <f>VLOOKUP(C849,away!$B$2:$E$405,3,FALSE)</f>
        <v>0.75190000000000001</v>
      </c>
      <c r="J849" s="10">
        <f>VLOOKUP(B849,home!$B$2:$E$405,4,FALSE)</f>
        <v>0.60150000000000003</v>
      </c>
      <c r="K849" s="12">
        <f t="shared" si="1064"/>
        <v>0.74163128377799992</v>
      </c>
      <c r="L849" s="12">
        <f t="shared" si="1065"/>
        <v>0.47488124250000008</v>
      </c>
      <c r="M849" s="13">
        <f t="shared" si="1066"/>
        <v>0.29626157182648111</v>
      </c>
      <c r="N849" s="13">
        <f t="shared" si="1067"/>
        <v>0.21971684984776135</v>
      </c>
      <c r="O849" s="13">
        <f t="shared" si="1068"/>
        <v>0.14068906333396236</v>
      </c>
      <c r="P849" s="13">
        <f t="shared" si="1069"/>
        <v>0.10433941065389085</v>
      </c>
      <c r="Q849" s="13">
        <f t="shared" si="1070"/>
        <v>8.1474444710126645E-2</v>
      </c>
      <c r="R849" s="13">
        <f t="shared" si="1071"/>
        <v>3.3405298601096617E-2</v>
      </c>
      <c r="S849" s="13">
        <f t="shared" si="1072"/>
        <v>9.1867404102425748E-3</v>
      </c>
      <c r="T849" s="13">
        <f t="shared" si="1073"/>
        <v>3.8690685535942494E-2</v>
      </c>
      <c r="U849" s="13">
        <f t="shared" si="1074"/>
        <v>2.4774414486518712E-2</v>
      </c>
      <c r="V849" s="13">
        <f t="shared" si="1075"/>
        <v>3.5949428605175869E-4</v>
      </c>
      <c r="W849" s="13">
        <f t="shared" si="1076"/>
        <v>2.0141332341823633E-2</v>
      </c>
      <c r="X849" s="13">
        <f t="shared" si="1077"/>
        <v>9.5647409280906429E-3</v>
      </c>
      <c r="Y849" s="13">
        <f t="shared" si="1078"/>
        <v>2.2710580280611435E-3</v>
      </c>
      <c r="Z849" s="13">
        <f t="shared" si="1079"/>
        <v>5.2878499019240926E-3</v>
      </c>
      <c r="AA849" s="13">
        <f t="shared" si="1080"/>
        <v>3.921634911189336E-3</v>
      </c>
      <c r="AB849" s="13">
        <f t="shared" si="1081"/>
        <v>1.4542035668469848E-3</v>
      </c>
      <c r="AC849" s="13">
        <f t="shared" si="1082"/>
        <v>7.9130710635268488E-6</v>
      </c>
      <c r="AD849" s="13">
        <f t="shared" si="1083"/>
        <v>3.7343605404165014E-3</v>
      </c>
      <c r="AE849" s="13">
        <f t="shared" si="1084"/>
        <v>1.7733777733759599E-3</v>
      </c>
      <c r="AF849" s="13">
        <f t="shared" si="1085"/>
        <v>4.210719202213296E-4</v>
      </c>
      <c r="AG849" s="13">
        <f t="shared" si="1086"/>
        <v>6.6653052218855312E-5</v>
      </c>
      <c r="AH849" s="13">
        <f t="shared" si="1087"/>
        <v>6.2777518289480413E-4</v>
      </c>
      <c r="AI849" s="13">
        <f t="shared" si="1088"/>
        <v>4.6557771481424231E-4</v>
      </c>
      <c r="AJ849" s="13">
        <f t="shared" si="1089"/>
        <v>1.7264349916805701E-4</v>
      </c>
      <c r="AK849" s="13">
        <f t="shared" si="1090"/>
        <v>4.2679273307977394E-5</v>
      </c>
      <c r="AL849" s="13">
        <f t="shared" si="1091"/>
        <v>1.1147516245736055E-7</v>
      </c>
      <c r="AM849" s="13">
        <f t="shared" si="1092"/>
        <v>5.5390372033579927E-4</v>
      </c>
      <c r="AN849" s="13">
        <f t="shared" si="1093"/>
        <v>2.6303848693843694E-4</v>
      </c>
      <c r="AO849" s="13">
        <f t="shared" si="1094"/>
        <v>6.2456021751322463E-5</v>
      </c>
      <c r="AP849" s="13">
        <f t="shared" si="1095"/>
        <v>9.8863977369583485E-6</v>
      </c>
      <c r="AQ849" s="13">
        <f t="shared" si="1096"/>
        <v>1.1737162102939922E-6</v>
      </c>
      <c r="AR849" s="13">
        <f t="shared" si="1097"/>
        <v>5.96237317727499E-5</v>
      </c>
      <c r="AS849" s="13">
        <f t="shared" si="1098"/>
        <v>4.4218824738259636E-5</v>
      </c>
      <c r="AT849" s="13">
        <f t="shared" si="1099"/>
        <v>1.6397031878894936E-5</v>
      </c>
      <c r="AU849" s="13">
        <f t="shared" si="1100"/>
        <v>4.0535172674978812E-6</v>
      </c>
      <c r="AV849" s="13">
        <f t="shared" si="1101"/>
        <v>7.5155380372768575E-7</v>
      </c>
      <c r="AW849" s="13">
        <f t="shared" si="1102"/>
        <v>1.0905577536356672E-9</v>
      </c>
      <c r="AX849" s="13">
        <f t="shared" si="1103"/>
        <v>6.8465387867008167E-5</v>
      </c>
      <c r="AY849" s="13">
        <f t="shared" si="1104"/>
        <v>3.2512928458529267E-5</v>
      </c>
      <c r="AZ849" s="13">
        <f t="shared" si="1105"/>
        <v>7.719889931849992E-6</v>
      </c>
      <c r="BA849" s="13">
        <f t="shared" si="1106"/>
        <v>1.2220103076000552E-6</v>
      </c>
      <c r="BB849" s="13">
        <f t="shared" si="1107"/>
        <v>1.4507744330523038E-7</v>
      </c>
      <c r="BC849" s="13">
        <f t="shared" si="1108"/>
        <v>1.3778911307102229E-8</v>
      </c>
      <c r="BD849" s="13">
        <f t="shared" si="1109"/>
        <v>4.7190319711216984E-6</v>
      </c>
      <c r="BE849" s="13">
        <f t="shared" si="1110"/>
        <v>3.4997817389324109E-6</v>
      </c>
      <c r="BF849" s="13">
        <f t="shared" si="1111"/>
        <v>1.2977738119936222E-6</v>
      </c>
      <c r="BG849" s="13">
        <f t="shared" si="1112"/>
        <v>3.2082321941409965E-7</v>
      </c>
      <c r="BH849" s="13">
        <f t="shared" si="1113"/>
        <v>5.9483134019967399E-8</v>
      </c>
      <c r="BI849" s="13">
        <f t="shared" si="1114"/>
        <v>8.822910609273451E-9</v>
      </c>
      <c r="BJ849" s="14">
        <f t="shared" si="1115"/>
        <v>0.37885511209393097</v>
      </c>
      <c r="BK849" s="14">
        <f t="shared" si="1116"/>
        <v>0.41018775465135077</v>
      </c>
      <c r="BL849" s="14">
        <f t="shared" si="1117"/>
        <v>0.20568824094604632</v>
      </c>
      <c r="BM849" s="14">
        <f t="shared" si="1118"/>
        <v>0.12409980678203246</v>
      </c>
      <c r="BN849" s="14">
        <f t="shared" si="1119"/>
        <v>0.87588663897331898</v>
      </c>
    </row>
    <row r="850" spans="1:66" x14ac:dyDescent="0.25">
      <c r="A850" t="s">
        <v>154</v>
      </c>
      <c r="B850" t="s">
        <v>163</v>
      </c>
      <c r="C850" t="s">
        <v>166</v>
      </c>
      <c r="D850" s="11">
        <v>44450</v>
      </c>
      <c r="E850" s="10">
        <f>VLOOKUP(A850,home!$A$2:$E$405,3,FALSE)</f>
        <v>1.3447</v>
      </c>
      <c r="F850" s="10">
        <f>VLOOKUP(B850,home!$B$2:$E$405,3,FALSE)</f>
        <v>1.4873000000000001</v>
      </c>
      <c r="G850" s="10">
        <f>VLOOKUP(C850,away!$B$2:$E$405,4,FALSE)</f>
        <v>1.2916000000000001</v>
      </c>
      <c r="H850" s="10">
        <f>VLOOKUP(A850,away!$A$2:$E$405,3,FALSE)</f>
        <v>1.05</v>
      </c>
      <c r="I850" s="10">
        <f>VLOOKUP(C850,away!$B$2:$E$405,3,FALSE)</f>
        <v>0.85209999999999997</v>
      </c>
      <c r="J850" s="10">
        <f>VLOOKUP(B850,home!$B$2:$E$405,4,FALSE)</f>
        <v>0.90229999999999999</v>
      </c>
      <c r="K850" s="12">
        <f t="shared" si="1064"/>
        <v>2.5831642355960005</v>
      </c>
      <c r="L850" s="12">
        <f t="shared" si="1065"/>
        <v>0.80729232149999997</v>
      </c>
      <c r="M850" s="13">
        <f t="shared" si="1066"/>
        <v>3.3693290476594681E-2</v>
      </c>
      <c r="N850" s="13">
        <f t="shared" si="1067"/>
        <v>8.7035302938686707E-2</v>
      </c>
      <c r="O850" s="13">
        <f t="shared" si="1068"/>
        <v>2.7200334687823957E-2</v>
      </c>
      <c r="P850" s="13">
        <f t="shared" si="1069"/>
        <v>7.0262931761828157E-2</v>
      </c>
      <c r="Q850" s="13">
        <f t="shared" si="1070"/>
        <v>0.1124132408927395</v>
      </c>
      <c r="R850" s="13">
        <f t="shared" si="1071"/>
        <v>1.0979310667855192E-2</v>
      </c>
      <c r="S850" s="13">
        <f t="shared" si="1072"/>
        <v>3.6631028833446565E-2</v>
      </c>
      <c r="T850" s="13">
        <f t="shared" si="1073"/>
        <v>9.0750346207638388E-2</v>
      </c>
      <c r="U850" s="13">
        <f t="shared" si="1074"/>
        <v>2.836136264870117E-2</v>
      </c>
      <c r="V850" s="13">
        <f t="shared" si="1075"/>
        <v>8.4876888045177529E-3</v>
      </c>
      <c r="W850" s="13">
        <f t="shared" si="1076"/>
        <v>9.6793954493854167E-2</v>
      </c>
      <c r="X850" s="13">
        <f t="shared" si="1077"/>
        <v>7.814101623050887E-2</v>
      </c>
      <c r="Y850" s="13">
        <f t="shared" si="1078"/>
        <v>3.1541321198548349E-2</v>
      </c>
      <c r="Z850" s="13">
        <f t="shared" si="1079"/>
        <v>2.9545043991741778E-3</v>
      </c>
      <c r="AA850" s="13">
        <f t="shared" si="1080"/>
        <v>7.6319700978577853E-3</v>
      </c>
      <c r="AB850" s="13">
        <f t="shared" si="1081"/>
        <v>9.857316101962171E-3</v>
      </c>
      <c r="AC850" s="13">
        <f t="shared" si="1082"/>
        <v>1.1062475103569525E-3</v>
      </c>
      <c r="AD850" s="13">
        <f t="shared" si="1083"/>
        <v>6.2508670367607738E-2</v>
      </c>
      <c r="AE850" s="13">
        <f t="shared" si="1084"/>
        <v>5.0462769614944301E-2</v>
      </c>
      <c r="AF850" s="13">
        <f t="shared" si="1085"/>
        <v>2.0369103215884025E-2</v>
      </c>
      <c r="AG850" s="13">
        <f t="shared" si="1086"/>
        <v>5.4812735406747099E-3</v>
      </c>
      <c r="AH850" s="13">
        <f t="shared" si="1087"/>
        <v>5.9628717882282095E-4</v>
      </c>
      <c r="AI850" s="13">
        <f t="shared" si="1088"/>
        <v>1.5403077144795479E-3</v>
      </c>
      <c r="AJ850" s="13">
        <f t="shared" si="1089"/>
        <v>1.9894338999280922E-3</v>
      </c>
      <c r="AK850" s="13">
        <f t="shared" si="1090"/>
        <v>1.7130114997921733E-3</v>
      </c>
      <c r="AL850" s="13">
        <f t="shared" si="1091"/>
        <v>9.2277355203282787E-5</v>
      </c>
      <c r="AM850" s="13">
        <f t="shared" si="1092"/>
        <v>3.2294032341652741E-2</v>
      </c>
      <c r="AN850" s="13">
        <f t="shared" si="1093"/>
        <v>2.6070724339688919E-2</v>
      </c>
      <c r="AO850" s="13">
        <f t="shared" si="1094"/>
        <v>1.0523347787687013E-2</v>
      </c>
      <c r="AP850" s="13">
        <f t="shared" si="1095"/>
        <v>2.8318059551579126E-3</v>
      </c>
      <c r="AQ850" s="13">
        <f t="shared" si="1096"/>
        <v>5.7152380089423884E-4</v>
      </c>
      <c r="AR850" s="13">
        <f t="shared" si="1097"/>
        <v>9.6275612174512182E-5</v>
      </c>
      <c r="AS850" s="13">
        <f t="shared" si="1098"/>
        <v>2.4869571812931074E-4</v>
      </c>
      <c r="AT850" s="13">
        <f t="shared" si="1099"/>
        <v>3.2121094230874974E-4</v>
      </c>
      <c r="AU850" s="13">
        <f t="shared" si="1100"/>
        <v>2.7658020608468416E-4</v>
      </c>
      <c r="AV850" s="13">
        <f t="shared" si="1101"/>
        <v>1.7861302415793194E-4</v>
      </c>
      <c r="AW850" s="13">
        <f t="shared" si="1102"/>
        <v>5.3453417745277604E-6</v>
      </c>
      <c r="AX850" s="13">
        <f t="shared" si="1103"/>
        <v>1.390346489468966E-2</v>
      </c>
      <c r="AY850" s="13">
        <f t="shared" si="1104"/>
        <v>1.1224160451727767E-2</v>
      </c>
      <c r="AZ850" s="13">
        <f t="shared" si="1105"/>
        <v>4.5305892739818995E-3</v>
      </c>
      <c r="BA850" s="13">
        <f t="shared" si="1106"/>
        <v>1.2191699775852822E-3</v>
      </c>
      <c r="BB850" s="13">
        <f t="shared" si="1107"/>
        <v>2.4605664037698129E-4</v>
      </c>
      <c r="BC850" s="13">
        <f t="shared" si="1108"/>
        <v>3.9727927286084785E-5</v>
      </c>
      <c r="BD850" s="13">
        <f t="shared" si="1109"/>
        <v>1.2953760409365926E-5</v>
      </c>
      <c r="BE850" s="13">
        <f t="shared" si="1110"/>
        <v>3.346169060595347E-5</v>
      </c>
      <c r="BF850" s="13">
        <f t="shared" si="1111"/>
        <v>4.3218521217938837E-5</v>
      </c>
      <c r="BG850" s="13">
        <f t="shared" si="1112"/>
        <v>3.7213512775175495E-5</v>
      </c>
      <c r="BH850" s="13">
        <f t="shared" si="1113"/>
        <v>2.4032153820432065E-5</v>
      </c>
      <c r="BI850" s="13">
        <f t="shared" si="1114"/>
        <v>1.2415800050656372E-5</v>
      </c>
      <c r="BJ850" s="14">
        <f t="shared" si="1115"/>
        <v>0.73895160209181543</v>
      </c>
      <c r="BK850" s="14">
        <f t="shared" si="1116"/>
        <v>0.16149762519367517</v>
      </c>
      <c r="BL850" s="14">
        <f t="shared" si="1117"/>
        <v>9.115400543895763E-2</v>
      </c>
      <c r="BM850" s="14">
        <f t="shared" si="1118"/>
        <v>0.6417545105881407</v>
      </c>
      <c r="BN850" s="14">
        <f t="shared" si="1119"/>
        <v>0.3415844114255282</v>
      </c>
    </row>
    <row r="851" spans="1:66" x14ac:dyDescent="0.25">
      <c r="A851" t="s">
        <v>154</v>
      </c>
      <c r="B851" t="s">
        <v>160</v>
      </c>
      <c r="C851" t="s">
        <v>172</v>
      </c>
      <c r="D851" s="11">
        <v>44450</v>
      </c>
      <c r="E851" s="10">
        <f>VLOOKUP(A851,home!$A$2:$E$405,3,FALSE)</f>
        <v>1.3447</v>
      </c>
      <c r="F851" s="10">
        <f>VLOOKUP(B851,home!$B$2:$E$405,3,FALSE)</f>
        <v>0.66539999999999999</v>
      </c>
      <c r="G851" s="10">
        <f>VLOOKUP(C851,away!$B$2:$E$405,4,FALSE)</f>
        <v>1.1741999999999999</v>
      </c>
      <c r="H851" s="10">
        <f>VLOOKUP(A851,away!$A$2:$E$405,3,FALSE)</f>
        <v>1.05</v>
      </c>
      <c r="I851" s="10">
        <f>VLOOKUP(C851,away!$B$2:$E$405,3,FALSE)</f>
        <v>0.80200000000000005</v>
      </c>
      <c r="J851" s="10">
        <f>VLOOKUP(B851,home!$B$2:$E$405,4,FALSE)</f>
        <v>0.95240000000000002</v>
      </c>
      <c r="K851" s="12">
        <f t="shared" si="1064"/>
        <v>1.0506311607959999</v>
      </c>
      <c r="L851" s="12">
        <f t="shared" si="1065"/>
        <v>0.80201604000000004</v>
      </c>
      <c r="M851" s="13">
        <f t="shared" si="1066"/>
        <v>0.15682147840922747</v>
      </c>
      <c r="N851" s="13">
        <f t="shared" si="1067"/>
        <v>0.1647615318988315</v>
      </c>
      <c r="O851" s="13">
        <f t="shared" si="1068"/>
        <v>0.12577334110071409</v>
      </c>
      <c r="P851" s="13">
        <f t="shared" si="1069"/>
        <v>0.13214139135783451</v>
      </c>
      <c r="Q851" s="13">
        <f t="shared" si="1070"/>
        <v>8.6551799756698231E-2</v>
      </c>
      <c r="R851" s="13">
        <f t="shared" si="1071"/>
        <v>5.0436118483581989E-2</v>
      </c>
      <c r="S851" s="13">
        <f t="shared" si="1072"/>
        <v>2.7836345325763973E-2</v>
      </c>
      <c r="T851" s="13">
        <f t="shared" si="1073"/>
        <v>6.9415931695740077E-2</v>
      </c>
      <c r="U851" s="13">
        <f t="shared" si="1074"/>
        <v>5.2989757708450332E-2</v>
      </c>
      <c r="V851" s="13">
        <f t="shared" si="1075"/>
        <v>2.6061717785202812E-3</v>
      </c>
      <c r="W851" s="13">
        <f t="shared" si="1076"/>
        <v>3.0311339282454278E-2</v>
      </c>
      <c r="X851" s="13">
        <f t="shared" si="1077"/>
        <v>2.4310180298410419E-2</v>
      </c>
      <c r="Y851" s="13">
        <f t="shared" si="1078"/>
        <v>9.7485772673085724E-3</v>
      </c>
      <c r="Z851" s="13">
        <f t="shared" si="1079"/>
        <v>1.3483525339724411E-2</v>
      </c>
      <c r="AA851" s="13">
        <f t="shared" si="1080"/>
        <v>1.4166211879296939E-2</v>
      </c>
      <c r="AB851" s="13">
        <f t="shared" si="1081"/>
        <v>7.4417318154139118E-3</v>
      </c>
      <c r="AC851" s="13">
        <f t="shared" si="1082"/>
        <v>1.3725127467573356E-4</v>
      </c>
      <c r="AD851" s="13">
        <f t="shared" si="1083"/>
        <v>7.9615093939015801E-3</v>
      </c>
      <c r="AE851" s="13">
        <f t="shared" si="1084"/>
        <v>6.3852582365197452E-3</v>
      </c>
      <c r="AF851" s="13">
        <f t="shared" si="1085"/>
        <v>2.5605397626154748E-3</v>
      </c>
      <c r="AG851" s="13">
        <f t="shared" si="1086"/>
        <v>6.8453132022513455E-4</v>
      </c>
      <c r="AH851" s="13">
        <f t="shared" si="1087"/>
        <v>2.7035008995513568E-3</v>
      </c>
      <c r="AI851" s="13">
        <f t="shared" si="1088"/>
        <v>2.8403822883086719E-3</v>
      </c>
      <c r="AJ851" s="13">
        <f t="shared" si="1089"/>
        <v>1.4920970703350691E-3</v>
      </c>
      <c r="AK851" s="13">
        <f t="shared" si="1090"/>
        <v>5.2254789234214825E-4</v>
      </c>
      <c r="AL851" s="13">
        <f t="shared" si="1091"/>
        <v>4.6260434693671654E-6</v>
      </c>
      <c r="AM851" s="13">
        <f t="shared" si="1092"/>
        <v>1.6729219712406157E-3</v>
      </c>
      <c r="AN851" s="13">
        <f t="shared" si="1093"/>
        <v>1.3417102546033923E-3</v>
      </c>
      <c r="AO851" s="13">
        <f t="shared" si="1094"/>
        <v>5.3803657261220232E-4</v>
      </c>
      <c r="AP851" s="13">
        <f t="shared" si="1095"/>
        <v>1.4383798711387034E-4</v>
      </c>
      <c r="AQ851" s="13">
        <f t="shared" si="1096"/>
        <v>2.8840093206659328E-5</v>
      </c>
      <c r="AR851" s="13">
        <f t="shared" si="1097"/>
        <v>4.3365021711892353E-4</v>
      </c>
      <c r="AS851" s="13">
        <f t="shared" si="1098"/>
        <v>4.5560643099109205E-4</v>
      </c>
      <c r="AT851" s="13">
        <f t="shared" si="1099"/>
        <v>2.3933715672914681E-4</v>
      </c>
      <c r="AU851" s="13">
        <f t="shared" si="1100"/>
        <v>8.3818358265319243E-5</v>
      </c>
      <c r="AV851" s="13">
        <f t="shared" si="1101"/>
        <v>2.2015544760076833E-5</v>
      </c>
      <c r="AW851" s="13">
        <f t="shared" si="1102"/>
        <v>1.0827807848857631E-7</v>
      </c>
      <c r="AX851" s="13">
        <f t="shared" si="1103"/>
        <v>2.9293732542760999E-4</v>
      </c>
      <c r="AY851" s="13">
        <f t="shared" si="1104"/>
        <v>2.3494043370764304E-4</v>
      </c>
      <c r="AZ851" s="13">
        <f t="shared" si="1105"/>
        <v>9.4212998139043205E-5</v>
      </c>
      <c r="BA851" s="13">
        <f t="shared" si="1106"/>
        <v>2.5186778561334271E-5</v>
      </c>
      <c r="BB851" s="13">
        <f t="shared" si="1107"/>
        <v>5.0500501005295523E-6</v>
      </c>
      <c r="BC851" s="13">
        <f t="shared" si="1108"/>
        <v>8.1004423668566293E-7</v>
      </c>
      <c r="BD851" s="13">
        <f t="shared" si="1109"/>
        <v>5.7965738313143192E-5</v>
      </c>
      <c r="BE851" s="13">
        <f t="shared" si="1110"/>
        <v>6.0900610930334794E-5</v>
      </c>
      <c r="BF851" s="13">
        <f t="shared" si="1111"/>
        <v>3.1992039777461599E-5</v>
      </c>
      <c r="BG851" s="13">
        <f t="shared" si="1112"/>
        <v>1.1203944629208764E-5</v>
      </c>
      <c r="BH851" s="13">
        <f t="shared" si="1113"/>
        <v>2.9428033378199272E-6</v>
      </c>
      <c r="BI851" s="13">
        <f t="shared" si="1114"/>
        <v>6.1836017736161895E-7</v>
      </c>
      <c r="BJ851" s="14">
        <f t="shared" si="1115"/>
        <v>0.40706968342165456</v>
      </c>
      <c r="BK851" s="14">
        <f t="shared" si="1116"/>
        <v>0.31978220462319895</v>
      </c>
      <c r="BL851" s="14">
        <f t="shared" si="1117"/>
        <v>0.25976574034302435</v>
      </c>
      <c r="BM851" s="14">
        <f t="shared" si="1118"/>
        <v>0.28338066056508543</v>
      </c>
      <c r="BN851" s="14">
        <f t="shared" si="1119"/>
        <v>0.71648566100688782</v>
      </c>
    </row>
    <row r="852" spans="1:66" x14ac:dyDescent="0.25">
      <c r="A852" t="s">
        <v>154</v>
      </c>
      <c r="B852" t="s">
        <v>372</v>
      </c>
      <c r="C852" t="s">
        <v>497</v>
      </c>
      <c r="D852" s="11">
        <v>44450</v>
      </c>
      <c r="E852" s="10">
        <f>VLOOKUP(A852,home!$A$2:$E$405,3,FALSE)</f>
        <v>1.3447</v>
      </c>
      <c r="F852" s="10">
        <f>VLOOKUP(B852,home!$B$2:$E$405,3,FALSE)</f>
        <v>0.30130000000000001</v>
      </c>
      <c r="G852" s="10" t="e">
        <f>VLOOKUP(C852,away!$B$2:$E$405,4,FALSE)</f>
        <v>#N/A</v>
      </c>
      <c r="H852" s="10">
        <f>VLOOKUP(A852,away!$A$2:$E$405,3,FALSE)</f>
        <v>1.05</v>
      </c>
      <c r="I852" s="10" t="e">
        <f>VLOOKUP(C852,away!$B$2:$E$405,3,FALSE)</f>
        <v>#N/A</v>
      </c>
      <c r="J852" s="10">
        <f>VLOOKUP(B852,home!$B$2:$E$405,4,FALSE)</f>
        <v>1.1969000000000001</v>
      </c>
      <c r="K852" s="12" t="e">
        <f t="shared" si="1064"/>
        <v>#N/A</v>
      </c>
      <c r="L852" s="12" t="e">
        <f t="shared" si="1065"/>
        <v>#N/A</v>
      </c>
      <c r="M852" s="13" t="e">
        <f t="shared" si="1066"/>
        <v>#N/A</v>
      </c>
      <c r="N852" s="13" t="e">
        <f t="shared" si="1067"/>
        <v>#N/A</v>
      </c>
      <c r="O852" s="13" t="e">
        <f t="shared" si="1068"/>
        <v>#N/A</v>
      </c>
      <c r="P852" s="13" t="e">
        <f t="shared" si="1069"/>
        <v>#N/A</v>
      </c>
      <c r="Q852" s="13" t="e">
        <f t="shared" si="1070"/>
        <v>#N/A</v>
      </c>
      <c r="R852" s="13" t="e">
        <f t="shared" si="1071"/>
        <v>#N/A</v>
      </c>
      <c r="S852" s="13" t="e">
        <f t="shared" si="1072"/>
        <v>#N/A</v>
      </c>
      <c r="T852" s="13" t="e">
        <f t="shared" si="1073"/>
        <v>#N/A</v>
      </c>
      <c r="U852" s="13" t="e">
        <f t="shared" si="1074"/>
        <v>#N/A</v>
      </c>
      <c r="V852" s="13" t="e">
        <f t="shared" si="1075"/>
        <v>#N/A</v>
      </c>
      <c r="W852" s="13" t="e">
        <f t="shared" si="1076"/>
        <v>#N/A</v>
      </c>
      <c r="X852" s="13" t="e">
        <f t="shared" si="1077"/>
        <v>#N/A</v>
      </c>
      <c r="Y852" s="13" t="e">
        <f t="shared" si="1078"/>
        <v>#N/A</v>
      </c>
      <c r="Z852" s="13" t="e">
        <f t="shared" si="1079"/>
        <v>#N/A</v>
      </c>
      <c r="AA852" s="13" t="e">
        <f t="shared" si="1080"/>
        <v>#N/A</v>
      </c>
      <c r="AB852" s="13" t="e">
        <f t="shared" si="1081"/>
        <v>#N/A</v>
      </c>
      <c r="AC852" s="13" t="e">
        <f t="shared" si="1082"/>
        <v>#N/A</v>
      </c>
      <c r="AD852" s="13" t="e">
        <f t="shared" si="1083"/>
        <v>#N/A</v>
      </c>
      <c r="AE852" s="13" t="e">
        <f t="shared" si="1084"/>
        <v>#N/A</v>
      </c>
      <c r="AF852" s="13" t="e">
        <f t="shared" si="1085"/>
        <v>#N/A</v>
      </c>
      <c r="AG852" s="13" t="e">
        <f t="shared" si="1086"/>
        <v>#N/A</v>
      </c>
      <c r="AH852" s="13" t="e">
        <f t="shared" si="1087"/>
        <v>#N/A</v>
      </c>
      <c r="AI852" s="13" t="e">
        <f t="shared" si="1088"/>
        <v>#N/A</v>
      </c>
      <c r="AJ852" s="13" t="e">
        <f t="shared" si="1089"/>
        <v>#N/A</v>
      </c>
      <c r="AK852" s="13" t="e">
        <f t="shared" si="1090"/>
        <v>#N/A</v>
      </c>
      <c r="AL852" s="13" t="e">
        <f t="shared" si="1091"/>
        <v>#N/A</v>
      </c>
      <c r="AM852" s="13" t="e">
        <f t="shared" si="1092"/>
        <v>#N/A</v>
      </c>
      <c r="AN852" s="13" t="e">
        <f t="shared" si="1093"/>
        <v>#N/A</v>
      </c>
      <c r="AO852" s="13" t="e">
        <f t="shared" si="1094"/>
        <v>#N/A</v>
      </c>
      <c r="AP852" s="13" t="e">
        <f t="shared" si="1095"/>
        <v>#N/A</v>
      </c>
      <c r="AQ852" s="13" t="e">
        <f t="shared" si="1096"/>
        <v>#N/A</v>
      </c>
      <c r="AR852" s="13" t="e">
        <f t="shared" si="1097"/>
        <v>#N/A</v>
      </c>
      <c r="AS852" s="13" t="e">
        <f t="shared" si="1098"/>
        <v>#N/A</v>
      </c>
      <c r="AT852" s="13" t="e">
        <f t="shared" si="1099"/>
        <v>#N/A</v>
      </c>
      <c r="AU852" s="13" t="e">
        <f t="shared" si="1100"/>
        <v>#N/A</v>
      </c>
      <c r="AV852" s="13" t="e">
        <f t="shared" si="1101"/>
        <v>#N/A</v>
      </c>
      <c r="AW852" s="13" t="e">
        <f t="shared" si="1102"/>
        <v>#N/A</v>
      </c>
      <c r="AX852" s="13" t="e">
        <f t="shared" si="1103"/>
        <v>#N/A</v>
      </c>
      <c r="AY852" s="13" t="e">
        <f t="shared" si="1104"/>
        <v>#N/A</v>
      </c>
      <c r="AZ852" s="13" t="e">
        <f t="shared" si="1105"/>
        <v>#N/A</v>
      </c>
      <c r="BA852" s="13" t="e">
        <f t="shared" si="1106"/>
        <v>#N/A</v>
      </c>
      <c r="BB852" s="13" t="e">
        <f t="shared" si="1107"/>
        <v>#N/A</v>
      </c>
      <c r="BC852" s="13" t="e">
        <f t="shared" si="1108"/>
        <v>#N/A</v>
      </c>
      <c r="BD852" s="13" t="e">
        <f t="shared" si="1109"/>
        <v>#N/A</v>
      </c>
      <c r="BE852" s="13" t="e">
        <f t="shared" si="1110"/>
        <v>#N/A</v>
      </c>
      <c r="BF852" s="13" t="e">
        <f t="shared" si="1111"/>
        <v>#N/A</v>
      </c>
      <c r="BG852" s="13" t="e">
        <f t="shared" si="1112"/>
        <v>#N/A</v>
      </c>
      <c r="BH852" s="13" t="e">
        <f t="shared" si="1113"/>
        <v>#N/A</v>
      </c>
      <c r="BI852" s="13" t="e">
        <f t="shared" si="1114"/>
        <v>#N/A</v>
      </c>
      <c r="BJ852" s="14" t="e">
        <f t="shared" si="1115"/>
        <v>#N/A</v>
      </c>
      <c r="BK852" s="14" t="e">
        <f t="shared" si="1116"/>
        <v>#N/A</v>
      </c>
      <c r="BL852" s="14" t="e">
        <f t="shared" si="1117"/>
        <v>#N/A</v>
      </c>
      <c r="BM852" s="14" t="e">
        <f t="shared" si="1118"/>
        <v>#N/A</v>
      </c>
      <c r="BN852" s="14" t="e">
        <f t="shared" si="1119"/>
        <v>#N/A</v>
      </c>
    </row>
    <row r="853" spans="1:66" x14ac:dyDescent="0.25">
      <c r="A853" t="s">
        <v>154</v>
      </c>
      <c r="B853" t="s">
        <v>168</v>
      </c>
      <c r="C853" t="s">
        <v>170</v>
      </c>
      <c r="D853" s="11">
        <v>44450</v>
      </c>
      <c r="E853" s="10">
        <f>VLOOKUP(A853,home!$A$2:$E$405,3,FALSE)</f>
        <v>1.3447</v>
      </c>
      <c r="F853" s="10">
        <f>VLOOKUP(B853,home!$B$2:$E$405,3,FALSE)</f>
        <v>0.86109999999999998</v>
      </c>
      <c r="G853" s="10">
        <f>VLOOKUP(C853,away!$B$2:$E$405,4,FALSE)</f>
        <v>0.97850000000000004</v>
      </c>
      <c r="H853" s="10">
        <f>VLOOKUP(A853,away!$A$2:$E$405,3,FALSE)</f>
        <v>1.05</v>
      </c>
      <c r="I853" s="10">
        <f>VLOOKUP(C853,away!$B$2:$E$405,3,FALSE)</f>
        <v>1.2531000000000001</v>
      </c>
      <c r="J853" s="10">
        <f>VLOOKUP(B853,home!$B$2:$E$405,4,FALSE)</f>
        <v>0.90229999999999999</v>
      </c>
      <c r="K853" s="12">
        <f t="shared" si="1064"/>
        <v>1.133025864845</v>
      </c>
      <c r="L853" s="12">
        <f t="shared" si="1065"/>
        <v>1.1872057365000002</v>
      </c>
      <c r="M853" s="13">
        <f t="shared" si="1066"/>
        <v>9.8250827945211519E-2</v>
      </c>
      <c r="N853" s="13">
        <f t="shared" si="1067"/>
        <v>0.11132072930436059</v>
      </c>
      <c r="O853" s="13">
        <f t="shared" si="1068"/>
        <v>0.11664394655242966</v>
      </c>
      <c r="P853" s="13">
        <f t="shared" si="1069"/>
        <v>0.13216060842150057</v>
      </c>
      <c r="Q853" s="13">
        <f t="shared" si="1070"/>
        <v>6.3064632797624642E-2</v>
      </c>
      <c r="R853" s="13">
        <f t="shared" si="1071"/>
        <v>6.9240181237521958E-2</v>
      </c>
      <c r="S853" s="13">
        <f t="shared" si="1072"/>
        <v>4.4443458603934526E-2</v>
      </c>
      <c r="T853" s="13">
        <f t="shared" si="1073"/>
        <v>7.4870693827606041E-2</v>
      </c>
      <c r="U853" s="13">
        <f t="shared" si="1074"/>
        <v>7.8450916228667872E-2</v>
      </c>
      <c r="V853" s="13">
        <f t="shared" si="1075"/>
        <v>6.642493675843116E-3</v>
      </c>
      <c r="W853" s="13">
        <f t="shared" si="1076"/>
        <v>2.3817953372220337E-2</v>
      </c>
      <c r="X853" s="13">
        <f t="shared" si="1077"/>
        <v>2.8276810875189514E-2</v>
      </c>
      <c r="Y853" s="13">
        <f t="shared" si="1078"/>
        <v>1.6785196040475292E-2</v>
      </c>
      <c r="Z853" s="13">
        <f t="shared" si="1079"/>
        <v>2.7400780120495238E-2</v>
      </c>
      <c r="AA853" s="13">
        <f t="shared" si="1080"/>
        <v>3.1045792593451804E-2</v>
      </c>
      <c r="AB853" s="13">
        <f t="shared" si="1081"/>
        <v>1.758784300149711E-2</v>
      </c>
      <c r="AC853" s="13">
        <f t="shared" si="1082"/>
        <v>5.5844059026971657E-4</v>
      </c>
      <c r="AD853" s="13">
        <f t="shared" si="1083"/>
        <v>6.7465893045994575E-3</v>
      </c>
      <c r="AE853" s="13">
        <f t="shared" si="1084"/>
        <v>8.009589524230025E-3</v>
      </c>
      <c r="AF853" s="13">
        <f t="shared" si="1085"/>
        <v>4.7545153150880962E-3</v>
      </c>
      <c r="AG853" s="13">
        <f t="shared" si="1086"/>
        <v>1.8815292854498973E-3</v>
      </c>
      <c r="AH853" s="13">
        <f t="shared" si="1087"/>
        <v>8.1325908359067851E-3</v>
      </c>
      <c r="AI853" s="13">
        <f t="shared" si="1088"/>
        <v>9.2144357652838068E-3</v>
      </c>
      <c r="AJ853" s="13">
        <f t="shared" si="1089"/>
        <v>5.2200970260096926E-3</v>
      </c>
      <c r="AK853" s="13">
        <f t="shared" si="1090"/>
        <v>1.9715016491564817E-3</v>
      </c>
      <c r="AL853" s="13">
        <f t="shared" si="1091"/>
        <v>3.0047115009947206E-5</v>
      </c>
      <c r="AM853" s="13">
        <f t="shared" si="1092"/>
        <v>1.5288120363195655E-3</v>
      </c>
      <c r="AN853" s="13">
        <f t="shared" si="1093"/>
        <v>1.8150144195488351E-3</v>
      </c>
      <c r="AO853" s="13">
        <f t="shared" si="1094"/>
        <v>1.0773977653592975E-3</v>
      </c>
      <c r="AP853" s="13">
        <f t="shared" si="1095"/>
        <v>4.2636426917561294E-4</v>
      </c>
      <c r="AQ853" s="13">
        <f t="shared" si="1096"/>
        <v>1.2654552655097956E-4</v>
      </c>
      <c r="AR853" s="13">
        <f t="shared" si="1097"/>
        <v>1.9310116985991736E-3</v>
      </c>
      <c r="AS853" s="13">
        <f t="shared" si="1098"/>
        <v>2.1878861998311412E-3</v>
      </c>
      <c r="AT853" s="13">
        <f t="shared" si="1099"/>
        <v>1.2394658268730595E-3</v>
      </c>
      <c r="AU853" s="13">
        <f t="shared" si="1100"/>
        <v>4.6811561347955721E-4</v>
      </c>
      <c r="AV853" s="13">
        <f t="shared" si="1101"/>
        <v>1.3259677445253074E-4</v>
      </c>
      <c r="AW853" s="13">
        <f t="shared" si="1102"/>
        <v>1.1227061175051958E-6</v>
      </c>
      <c r="AX853" s="13">
        <f t="shared" si="1103"/>
        <v>2.8869726327273714E-4</v>
      </c>
      <c r="AY853" s="13">
        <f t="shared" si="1104"/>
        <v>3.427430470692444E-4</v>
      </c>
      <c r="AZ853" s="13">
        <f t="shared" si="1105"/>
        <v>2.0345325581304829E-4</v>
      </c>
      <c r="BA853" s="13">
        <f t="shared" si="1106"/>
        <v>8.0513624136950936E-5</v>
      </c>
      <c r="BB853" s="13">
        <f t="shared" si="1107"/>
        <v>2.389655911044828E-5</v>
      </c>
      <c r="BC853" s="13">
        <f t="shared" si="1108"/>
        <v>5.6740264117071078E-6</v>
      </c>
      <c r="BD853" s="13">
        <f t="shared" si="1109"/>
        <v>3.8208469430425714E-4</v>
      </c>
      <c r="BE853" s="13">
        <f t="shared" si="1110"/>
        <v>4.3291184120811842E-4</v>
      </c>
      <c r="BF853" s="13">
        <f t="shared" si="1111"/>
        <v>2.4525015664323481E-4</v>
      </c>
      <c r="BG853" s="13">
        <f t="shared" si="1112"/>
        <v>9.2624923611357642E-5</v>
      </c>
      <c r="BH853" s="13">
        <f t="shared" si="1113"/>
        <v>2.6236608545240133E-5</v>
      </c>
      <c r="BI853" s="13">
        <f t="shared" si="1114"/>
        <v>5.945351217514084E-6</v>
      </c>
      <c r="BJ853" s="14">
        <f t="shared" si="1115"/>
        <v>0.34544735143961242</v>
      </c>
      <c r="BK853" s="14">
        <f t="shared" si="1116"/>
        <v>0.28242861939883862</v>
      </c>
      <c r="BL853" s="14">
        <f t="shared" si="1117"/>
        <v>0.3446514345786903</v>
      </c>
      <c r="BM853" s="14">
        <f t="shared" si="1118"/>
        <v>0.40890563893803589</v>
      </c>
      <c r="BN853" s="14">
        <f t="shared" si="1119"/>
        <v>0.59068092625864888</v>
      </c>
    </row>
    <row r="854" spans="1:66" x14ac:dyDescent="0.25">
      <c r="A854" t="s">
        <v>154</v>
      </c>
      <c r="B854" t="s">
        <v>156</v>
      </c>
      <c r="C854" t="s">
        <v>151</v>
      </c>
      <c r="D854" s="11">
        <v>44450</v>
      </c>
      <c r="E854" s="10">
        <f>VLOOKUP(A854,home!$A$2:$E$405,3,FALSE)</f>
        <v>1.3447</v>
      </c>
      <c r="F854" s="10">
        <f>VLOOKUP(B854,home!$B$2:$E$405,3,FALSE)</f>
        <v>1.3698999999999999</v>
      </c>
      <c r="G854" s="10">
        <f>VLOOKUP(C854,away!$B$2:$E$405,4,FALSE)</f>
        <v>1.2052</v>
      </c>
      <c r="H854" s="10">
        <f>VLOOKUP(A854,away!$A$2:$E$405,3,FALSE)</f>
        <v>1.05</v>
      </c>
      <c r="I854" s="10">
        <f>VLOOKUP(C854,away!$B$2:$E$405,3,FALSE)</f>
        <v>0.69499999999999995</v>
      </c>
      <c r="J854" s="10">
        <f>VLOOKUP(B854,home!$B$2:$E$405,4,FALSE)</f>
        <v>0.70179999999999998</v>
      </c>
      <c r="K854" s="12">
        <f t="shared" si="1064"/>
        <v>2.220104379556</v>
      </c>
      <c r="L854" s="12">
        <f t="shared" si="1065"/>
        <v>0.51213854999999997</v>
      </c>
      <c r="M854" s="13">
        <f t="shared" si="1066"/>
        <v>6.5073171323543288E-2</v>
      </c>
      <c r="N854" s="13">
        <f t="shared" si="1067"/>
        <v>0.14446923264699635</v>
      </c>
      <c r="O854" s="13">
        <f t="shared" si="1068"/>
        <v>3.3326479605541033E-2</v>
      </c>
      <c r="P854" s="13">
        <f t="shared" si="1069"/>
        <v>7.3988263327445361E-2</v>
      </c>
      <c r="Q854" s="13">
        <f t="shared" si="1070"/>
        <v>0.16036838805534565</v>
      </c>
      <c r="R854" s="13">
        <f t="shared" si="1071"/>
        <v>8.533887470893179E-3</v>
      </c>
      <c r="S854" s="13">
        <f t="shared" si="1072"/>
        <v>2.1031183046978784E-2</v>
      </c>
      <c r="T854" s="13">
        <f t="shared" si="1073"/>
        <v>8.2130833724502028E-2</v>
      </c>
      <c r="U854" s="13">
        <f t="shared" si="1074"/>
        <v>1.8946120948768023E-2</v>
      </c>
      <c r="V854" s="13">
        <f t="shared" si="1075"/>
        <v>2.6569418833844584E-3</v>
      </c>
      <c r="W854" s="13">
        <f t="shared" si="1076"/>
        <v>0.118678186888003</v>
      </c>
      <c r="X854" s="13">
        <f t="shared" si="1077"/>
        <v>6.0779674549450859E-2</v>
      </c>
      <c r="Y854" s="13">
        <f t="shared" si="1078"/>
        <v>1.5563807196613834E-2</v>
      </c>
      <c r="Z854" s="13">
        <f t="shared" si="1079"/>
        <v>1.4568442517354668E-3</v>
      </c>
      <c r="AA854" s="13">
        <f t="shared" si="1080"/>
        <v>3.2343463036088936E-3</v>
      </c>
      <c r="AB854" s="13">
        <f t="shared" si="1081"/>
        <v>3.5902931968214325E-3</v>
      </c>
      <c r="AC854" s="13">
        <f t="shared" si="1082"/>
        <v>1.8880910492298094E-4</v>
      </c>
      <c r="AD854" s="13">
        <f t="shared" si="1083"/>
        <v>6.5869490616955254E-2</v>
      </c>
      <c r="AE854" s="13">
        <f t="shared" si="1084"/>
        <v>3.3734305413806065E-2</v>
      </c>
      <c r="AF854" s="13">
        <f t="shared" si="1085"/>
        <v>8.6383191299418943E-3</v>
      </c>
      <c r="AG854" s="13">
        <f t="shared" si="1086"/>
        <v>1.4746720778819012E-3</v>
      </c>
      <c r="AH854" s="13">
        <f t="shared" si="1087"/>
        <v>1.8652652566490918E-4</v>
      </c>
      <c r="AI854" s="13">
        <f t="shared" si="1088"/>
        <v>4.1410835653202949E-4</v>
      </c>
      <c r="AJ854" s="13">
        <f t="shared" si="1089"/>
        <v>4.5968188797374811E-4</v>
      </c>
      <c r="AK854" s="13">
        <f t="shared" si="1090"/>
        <v>3.4018059089769626E-4</v>
      </c>
      <c r="AL854" s="13">
        <f t="shared" si="1091"/>
        <v>8.587045929698893E-6</v>
      </c>
      <c r="AM854" s="13">
        <f t="shared" si="1092"/>
        <v>2.9247428919565041E-2</v>
      </c>
      <c r="AN854" s="13">
        <f t="shared" si="1093"/>
        <v>1.4978735838094104E-2</v>
      </c>
      <c r="AO854" s="13">
        <f t="shared" si="1094"/>
        <v>3.8355940264772747E-3</v>
      </c>
      <c r="AP854" s="13">
        <f t="shared" si="1095"/>
        <v>6.5478518770291112E-4</v>
      </c>
      <c r="AQ854" s="13">
        <f t="shared" si="1096"/>
        <v>8.3835184147911654E-5</v>
      </c>
      <c r="AR854" s="13">
        <f t="shared" si="1097"/>
        <v>1.9105484878112878E-5</v>
      </c>
      <c r="AS854" s="13">
        <f t="shared" si="1098"/>
        <v>4.2416170651439325E-5</v>
      </c>
      <c r="AT854" s="13">
        <f t="shared" si="1099"/>
        <v>4.7084163113627563E-5</v>
      </c>
      <c r="AU854" s="13">
        <f t="shared" si="1100"/>
        <v>3.4843918912097874E-5</v>
      </c>
      <c r="AV854" s="13">
        <f t="shared" si="1101"/>
        <v>1.9339284244410665E-5</v>
      </c>
      <c r="AW854" s="13">
        <f t="shared" si="1102"/>
        <v>2.7120778149045373E-7</v>
      </c>
      <c r="AX854" s="13">
        <f t="shared" si="1103"/>
        <v>1.0822057505846531E-2</v>
      </c>
      <c r="AY854" s="13">
        <f t="shared" si="1104"/>
        <v>5.5423928390608574E-3</v>
      </c>
      <c r="AZ854" s="13">
        <f t="shared" si="1105"/>
        <v>1.4192365160635054E-3</v>
      </c>
      <c r="BA854" s="13">
        <f t="shared" si="1106"/>
        <v>2.4228191048127184E-4</v>
      </c>
      <c r="BB854" s="13">
        <f t="shared" si="1107"/>
        <v>3.1020476581277078E-5</v>
      </c>
      <c r="BC854" s="13">
        <f t="shared" si="1108"/>
        <v>3.1773563793288408E-6</v>
      </c>
      <c r="BD854" s="13">
        <f t="shared" si="1109"/>
        <v>1.6307758870872757E-6</v>
      </c>
      <c r="BE854" s="13">
        <f t="shared" si="1110"/>
        <v>3.6204926889967816E-6</v>
      </c>
      <c r="BF854" s="13">
        <f t="shared" si="1111"/>
        <v>4.0189358374961174E-6</v>
      </c>
      <c r="BG854" s="13">
        <f t="shared" si="1112"/>
        <v>2.9741523513265637E-6</v>
      </c>
      <c r="BH854" s="13">
        <f t="shared" si="1113"/>
        <v>1.6507321651617204E-6</v>
      </c>
      <c r="BI854" s="13">
        <f t="shared" si="1114"/>
        <v>7.3295954186989881E-7</v>
      </c>
      <c r="BJ854" s="14">
        <f t="shared" si="1115"/>
        <v>0.75856745605989673</v>
      </c>
      <c r="BK854" s="14">
        <f t="shared" si="1116"/>
        <v>0.16848934857126541</v>
      </c>
      <c r="BL854" s="14">
        <f t="shared" si="1117"/>
        <v>6.9209041956972583E-2</v>
      </c>
      <c r="BM854" s="14">
        <f t="shared" si="1118"/>
        <v>0.50642114677882599</v>
      </c>
      <c r="BN854" s="14">
        <f t="shared" si="1119"/>
        <v>0.48575942242976483</v>
      </c>
    </row>
    <row r="855" spans="1:66" x14ac:dyDescent="0.25">
      <c r="A855" t="s">
        <v>154</v>
      </c>
      <c r="B855" t="s">
        <v>173</v>
      </c>
      <c r="C855" t="s">
        <v>498</v>
      </c>
      <c r="D855" s="11">
        <v>44450</v>
      </c>
      <c r="E855" s="10">
        <f>VLOOKUP(A855,home!$A$2:$E$405,3,FALSE)</f>
        <v>1.3447</v>
      </c>
      <c r="F855" s="10">
        <f>VLOOKUP(B855,home!$B$2:$E$405,3,FALSE)</f>
        <v>0.93940000000000001</v>
      </c>
      <c r="G855" s="10" t="e">
        <f>VLOOKUP(C855,away!$B$2:$E$405,4,FALSE)</f>
        <v>#N/A</v>
      </c>
      <c r="H855" s="10">
        <f>VLOOKUP(A855,away!$A$2:$E$405,3,FALSE)</f>
        <v>1.05</v>
      </c>
      <c r="I855" s="10" t="e">
        <f>VLOOKUP(C855,away!$B$2:$E$405,3,FALSE)</f>
        <v>#N/A</v>
      </c>
      <c r="J855" s="10">
        <f>VLOOKUP(B855,home!$B$2:$E$405,4,FALSE)</f>
        <v>1.1529</v>
      </c>
      <c r="K855" s="12" t="e">
        <f t="shared" si="1064"/>
        <v>#N/A</v>
      </c>
      <c r="L855" s="12" t="e">
        <f t="shared" si="1065"/>
        <v>#N/A</v>
      </c>
      <c r="M855" s="13" t="e">
        <f t="shared" si="1066"/>
        <v>#N/A</v>
      </c>
      <c r="N855" s="13" t="e">
        <f t="shared" si="1067"/>
        <v>#N/A</v>
      </c>
      <c r="O855" s="13" t="e">
        <f t="shared" si="1068"/>
        <v>#N/A</v>
      </c>
      <c r="P855" s="13" t="e">
        <f t="shared" si="1069"/>
        <v>#N/A</v>
      </c>
      <c r="Q855" s="13" t="e">
        <f t="shared" si="1070"/>
        <v>#N/A</v>
      </c>
      <c r="R855" s="13" t="e">
        <f t="shared" si="1071"/>
        <v>#N/A</v>
      </c>
      <c r="S855" s="13" t="e">
        <f t="shared" si="1072"/>
        <v>#N/A</v>
      </c>
      <c r="T855" s="13" t="e">
        <f t="shared" si="1073"/>
        <v>#N/A</v>
      </c>
      <c r="U855" s="13" t="e">
        <f t="shared" si="1074"/>
        <v>#N/A</v>
      </c>
      <c r="V855" s="13" t="e">
        <f t="shared" si="1075"/>
        <v>#N/A</v>
      </c>
      <c r="W855" s="13" t="e">
        <f t="shared" si="1076"/>
        <v>#N/A</v>
      </c>
      <c r="X855" s="13" t="e">
        <f t="shared" si="1077"/>
        <v>#N/A</v>
      </c>
      <c r="Y855" s="13" t="e">
        <f t="shared" si="1078"/>
        <v>#N/A</v>
      </c>
      <c r="Z855" s="13" t="e">
        <f t="shared" si="1079"/>
        <v>#N/A</v>
      </c>
      <c r="AA855" s="13" t="e">
        <f t="shared" si="1080"/>
        <v>#N/A</v>
      </c>
      <c r="AB855" s="13" t="e">
        <f t="shared" si="1081"/>
        <v>#N/A</v>
      </c>
      <c r="AC855" s="13" t="e">
        <f t="shared" si="1082"/>
        <v>#N/A</v>
      </c>
      <c r="AD855" s="13" t="e">
        <f t="shared" si="1083"/>
        <v>#N/A</v>
      </c>
      <c r="AE855" s="13" t="e">
        <f t="shared" si="1084"/>
        <v>#N/A</v>
      </c>
      <c r="AF855" s="13" t="e">
        <f t="shared" si="1085"/>
        <v>#N/A</v>
      </c>
      <c r="AG855" s="13" t="e">
        <f t="shared" si="1086"/>
        <v>#N/A</v>
      </c>
      <c r="AH855" s="13" t="e">
        <f t="shared" si="1087"/>
        <v>#N/A</v>
      </c>
      <c r="AI855" s="13" t="e">
        <f t="shared" si="1088"/>
        <v>#N/A</v>
      </c>
      <c r="AJ855" s="13" t="e">
        <f t="shared" si="1089"/>
        <v>#N/A</v>
      </c>
      <c r="AK855" s="13" t="e">
        <f t="shared" si="1090"/>
        <v>#N/A</v>
      </c>
      <c r="AL855" s="13" t="e">
        <f t="shared" si="1091"/>
        <v>#N/A</v>
      </c>
      <c r="AM855" s="13" t="e">
        <f t="shared" si="1092"/>
        <v>#N/A</v>
      </c>
      <c r="AN855" s="13" t="e">
        <f t="shared" si="1093"/>
        <v>#N/A</v>
      </c>
      <c r="AO855" s="13" t="e">
        <f t="shared" si="1094"/>
        <v>#N/A</v>
      </c>
      <c r="AP855" s="13" t="e">
        <f t="shared" si="1095"/>
        <v>#N/A</v>
      </c>
      <c r="AQ855" s="13" t="e">
        <f t="shared" si="1096"/>
        <v>#N/A</v>
      </c>
      <c r="AR855" s="13" t="e">
        <f t="shared" si="1097"/>
        <v>#N/A</v>
      </c>
      <c r="AS855" s="13" t="e">
        <f t="shared" si="1098"/>
        <v>#N/A</v>
      </c>
      <c r="AT855" s="13" t="e">
        <f t="shared" si="1099"/>
        <v>#N/A</v>
      </c>
      <c r="AU855" s="13" t="e">
        <f t="shared" si="1100"/>
        <v>#N/A</v>
      </c>
      <c r="AV855" s="13" t="e">
        <f t="shared" si="1101"/>
        <v>#N/A</v>
      </c>
      <c r="AW855" s="13" t="e">
        <f t="shared" si="1102"/>
        <v>#N/A</v>
      </c>
      <c r="AX855" s="13" t="e">
        <f t="shared" si="1103"/>
        <v>#N/A</v>
      </c>
      <c r="AY855" s="13" t="e">
        <f t="shared" si="1104"/>
        <v>#N/A</v>
      </c>
      <c r="AZ855" s="13" t="e">
        <f t="shared" si="1105"/>
        <v>#N/A</v>
      </c>
      <c r="BA855" s="13" t="e">
        <f t="shared" si="1106"/>
        <v>#N/A</v>
      </c>
      <c r="BB855" s="13" t="e">
        <f t="shared" si="1107"/>
        <v>#N/A</v>
      </c>
      <c r="BC855" s="13" t="e">
        <f t="shared" si="1108"/>
        <v>#N/A</v>
      </c>
      <c r="BD855" s="13" t="e">
        <f t="shared" si="1109"/>
        <v>#N/A</v>
      </c>
      <c r="BE855" s="13" t="e">
        <f t="shared" si="1110"/>
        <v>#N/A</v>
      </c>
      <c r="BF855" s="13" t="e">
        <f t="shared" si="1111"/>
        <v>#N/A</v>
      </c>
      <c r="BG855" s="13" t="e">
        <f t="shared" si="1112"/>
        <v>#N/A</v>
      </c>
      <c r="BH855" s="13" t="e">
        <f t="shared" si="1113"/>
        <v>#N/A</v>
      </c>
      <c r="BI855" s="13" t="e">
        <f t="shared" si="1114"/>
        <v>#N/A</v>
      </c>
      <c r="BJ855" s="14" t="e">
        <f t="shared" si="1115"/>
        <v>#N/A</v>
      </c>
      <c r="BK855" s="14" t="e">
        <f t="shared" si="1116"/>
        <v>#N/A</v>
      </c>
      <c r="BL855" s="14" t="e">
        <f t="shared" si="1117"/>
        <v>#N/A</v>
      </c>
      <c r="BM855" s="14" t="e">
        <f t="shared" si="1118"/>
        <v>#N/A</v>
      </c>
      <c r="BN855" s="14" t="e">
        <f t="shared" si="1119"/>
        <v>#N/A</v>
      </c>
    </row>
    <row r="856" spans="1:66" x14ac:dyDescent="0.25">
      <c r="A856" t="s">
        <v>175</v>
      </c>
      <c r="B856" t="s">
        <v>177</v>
      </c>
      <c r="C856" t="s">
        <v>176</v>
      </c>
      <c r="D856" s="11">
        <v>44450</v>
      </c>
      <c r="E856" s="10">
        <f>VLOOKUP(A856,home!$A$2:$E$405,3,FALSE)</f>
        <v>1.1583000000000001</v>
      </c>
      <c r="F856" s="10">
        <f>VLOOKUP(B856,home!$B$2:$E$405,3,FALSE)</f>
        <v>1.7746</v>
      </c>
      <c r="G856" s="10">
        <f>VLOOKUP(C856,away!$B$2:$E$405,4,FALSE)</f>
        <v>1.1031</v>
      </c>
      <c r="H856" s="10">
        <f>VLOOKUP(A856,away!$A$2:$E$405,3,FALSE)</f>
        <v>1.0458000000000001</v>
      </c>
      <c r="I856" s="10">
        <f>VLOOKUP(C856,away!$B$2:$E$405,3,FALSE)</f>
        <v>0.95620000000000005</v>
      </c>
      <c r="J856" s="10">
        <f>VLOOKUP(B856,home!$B$2:$E$405,4,FALSE)</f>
        <v>0.69059999999999999</v>
      </c>
      <c r="K856" s="12">
        <f t="shared" si="1064"/>
        <v>2.2674432074580002</v>
      </c>
      <c r="L856" s="12">
        <f t="shared" si="1065"/>
        <v>0.69059582877600001</v>
      </c>
      <c r="M856" s="13">
        <f t="shared" si="1066"/>
        <v>5.1920631888536677E-2</v>
      </c>
      <c r="N856" s="13">
        <f t="shared" si="1067"/>
        <v>0.11772708410258974</v>
      </c>
      <c r="O856" s="13">
        <f t="shared" si="1068"/>
        <v>3.5856171809637606E-2</v>
      </c>
      <c r="P856" s="13">
        <f t="shared" si="1069"/>
        <v>8.1301833215209826E-2</v>
      </c>
      <c r="Q856" s="13">
        <f t="shared" si="1070"/>
        <v>0.13346973859112693</v>
      </c>
      <c r="R856" s="13">
        <f t="shared" si="1071"/>
        <v>1.2381061343805662E-2</v>
      </c>
      <c r="S856" s="13">
        <f t="shared" si="1072"/>
        <v>3.1827367289867202E-2</v>
      </c>
      <c r="T856" s="13">
        <f t="shared" si="1073"/>
        <v>9.2173644738855379E-2</v>
      </c>
      <c r="U856" s="13">
        <f t="shared" si="1074"/>
        <v>2.8073353445132971E-2</v>
      </c>
      <c r="V856" s="13">
        <f t="shared" si="1075"/>
        <v>5.537561665349194E-3</v>
      </c>
      <c r="W856" s="13">
        <f t="shared" si="1076"/>
        <v>0.10087835072321522</v>
      </c>
      <c r="X856" s="13">
        <f t="shared" si="1077"/>
        <v>6.9666168223254818E-2</v>
      </c>
      <c r="Y856" s="13">
        <f t="shared" si="1078"/>
        <v>2.4055582590893444E-2</v>
      </c>
      <c r="Z856" s="13">
        <f t="shared" si="1079"/>
        <v>2.8501031066173236E-3</v>
      </c>
      <c r="AA856" s="13">
        <f t="shared" si="1080"/>
        <v>6.4624469296543953E-3</v>
      </c>
      <c r="AB856" s="13">
        <f t="shared" si="1081"/>
        <v>7.3266156971013349E-3</v>
      </c>
      <c r="AC856" s="13">
        <f t="shared" si="1082"/>
        <v>5.4194967703503644E-4</v>
      </c>
      <c r="AD856" s="13">
        <f t="shared" si="1083"/>
        <v>5.7183982781730043E-2</v>
      </c>
      <c r="AE856" s="13">
        <f t="shared" si="1084"/>
        <v>3.9491019981861372E-2</v>
      </c>
      <c r="AF856" s="13">
        <f t="shared" si="1085"/>
        <v>1.3636166836791565E-2</v>
      </c>
      <c r="AG856" s="13">
        <f t="shared" si="1086"/>
        <v>3.1390266459939602E-3</v>
      </c>
      <c r="AH856" s="13">
        <f t="shared" si="1087"/>
        <v>4.9206732925286055E-4</v>
      </c>
      <c r="AI856" s="13">
        <f t="shared" si="1088"/>
        <v>1.1157347233263981E-3</v>
      </c>
      <c r="AJ856" s="13">
        <f t="shared" si="1089"/>
        <v>1.2649325598657363E-3</v>
      </c>
      <c r="AK856" s="13">
        <f t="shared" si="1090"/>
        <v>9.56054246920008E-4</v>
      </c>
      <c r="AL856" s="13">
        <f t="shared" si="1091"/>
        <v>3.3945274277809768E-5</v>
      </c>
      <c r="AM856" s="13">
        <f t="shared" si="1092"/>
        <v>2.5932286666765787E-2</v>
      </c>
      <c r="AN856" s="13">
        <f t="shared" si="1093"/>
        <v>1.7908729002691935E-2</v>
      </c>
      <c r="AO856" s="13">
        <f t="shared" si="1094"/>
        <v>6.1838467739694118E-3</v>
      </c>
      <c r="AP856" s="13">
        <f t="shared" si="1095"/>
        <v>1.4235129292977339E-3</v>
      </c>
      <c r="AQ856" s="13">
        <f t="shared" si="1096"/>
        <v>2.4576802279542993E-4</v>
      </c>
      <c r="AR856" s="13">
        <f t="shared" si="1097"/>
        <v>6.796392901179444E-5</v>
      </c>
      <c r="AS856" s="13">
        <f t="shared" si="1098"/>
        <v>1.5410434918995103E-4</v>
      </c>
      <c r="AT856" s="13">
        <f t="shared" si="1099"/>
        <v>1.7471142990524514E-4</v>
      </c>
      <c r="AU856" s="13">
        <f t="shared" si="1100"/>
        <v>1.3204941500130754E-4</v>
      </c>
      <c r="AV856" s="13">
        <f t="shared" si="1101"/>
        <v>7.4853637273379327E-5</v>
      </c>
      <c r="AW856" s="13">
        <f t="shared" si="1102"/>
        <v>1.4765127119107353E-6</v>
      </c>
      <c r="AX856" s="13">
        <f t="shared" si="1103"/>
        <v>9.7999978760686321E-3</v>
      </c>
      <c r="AY856" s="13">
        <f t="shared" si="1104"/>
        <v>6.7678376552266573E-3</v>
      </c>
      <c r="AZ856" s="13">
        <f t="shared" si="1105"/>
        <v>2.3369202272663365E-3</v>
      </c>
      <c r="BA856" s="13">
        <f t="shared" si="1106"/>
        <v>5.3795578704413148E-4</v>
      </c>
      <c r="BB856" s="13">
        <f t="shared" si="1107"/>
        <v>9.2877505649646813E-5</v>
      </c>
      <c r="BC856" s="13">
        <f t="shared" si="1108"/>
        <v>1.2828163597753096E-5</v>
      </c>
      <c r="BD856" s="13">
        <f t="shared" si="1109"/>
        <v>7.8226009804622344E-6</v>
      </c>
      <c r="BE856" s="13">
        <f t="shared" si="1110"/>
        <v>1.7737303457803387E-5</v>
      </c>
      <c r="BF856" s="13">
        <f t="shared" si="1111"/>
        <v>2.0109164122008796E-5</v>
      </c>
      <c r="BG856" s="13">
        <f t="shared" si="1112"/>
        <v>1.5198795865368987E-5</v>
      </c>
      <c r="BH856" s="13">
        <f t="shared" si="1113"/>
        <v>8.6156016116179124E-6</v>
      </c>
      <c r="BI856" s="13">
        <f t="shared" si="1114"/>
        <v>3.9070774704854439E-6</v>
      </c>
      <c r="BJ856" s="14">
        <f t="shared" si="1115"/>
        <v>0.72266332582668613</v>
      </c>
      <c r="BK856" s="14">
        <f t="shared" si="1116"/>
        <v>0.17793112666550237</v>
      </c>
      <c r="BL856" s="14">
        <f t="shared" si="1117"/>
        <v>9.4605511388586375E-2</v>
      </c>
      <c r="BM856" s="14">
        <f t="shared" si="1118"/>
        <v>0.5586271848939709</v>
      </c>
      <c r="BN856" s="14">
        <f t="shared" si="1119"/>
        <v>0.43265652095090645</v>
      </c>
    </row>
    <row r="857" spans="1:66" x14ac:dyDescent="0.25">
      <c r="A857" t="s">
        <v>175</v>
      </c>
      <c r="B857" t="s">
        <v>283</v>
      </c>
      <c r="C857" t="s">
        <v>179</v>
      </c>
      <c r="D857" s="11">
        <v>44450</v>
      </c>
      <c r="E857" s="10">
        <f>VLOOKUP(A857,home!$A$2:$E$405,3,FALSE)</f>
        <v>1.1583000000000001</v>
      </c>
      <c r="F857" s="10">
        <f>VLOOKUP(B857,home!$B$2:$E$405,3,FALSE)</f>
        <v>0.70150000000000001</v>
      </c>
      <c r="G857" s="10">
        <f>VLOOKUP(C857,away!$B$2:$E$405,4,FALSE)</f>
        <v>0.86329999999999996</v>
      </c>
      <c r="H857" s="10">
        <f>VLOOKUP(A857,away!$A$2:$E$405,3,FALSE)</f>
        <v>1.0458000000000001</v>
      </c>
      <c r="I857" s="10">
        <f>VLOOKUP(C857,away!$B$2:$E$405,3,FALSE)</f>
        <v>0.8367</v>
      </c>
      <c r="J857" s="10">
        <f>VLOOKUP(B857,home!$B$2:$E$405,4,FALSE)</f>
        <v>1.2549999999999999</v>
      </c>
      <c r="K857" s="12">
        <f t="shared" si="1064"/>
        <v>0.701472213585</v>
      </c>
      <c r="L857" s="12">
        <f t="shared" si="1065"/>
        <v>1.0981511792999998</v>
      </c>
      <c r="M857" s="13">
        <f t="shared" si="1066"/>
        <v>0.16536115268287602</v>
      </c>
      <c r="N857" s="13">
        <f t="shared" si="1067"/>
        <v>0.11599625381342418</v>
      </c>
      <c r="O857" s="13">
        <f t="shared" si="1068"/>
        <v>0.18159154482910764</v>
      </c>
      <c r="P857" s="13">
        <f t="shared" si="1069"/>
        <v>0.12738142291959387</v>
      </c>
      <c r="Q857" s="13">
        <f t="shared" si="1070"/>
        <v>4.0684074465035087E-2</v>
      </c>
      <c r="R857" s="13">
        <f t="shared" si="1071"/>
        <v>9.9707484552496672E-2</v>
      </c>
      <c r="S857" s="13">
        <f t="shared" si="1072"/>
        <v>2.4531195268301862E-2</v>
      </c>
      <c r="T857" s="13">
        <f t="shared" si="1073"/>
        <v>4.4677264352507289E-2</v>
      </c>
      <c r="U857" s="13">
        <f t="shared" si="1074"/>
        <v>6.9942029900032024E-2</v>
      </c>
      <c r="V857" s="13">
        <f t="shared" si="1075"/>
        <v>2.0996591793152092E-3</v>
      </c>
      <c r="W857" s="13">
        <f t="shared" si="1076"/>
        <v>9.5129159242150468E-3</v>
      </c>
      <c r="X857" s="13">
        <f t="shared" si="1077"/>
        <v>1.0446619840758502E-2</v>
      </c>
      <c r="Y857" s="13">
        <f t="shared" si="1078"/>
        <v>5.7359839489138625E-3</v>
      </c>
      <c r="Z857" s="13">
        <f t="shared" si="1079"/>
        <v>3.6497963915453582E-2</v>
      </c>
      <c r="AA857" s="13">
        <f t="shared" si="1080"/>
        <v>2.5602307539118671E-2</v>
      </c>
      <c r="AB857" s="13">
        <f t="shared" si="1081"/>
        <v>8.9796536711747553E-3</v>
      </c>
      <c r="AC857" s="13">
        <f t="shared" si="1082"/>
        <v>1.0108842432458996E-4</v>
      </c>
      <c r="AD857" s="13">
        <f t="shared" si="1083"/>
        <v>1.6682615477517813E-3</v>
      </c>
      <c r="AE857" s="13">
        <f t="shared" si="1084"/>
        <v>1.8320033860444616E-3</v>
      </c>
      <c r="AF857" s="13">
        <f t="shared" si="1085"/>
        <v>1.0059083394331591E-3</v>
      </c>
      <c r="AG857" s="13">
        <f t="shared" si="1086"/>
        <v>3.682131430720761E-4</v>
      </c>
      <c r="AH857" s="13">
        <f t="shared" si="1087"/>
        <v>1.0020070528951045E-2</v>
      </c>
      <c r="AI857" s="13">
        <f t="shared" si="1088"/>
        <v>7.0288010542211106E-3</v>
      </c>
      <c r="AJ857" s="13">
        <f t="shared" si="1089"/>
        <v>2.4652543171765321E-3</v>
      </c>
      <c r="AK857" s="13">
        <f t="shared" si="1090"/>
        <v>5.7643580097326659E-4</v>
      </c>
      <c r="AL857" s="13">
        <f t="shared" si="1091"/>
        <v>3.1148276659296467E-6</v>
      </c>
      <c r="AM857" s="13">
        <f t="shared" si="1092"/>
        <v>2.3404782414803612E-4</v>
      </c>
      <c r="AN857" s="13">
        <f t="shared" si="1093"/>
        <v>2.5701989410076482E-4</v>
      </c>
      <c r="AO857" s="13">
        <f t="shared" si="1094"/>
        <v>1.4112334990515799E-4</v>
      </c>
      <c r="AP857" s="13">
        <f t="shared" si="1095"/>
        <v>5.1658257708371921E-5</v>
      </c>
      <c r="AQ857" s="13">
        <f t="shared" si="1096"/>
        <v>1.418214415575798E-5</v>
      </c>
      <c r="AR857" s="13">
        <f t="shared" si="1097"/>
        <v>2.2007104536073538E-3</v>
      </c>
      <c r="AS857" s="13">
        <f t="shared" si="1098"/>
        <v>1.5437372333515994E-3</v>
      </c>
      <c r="AT857" s="13">
        <f t="shared" si="1099"/>
        <v>5.4144438713636515E-4</v>
      </c>
      <c r="AU857" s="13">
        <f t="shared" si="1100"/>
        <v>1.266027309259066E-4</v>
      </c>
      <c r="AV857" s="13">
        <f t="shared" si="1101"/>
        <v>2.2202074477125461E-5</v>
      </c>
      <c r="AW857" s="13">
        <f t="shared" si="1102"/>
        <v>6.6650609858429356E-8</v>
      </c>
      <c r="AX857" s="13">
        <f t="shared" si="1103"/>
        <v>2.7363007548312597E-5</v>
      </c>
      <c r="AY857" s="13">
        <f t="shared" si="1104"/>
        <v>3.0048719008374274E-5</v>
      </c>
      <c r="AZ857" s="13">
        <f t="shared" si="1105"/>
        <v>1.6499018107750267E-5</v>
      </c>
      <c r="BA857" s="13">
        <f t="shared" si="1106"/>
        <v>6.0394720641060018E-6</v>
      </c>
      <c r="BB857" s="13">
        <f t="shared" si="1107"/>
        <v>1.6580633423868523E-6</v>
      </c>
      <c r="BC857" s="13">
        <f t="shared" si="1108"/>
        <v>3.6416084295924441E-7</v>
      </c>
      <c r="BD857" s="13">
        <f t="shared" si="1109"/>
        <v>4.0278546332112535E-4</v>
      </c>
      <c r="BE857" s="13">
        <f t="shared" si="1110"/>
        <v>2.8254281055572957E-4</v>
      </c>
      <c r="BF857" s="13">
        <f t="shared" si="1111"/>
        <v>9.909796537652746E-5</v>
      </c>
      <c r="BG857" s="13">
        <f t="shared" si="1112"/>
        <v>2.3171489711480808E-5</v>
      </c>
      <c r="BH857" s="13">
        <f t="shared" si="1113"/>
        <v>4.0635390449936238E-6</v>
      </c>
      <c r="BI857" s="13">
        <f t="shared" si="1114"/>
        <v>5.7009194577615096E-7</v>
      </c>
      <c r="BJ857" s="14">
        <f t="shared" si="1115"/>
        <v>0.23270750267208742</v>
      </c>
      <c r="BK857" s="14">
        <f t="shared" si="1116"/>
        <v>0.31950768202108581</v>
      </c>
      <c r="BL857" s="14">
        <f t="shared" si="1117"/>
        <v>0.41116051043270574</v>
      </c>
      <c r="BM857" s="14">
        <f t="shared" si="1118"/>
        <v>0.26912174371040071</v>
      </c>
      <c r="BN857" s="14">
        <f t="shared" si="1119"/>
        <v>0.73072193326253343</v>
      </c>
    </row>
    <row r="858" spans="1:66" x14ac:dyDescent="0.25">
      <c r="A858" t="s">
        <v>24</v>
      </c>
      <c r="B858" t="s">
        <v>298</v>
      </c>
      <c r="C858" t="s">
        <v>193</v>
      </c>
      <c r="D858" s="11">
        <v>44450</v>
      </c>
      <c r="E858" s="10">
        <f>VLOOKUP(A858,home!$A$2:$E$405,3,FALSE)</f>
        <v>1.6263000000000001</v>
      </c>
      <c r="F858" s="10">
        <f>VLOOKUP(B858,home!$B$2:$E$405,3,FALSE)</f>
        <v>1.5354000000000001</v>
      </c>
      <c r="G858" s="10">
        <f>VLOOKUP(C858,away!$B$2:$E$405,4,FALSE)</f>
        <v>0.80810000000000004</v>
      </c>
      <c r="H858" s="10">
        <f>VLOOKUP(A858,away!$A$2:$E$405,3,FALSE)</f>
        <v>1.4262999999999999</v>
      </c>
      <c r="I858" s="10">
        <f>VLOOKUP(C858,away!$B$2:$E$405,3,FALSE)</f>
        <v>1.1961999999999999</v>
      </c>
      <c r="J858" s="10">
        <f>VLOOKUP(B858,home!$B$2:$E$405,4,FALSE)</f>
        <v>0.7177</v>
      </c>
      <c r="K858" s="12">
        <f t="shared" si="1064"/>
        <v>2.0178426862620005</v>
      </c>
      <c r="L858" s="12">
        <f t="shared" si="1065"/>
        <v>1.2244967210619999</v>
      </c>
      <c r="M858" s="13">
        <f t="shared" si="1066"/>
        <v>3.9072381881038599E-2</v>
      </c>
      <c r="N858" s="13">
        <f t="shared" si="1067"/>
        <v>7.884192001348965E-2</v>
      </c>
      <c r="O858" s="13">
        <f t="shared" si="1068"/>
        <v>4.7844003497414064E-2</v>
      </c>
      <c r="P858" s="13">
        <f t="shared" si="1069"/>
        <v>9.6541672538750553E-2</v>
      </c>
      <c r="Q858" s="13">
        <f t="shared" si="1070"/>
        <v>7.9545295835036875E-2</v>
      </c>
      <c r="R858" s="13">
        <f t="shared" si="1071"/>
        <v>2.9292412702531193E-2</v>
      </c>
      <c r="S858" s="13">
        <f t="shared" si="1072"/>
        <v>5.9634798852014573E-2</v>
      </c>
      <c r="T858" s="13">
        <f t="shared" si="1073"/>
        <v>9.7402953925909419E-2</v>
      </c>
      <c r="U858" s="13">
        <f t="shared" si="1074"/>
        <v>5.9107480734770693E-2</v>
      </c>
      <c r="V858" s="13">
        <f t="shared" si="1075"/>
        <v>1.6372016770237668E-2</v>
      </c>
      <c r="W858" s="13">
        <f t="shared" si="1076"/>
        <v>5.3503297809092104E-2</v>
      </c>
      <c r="X858" s="13">
        <f t="shared" si="1077"/>
        <v>6.5514612733236971E-2</v>
      </c>
      <c r="Y858" s="13">
        <f t="shared" si="1078"/>
        <v>4.0111214236747711E-2</v>
      </c>
      <c r="Z858" s="13">
        <f t="shared" si="1079"/>
        <v>1.1956154435414779E-2</v>
      </c>
      <c r="AA858" s="13">
        <f t="shared" si="1080"/>
        <v>2.4125638783320694E-2</v>
      </c>
      <c r="AB858" s="13">
        <f t="shared" si="1081"/>
        <v>2.4340871885161267E-2</v>
      </c>
      <c r="AC858" s="13">
        <f t="shared" si="1082"/>
        <v>2.5282914134904838E-3</v>
      </c>
      <c r="AD858" s="13">
        <f t="shared" si="1083"/>
        <v>2.6990309543743554E-2</v>
      </c>
      <c r="AE858" s="13">
        <f t="shared" si="1084"/>
        <v>3.3049545536762391E-2</v>
      </c>
      <c r="AF858" s="13">
        <f t="shared" si="1085"/>
        <v>2.0234530071177401E-2</v>
      </c>
      <c r="AG858" s="13">
        <f t="shared" si="1086"/>
        <v>8.2590385747957247E-3</v>
      </c>
      <c r="AH858" s="13">
        <f t="shared" si="1087"/>
        <v>3.6600679756690702E-3</v>
      </c>
      <c r="AI858" s="13">
        <f t="shared" si="1088"/>
        <v>7.3854413959255991E-3</v>
      </c>
      <c r="AJ858" s="13">
        <f t="shared" si="1089"/>
        <v>7.4513294527925461E-3</v>
      </c>
      <c r="AK858" s="13">
        <f t="shared" si="1090"/>
        <v>5.0118702130820232E-3</v>
      </c>
      <c r="AL858" s="13">
        <f t="shared" si="1091"/>
        <v>2.4988031952276248E-4</v>
      </c>
      <c r="AM858" s="13">
        <f t="shared" si="1092"/>
        <v>1.0892439742558083E-2</v>
      </c>
      <c r="AN858" s="13">
        <f t="shared" si="1093"/>
        <v>1.3337756749127787E-2</v>
      </c>
      <c r="AO858" s="13">
        <f t="shared" si="1094"/>
        <v>8.1660197028147682E-3</v>
      </c>
      <c r="AP858" s="13">
        <f t="shared" si="1095"/>
        <v>3.3330881167414586E-3</v>
      </c>
      <c r="AQ858" s="13">
        <f t="shared" si="1096"/>
        <v>1.0203388674901578E-3</v>
      </c>
      <c r="AR858" s="13">
        <f t="shared" si="1097"/>
        <v>8.9634824701416145E-4</v>
      </c>
      <c r="AS858" s="13">
        <f t="shared" si="1098"/>
        <v>1.8086897545812909E-3</v>
      </c>
      <c r="AT858" s="13">
        <f t="shared" si="1099"/>
        <v>1.8248256964994354E-3</v>
      </c>
      <c r="AU858" s="13">
        <f t="shared" si="1100"/>
        <v>1.2274037284614487E-3</v>
      </c>
      <c r="AV858" s="13">
        <f t="shared" si="1101"/>
        <v>6.1917690914166119E-4</v>
      </c>
      <c r="AW858" s="13">
        <f t="shared" si="1102"/>
        <v>1.7150409075458823E-5</v>
      </c>
      <c r="AX858" s="13">
        <f t="shared" si="1103"/>
        <v>3.6632049783450588E-3</v>
      </c>
      <c r="AY858" s="13">
        <f t="shared" si="1104"/>
        <v>4.4855824845615195E-3</v>
      </c>
      <c r="AZ858" s="13">
        <f t="shared" si="1105"/>
        <v>2.7462905221993599E-3</v>
      </c>
      <c r="BA858" s="13">
        <f t="shared" si="1106"/>
        <v>1.1209412465055884E-3</v>
      </c>
      <c r="BB858" s="13">
        <f t="shared" si="1107"/>
        <v>3.4314722021231092E-4</v>
      </c>
      <c r="BC858" s="13">
        <f t="shared" si="1108"/>
        <v>8.4036529198302929E-5</v>
      </c>
      <c r="BD858" s="13">
        <f t="shared" si="1109"/>
        <v>1.8292924823308534E-4</v>
      </c>
      <c r="BE858" s="13">
        <f t="shared" si="1110"/>
        <v>3.691224456505373E-4</v>
      </c>
      <c r="BF858" s="13">
        <f t="shared" si="1111"/>
        <v>3.7241551364553975E-4</v>
      </c>
      <c r="BG858" s="13">
        <f t="shared" si="1112"/>
        <v>2.504919734867195E-4</v>
      </c>
      <c r="BH858" s="13">
        <f t="shared" si="1113"/>
        <v>1.2636334916687797E-4</v>
      </c>
      <c r="BI858" s="13">
        <f t="shared" si="1114"/>
        <v>5.0996271985591246E-5</v>
      </c>
      <c r="BJ858" s="14">
        <f t="shared" si="1115"/>
        <v>0.55264556443974622</v>
      </c>
      <c r="BK858" s="14">
        <f t="shared" si="1116"/>
        <v>0.21888462425961616</v>
      </c>
      <c r="BL858" s="14">
        <f t="shared" si="1117"/>
        <v>0.21594787977853347</v>
      </c>
      <c r="BM858" s="14">
        <f t="shared" si="1118"/>
        <v>0.62382810436956337</v>
      </c>
      <c r="BN858" s="14">
        <f t="shared" si="1119"/>
        <v>0.37113768646826095</v>
      </c>
    </row>
    <row r="859" spans="1:66" x14ac:dyDescent="0.25">
      <c r="A859" t="s">
        <v>24</v>
      </c>
      <c r="B859" t="s">
        <v>286</v>
      </c>
      <c r="C859" t="s">
        <v>295</v>
      </c>
      <c r="D859" s="11">
        <v>44450</v>
      </c>
      <c r="E859" s="10">
        <f>VLOOKUP(A859,home!$A$2:$E$405,3,FALSE)</f>
        <v>1.6263000000000001</v>
      </c>
      <c r="F859" s="10">
        <f>VLOOKUP(B859,home!$B$2:$E$405,3,FALSE)</f>
        <v>1.6181000000000001</v>
      </c>
      <c r="G859" s="10">
        <f>VLOOKUP(C859,away!$B$2:$E$405,4,FALSE)</f>
        <v>0.64729999999999999</v>
      </c>
      <c r="H859" s="10">
        <f>VLOOKUP(A859,away!$A$2:$E$405,3,FALSE)</f>
        <v>1.4262999999999999</v>
      </c>
      <c r="I859" s="10">
        <f>VLOOKUP(C859,away!$B$2:$E$405,3,FALSE)</f>
        <v>1.3653</v>
      </c>
      <c r="J859" s="10">
        <f>VLOOKUP(B859,home!$B$2:$E$405,4,FALSE)</f>
        <v>0.73799999999999999</v>
      </c>
      <c r="K859" s="12">
        <f t="shared" si="1064"/>
        <v>1.7033803262190002</v>
      </c>
      <c r="L859" s="12">
        <f t="shared" si="1065"/>
        <v>1.43712761382</v>
      </c>
      <c r="M859" s="13">
        <f t="shared" si="1066"/>
        <v>4.3260818418513945E-2</v>
      </c>
      <c r="N859" s="13">
        <f t="shared" si="1067"/>
        <v>7.3689626990229226E-2</v>
      </c>
      <c r="O859" s="13">
        <f t="shared" si="1068"/>
        <v>6.2171316745699257E-2</v>
      </c>
      <c r="P859" s="13">
        <f t="shared" si="1069"/>
        <v>0.10590139779975399</v>
      </c>
      <c r="Q859" s="13">
        <f t="shared" si="1070"/>
        <v>6.276073043078656E-2</v>
      </c>
      <c r="R859" s="13">
        <f t="shared" si="1071"/>
        <v>4.467405804139709E-2</v>
      </c>
      <c r="S859" s="13">
        <f t="shared" si="1072"/>
        <v>6.4810991018735054E-2</v>
      </c>
      <c r="T859" s="13">
        <f t="shared" si="1073"/>
        <v>9.0195178765596545E-2</v>
      </c>
      <c r="U859" s="13">
        <f t="shared" si="1074"/>
        <v>7.609691156008154E-2</v>
      </c>
      <c r="V859" s="13">
        <f t="shared" si="1075"/>
        <v>1.7628408832706385E-2</v>
      </c>
      <c r="W859" s="13">
        <f t="shared" si="1076"/>
        <v>3.5635131158311989E-2</v>
      </c>
      <c r="X859" s="13">
        <f t="shared" si="1077"/>
        <v>5.1212231009707641E-2</v>
      </c>
      <c r="Y859" s="13">
        <f t="shared" si="1078"/>
        <v>3.6799255674689876E-2</v>
      </c>
      <c r="Z859" s="13">
        <f t="shared" si="1079"/>
        <v>2.1400774144229726E-2</v>
      </c>
      <c r="AA859" s="13">
        <f t="shared" si="1080"/>
        <v>3.6453657643137176E-2</v>
      </c>
      <c r="AB859" s="13">
        <f t="shared" si="1081"/>
        <v>3.1047221624021383E-2</v>
      </c>
      <c r="AC859" s="13">
        <f t="shared" si="1082"/>
        <v>2.6971189008559468E-3</v>
      </c>
      <c r="AD859" s="13">
        <f t="shared" si="1083"/>
        <v>1.5175045334325581E-2</v>
      </c>
      <c r="AE859" s="13">
        <f t="shared" si="1084"/>
        <v>2.1808476690929647E-2</v>
      </c>
      <c r="AF859" s="13">
        <f t="shared" si="1085"/>
        <v>1.5670782033942409E-2</v>
      </c>
      <c r="AG859" s="13">
        <f t="shared" si="1086"/>
        <v>7.5069711970443256E-3</v>
      </c>
      <c r="AH859" s="13">
        <f t="shared" si="1087"/>
        <v>7.6889108699494096E-3</v>
      </c>
      <c r="AI859" s="13">
        <f t="shared" si="1088"/>
        <v>1.3097139505923243E-2</v>
      </c>
      <c r="AJ859" s="13">
        <f t="shared" si="1089"/>
        <v>1.1154704882067646E-2</v>
      </c>
      <c r="AK859" s="13">
        <f t="shared" si="1090"/>
        <v>6.3335682802976882E-3</v>
      </c>
      <c r="AL859" s="13">
        <f t="shared" si="1091"/>
        <v>2.6409917525789788E-4</v>
      </c>
      <c r="AM859" s="13">
        <f t="shared" si="1092"/>
        <v>5.1697747343943199E-3</v>
      </c>
      <c r="AN859" s="13">
        <f t="shared" si="1093"/>
        <v>7.4296260280270329E-3</v>
      </c>
      <c r="AO859" s="13">
        <f t="shared" si="1094"/>
        <v>5.3386603626167277E-3</v>
      </c>
      <c r="AP859" s="13">
        <f t="shared" si="1095"/>
        <v>2.5574454093075976E-3</v>
      </c>
      <c r="AQ859" s="13">
        <f t="shared" si="1096"/>
        <v>9.1884385463828584E-4</v>
      </c>
      <c r="AR859" s="13">
        <f t="shared" si="1097"/>
        <v>2.209989226281009E-3</v>
      </c>
      <c r="AS859" s="13">
        <f t="shared" si="1098"/>
        <v>3.7644521692030211E-3</v>
      </c>
      <c r="AT859" s="13">
        <f t="shared" si="1099"/>
        <v>3.2061468820064332E-3</v>
      </c>
      <c r="AU859" s="13">
        <f t="shared" si="1100"/>
        <v>1.8204291739260499E-3</v>
      </c>
      <c r="AV859" s="13">
        <f t="shared" si="1101"/>
        <v>7.7522081003518484E-4</v>
      </c>
      <c r="AW859" s="13">
        <f t="shared" si="1102"/>
        <v>1.7958559808478253E-5</v>
      </c>
      <c r="AX859" s="13">
        <f t="shared" si="1103"/>
        <v>1.4676820955918921E-3</v>
      </c>
      <c r="AY859" s="13">
        <f t="shared" si="1104"/>
        <v>2.1092464678843133E-3</v>
      </c>
      <c r="AZ859" s="13">
        <f t="shared" si="1105"/>
        <v>1.5156281716744234E-3</v>
      </c>
      <c r="BA859" s="13">
        <f t="shared" si="1106"/>
        <v>7.2605036593227765E-4</v>
      </c>
      <c r="BB859" s="13">
        <f t="shared" si="1107"/>
        <v>2.6085675747634815E-4</v>
      </c>
      <c r="BC859" s="13">
        <f t="shared" si="1108"/>
        <v>7.4976889884161268E-5</v>
      </c>
      <c r="BD859" s="13">
        <f t="shared" si="1109"/>
        <v>5.2933942388885553E-4</v>
      </c>
      <c r="BE859" s="13">
        <f t="shared" si="1110"/>
        <v>9.0166636054437633E-4</v>
      </c>
      <c r="BF859" s="13">
        <f t="shared" si="1111"/>
        <v>7.6794036968238935E-4</v>
      </c>
      <c r="BG859" s="13">
        <f t="shared" si="1112"/>
        <v>4.3603150580877608E-4</v>
      </c>
      <c r="BH859" s="13">
        <f t="shared" si="1113"/>
        <v>1.856818721515787E-4</v>
      </c>
      <c r="BI859" s="13">
        <f t="shared" si="1114"/>
        <v>6.3257369591702099E-5</v>
      </c>
      <c r="BJ859" s="14">
        <f t="shared" si="1115"/>
        <v>0.43802222042299116</v>
      </c>
      <c r="BK859" s="14">
        <f t="shared" si="1116"/>
        <v>0.23667208061370756</v>
      </c>
      <c r="BL859" s="14">
        <f t="shared" si="1117"/>
        <v>0.30337764431569381</v>
      </c>
      <c r="BM859" s="14">
        <f t="shared" si="1118"/>
        <v>0.60492348316216638</v>
      </c>
      <c r="BN859" s="14">
        <f t="shared" si="1119"/>
        <v>0.39245794842638004</v>
      </c>
    </row>
    <row r="860" spans="1:66" x14ac:dyDescent="0.25">
      <c r="A860" t="s">
        <v>24</v>
      </c>
      <c r="B860" t="s">
        <v>292</v>
      </c>
      <c r="C860" t="s">
        <v>287</v>
      </c>
      <c r="D860" s="11">
        <v>44450</v>
      </c>
      <c r="E860" s="10">
        <f>VLOOKUP(A860,home!$A$2:$E$405,3,FALSE)</f>
        <v>1.6263000000000001</v>
      </c>
      <c r="F860" s="10">
        <f>VLOOKUP(B860,home!$B$2:$E$405,3,FALSE)</f>
        <v>1.5858000000000001</v>
      </c>
      <c r="G860" s="10">
        <f>VLOOKUP(C860,away!$B$2:$E$405,4,FALSE)</f>
        <v>1.1003000000000001</v>
      </c>
      <c r="H860" s="10">
        <f>VLOOKUP(A860,away!$A$2:$E$405,3,FALSE)</f>
        <v>1.4262999999999999</v>
      </c>
      <c r="I860" s="10">
        <f>VLOOKUP(C860,away!$B$2:$E$405,3,FALSE)</f>
        <v>0.81179999999999997</v>
      </c>
      <c r="J860" s="10">
        <f>VLOOKUP(B860,home!$B$2:$E$405,4,FALSE)</f>
        <v>0.88560000000000005</v>
      </c>
      <c r="K860" s="12">
        <f t="shared" si="1064"/>
        <v>2.8376588899620003</v>
      </c>
      <c r="L860" s="12">
        <f t="shared" si="1065"/>
        <v>1.0254099731040001</v>
      </c>
      <c r="M860" s="13">
        <f t="shared" si="1066"/>
        <v>2.1003443824395319E-2</v>
      </c>
      <c r="N860" s="13">
        <f t="shared" si="1067"/>
        <v>5.9600609088112863E-2</v>
      </c>
      <c r="O860" s="13">
        <f t="shared" si="1068"/>
        <v>2.1537140767064582E-2</v>
      </c>
      <c r="P860" s="13">
        <f t="shared" si="1069"/>
        <v>6.1115058962023829E-2</v>
      </c>
      <c r="Q860" s="13">
        <f t="shared" si="1070"/>
        <v>8.4563099113016724E-2</v>
      </c>
      <c r="R860" s="13">
        <f t="shared" si="1071"/>
        <v>1.1042199467346378E-2</v>
      </c>
      <c r="S860" s="13">
        <f t="shared" si="1072"/>
        <v>4.4457595420535505E-2</v>
      </c>
      <c r="T860" s="13">
        <f t="shared" si="1073"/>
        <v>8.671184518706937E-2</v>
      </c>
      <c r="U860" s="13">
        <f t="shared" si="1074"/>
        <v>3.1333995483249118E-2</v>
      </c>
      <c r="V860" s="13">
        <f t="shared" si="1075"/>
        <v>1.4373455389042349E-2</v>
      </c>
      <c r="W860" s="13">
        <f t="shared" si="1076"/>
        <v>7.9987076653596556E-2</v>
      </c>
      <c r="X860" s="13">
        <f t="shared" si="1077"/>
        <v>8.2019546120032025E-2</v>
      </c>
      <c r="Y860" s="13">
        <f t="shared" si="1078"/>
        <v>4.2051830290472166E-2</v>
      </c>
      <c r="Z860" s="13">
        <f t="shared" si="1079"/>
        <v>3.7742604862735516E-3</v>
      </c>
      <c r="AA860" s="13">
        <f t="shared" si="1080"/>
        <v>1.0710063821906446E-2</v>
      </c>
      <c r="AB860" s="13">
        <f t="shared" si="1081"/>
        <v>1.5195753908146613E-2</v>
      </c>
      <c r="AC860" s="13">
        <f t="shared" si="1082"/>
        <v>2.6139599443004433E-3</v>
      </c>
      <c r="AD860" s="13">
        <f t="shared" si="1083"/>
        <v>5.6744009787037551E-2</v>
      </c>
      <c r="AE860" s="13">
        <f t="shared" si="1084"/>
        <v>5.8185873549539288E-2</v>
      </c>
      <c r="AF860" s="13">
        <f t="shared" si="1085"/>
        <v>2.9832187515732914E-2</v>
      </c>
      <c r="AG860" s="13">
        <f t="shared" si="1086"/>
        <v>1.019674086604706E-2</v>
      </c>
      <c r="AH860" s="13">
        <f t="shared" si="1087"/>
        <v>9.6754108592931307E-4</v>
      </c>
      <c r="AI860" s="13">
        <f t="shared" si="1088"/>
        <v>2.7455515638908031E-3</v>
      </c>
      <c r="AJ860" s="13">
        <f t="shared" si="1089"/>
        <v>3.8954694015619052E-3</v>
      </c>
      <c r="AK860" s="13">
        <f t="shared" si="1090"/>
        <v>3.6846711259723645E-3</v>
      </c>
      <c r="AL860" s="13">
        <f t="shared" si="1091"/>
        <v>3.0424023308927867E-4</v>
      </c>
      <c r="AM860" s="13">
        <f t="shared" si="1092"/>
        <v>3.2204028764855556E-2</v>
      </c>
      <c r="AN860" s="13">
        <f t="shared" si="1093"/>
        <v>3.3022332269610981E-2</v>
      </c>
      <c r="AO860" s="13">
        <f t="shared" si="1094"/>
        <v>1.6930714422206575E-2</v>
      </c>
      <c r="AP860" s="13">
        <f t="shared" si="1095"/>
        <v>5.7869744734354508E-3</v>
      </c>
      <c r="AQ860" s="13">
        <f t="shared" si="1096"/>
        <v>1.483505334789745E-3</v>
      </c>
      <c r="AR860" s="13">
        <f t="shared" si="1097"/>
        <v>1.9842525577995842E-4</v>
      </c>
      <c r="AS860" s="13">
        <f t="shared" si="1098"/>
        <v>5.6306319105698288E-4</v>
      </c>
      <c r="AT860" s="13">
        <f t="shared" si="1099"/>
        <v>7.988906348566099E-4</v>
      </c>
      <c r="AU860" s="13">
        <f t="shared" si="1100"/>
        <v>7.5565970403608182E-4</v>
      </c>
      <c r="AV860" s="13">
        <f t="shared" si="1101"/>
        <v>5.360761192360103E-4</v>
      </c>
      <c r="AW860" s="13">
        <f t="shared" si="1102"/>
        <v>2.4590755395649783E-5</v>
      </c>
      <c r="AX860" s="13">
        <f t="shared" si="1103"/>
        <v>1.5230674752864073E-2</v>
      </c>
      <c r="AY860" s="13">
        <f t="shared" si="1104"/>
        <v>1.5617685788690121E-2</v>
      </c>
      <c r="AZ860" s="13">
        <f t="shared" si="1105"/>
        <v>8.0072653822637306E-3</v>
      </c>
      <c r="BA860" s="13">
        <f t="shared" si="1106"/>
        <v>2.7369099267545481E-3</v>
      </c>
      <c r="BB860" s="13">
        <f t="shared" si="1107"/>
        <v>7.0161368359536295E-4</v>
      </c>
      <c r="BC860" s="13">
        <f t="shared" si="1108"/>
        <v>1.4388833368498394E-4</v>
      </c>
      <c r="BD860" s="13">
        <f t="shared" si="1109"/>
        <v>3.3911206032080239E-5</v>
      </c>
      <c r="BE860" s="13">
        <f t="shared" si="1110"/>
        <v>9.6228435266265509E-5</v>
      </c>
      <c r="BF860" s="13">
        <f t="shared" si="1111"/>
        <v>1.3653173740022558E-4</v>
      </c>
      <c r="BG860" s="13">
        <f t="shared" si="1112"/>
        <v>1.2914349946523582E-4</v>
      </c>
      <c r="BH860" s="13">
        <f t="shared" si="1113"/>
        <v>9.1616299834582318E-5</v>
      </c>
      <c r="BI860" s="13">
        <f t="shared" si="1114"/>
        <v>5.1995161538205304E-5</v>
      </c>
      <c r="BJ860" s="14">
        <f t="shared" si="1115"/>
        <v>0.72175841130340745</v>
      </c>
      <c r="BK860" s="14">
        <f t="shared" si="1116"/>
        <v>0.15948543956207686</v>
      </c>
      <c r="BL860" s="14">
        <f t="shared" si="1117"/>
        <v>0.10450392786956975</v>
      </c>
      <c r="BM860" s="14">
        <f t="shared" si="1118"/>
        <v>0.71506739296607358</v>
      </c>
      <c r="BN860" s="14">
        <f t="shared" si="1119"/>
        <v>0.2588615512219597</v>
      </c>
    </row>
    <row r="861" spans="1:66" x14ac:dyDescent="0.25">
      <c r="A861" t="s">
        <v>27</v>
      </c>
      <c r="B861" t="s">
        <v>524</v>
      </c>
      <c r="C861" t="s">
        <v>191</v>
      </c>
      <c r="D861" s="11">
        <v>44450</v>
      </c>
      <c r="E861" s="10">
        <f>VLOOKUP(A861,home!$A$2:$E$405,3,FALSE)</f>
        <v>1.3026</v>
      </c>
      <c r="F861" s="10" t="e">
        <f>VLOOKUP(B861,home!$B$2:$E$405,3,FALSE)</f>
        <v>#N/A</v>
      </c>
      <c r="G861" s="10">
        <f>VLOOKUP(C861,away!$B$2:$E$405,4,FALSE)</f>
        <v>1.0505</v>
      </c>
      <c r="H861" s="10">
        <f>VLOOKUP(A861,away!$A$2:$E$405,3,FALSE)</f>
        <v>1.1000000000000001</v>
      </c>
      <c r="I861" s="10">
        <f>VLOOKUP(C861,away!$B$2:$E$405,3,FALSE)</f>
        <v>1.1961999999999999</v>
      </c>
      <c r="J861" s="10" t="e">
        <f>VLOOKUP(B861,home!$B$2:$E$405,4,FALSE)</f>
        <v>#N/A</v>
      </c>
      <c r="K861" s="12" t="e">
        <f t="shared" si="1064"/>
        <v>#N/A</v>
      </c>
      <c r="L861" s="12" t="e">
        <f t="shared" si="1065"/>
        <v>#N/A</v>
      </c>
      <c r="M861" s="13" t="e">
        <f t="shared" si="1066"/>
        <v>#N/A</v>
      </c>
      <c r="N861" s="13" t="e">
        <f t="shared" si="1067"/>
        <v>#N/A</v>
      </c>
      <c r="O861" s="13" t="e">
        <f t="shared" si="1068"/>
        <v>#N/A</v>
      </c>
      <c r="P861" s="13" t="e">
        <f t="shared" si="1069"/>
        <v>#N/A</v>
      </c>
      <c r="Q861" s="13" t="e">
        <f t="shared" si="1070"/>
        <v>#N/A</v>
      </c>
      <c r="R861" s="13" t="e">
        <f t="shared" si="1071"/>
        <v>#N/A</v>
      </c>
      <c r="S861" s="13" t="e">
        <f t="shared" si="1072"/>
        <v>#N/A</v>
      </c>
      <c r="T861" s="13" t="e">
        <f t="shared" si="1073"/>
        <v>#N/A</v>
      </c>
      <c r="U861" s="13" t="e">
        <f t="shared" si="1074"/>
        <v>#N/A</v>
      </c>
      <c r="V861" s="13" t="e">
        <f t="shared" si="1075"/>
        <v>#N/A</v>
      </c>
      <c r="W861" s="13" t="e">
        <f t="shared" si="1076"/>
        <v>#N/A</v>
      </c>
      <c r="X861" s="13" t="e">
        <f t="shared" si="1077"/>
        <v>#N/A</v>
      </c>
      <c r="Y861" s="13" t="e">
        <f t="shared" si="1078"/>
        <v>#N/A</v>
      </c>
      <c r="Z861" s="13" t="e">
        <f t="shared" si="1079"/>
        <v>#N/A</v>
      </c>
      <c r="AA861" s="13" t="e">
        <f t="shared" si="1080"/>
        <v>#N/A</v>
      </c>
      <c r="AB861" s="13" t="e">
        <f t="shared" si="1081"/>
        <v>#N/A</v>
      </c>
      <c r="AC861" s="13" t="e">
        <f t="shared" si="1082"/>
        <v>#N/A</v>
      </c>
      <c r="AD861" s="13" t="e">
        <f t="shared" si="1083"/>
        <v>#N/A</v>
      </c>
      <c r="AE861" s="13" t="e">
        <f t="shared" si="1084"/>
        <v>#N/A</v>
      </c>
      <c r="AF861" s="13" t="e">
        <f t="shared" si="1085"/>
        <v>#N/A</v>
      </c>
      <c r="AG861" s="13" t="e">
        <f t="shared" si="1086"/>
        <v>#N/A</v>
      </c>
      <c r="AH861" s="13" t="e">
        <f t="shared" si="1087"/>
        <v>#N/A</v>
      </c>
      <c r="AI861" s="13" t="e">
        <f t="shared" si="1088"/>
        <v>#N/A</v>
      </c>
      <c r="AJ861" s="13" t="e">
        <f t="shared" si="1089"/>
        <v>#N/A</v>
      </c>
      <c r="AK861" s="13" t="e">
        <f t="shared" si="1090"/>
        <v>#N/A</v>
      </c>
      <c r="AL861" s="13" t="e">
        <f t="shared" si="1091"/>
        <v>#N/A</v>
      </c>
      <c r="AM861" s="13" t="e">
        <f t="shared" si="1092"/>
        <v>#N/A</v>
      </c>
      <c r="AN861" s="13" t="e">
        <f t="shared" si="1093"/>
        <v>#N/A</v>
      </c>
      <c r="AO861" s="13" t="e">
        <f t="shared" si="1094"/>
        <v>#N/A</v>
      </c>
      <c r="AP861" s="13" t="e">
        <f t="shared" si="1095"/>
        <v>#N/A</v>
      </c>
      <c r="AQ861" s="13" t="e">
        <f t="shared" si="1096"/>
        <v>#N/A</v>
      </c>
      <c r="AR861" s="13" t="e">
        <f t="shared" si="1097"/>
        <v>#N/A</v>
      </c>
      <c r="AS861" s="13" t="e">
        <f t="shared" si="1098"/>
        <v>#N/A</v>
      </c>
      <c r="AT861" s="13" t="e">
        <f t="shared" si="1099"/>
        <v>#N/A</v>
      </c>
      <c r="AU861" s="13" t="e">
        <f t="shared" si="1100"/>
        <v>#N/A</v>
      </c>
      <c r="AV861" s="13" t="e">
        <f t="shared" si="1101"/>
        <v>#N/A</v>
      </c>
      <c r="AW861" s="13" t="e">
        <f t="shared" si="1102"/>
        <v>#N/A</v>
      </c>
      <c r="AX861" s="13" t="e">
        <f t="shared" si="1103"/>
        <v>#N/A</v>
      </c>
      <c r="AY861" s="13" t="e">
        <f t="shared" si="1104"/>
        <v>#N/A</v>
      </c>
      <c r="AZ861" s="13" t="e">
        <f t="shared" si="1105"/>
        <v>#N/A</v>
      </c>
      <c r="BA861" s="13" t="e">
        <f t="shared" si="1106"/>
        <v>#N/A</v>
      </c>
      <c r="BB861" s="13" t="e">
        <f t="shared" si="1107"/>
        <v>#N/A</v>
      </c>
      <c r="BC861" s="13" t="e">
        <f t="shared" si="1108"/>
        <v>#N/A</v>
      </c>
      <c r="BD861" s="13" t="e">
        <f t="shared" si="1109"/>
        <v>#N/A</v>
      </c>
      <c r="BE861" s="13" t="e">
        <f t="shared" si="1110"/>
        <v>#N/A</v>
      </c>
      <c r="BF861" s="13" t="e">
        <f t="shared" si="1111"/>
        <v>#N/A</v>
      </c>
      <c r="BG861" s="13" t="e">
        <f t="shared" si="1112"/>
        <v>#N/A</v>
      </c>
      <c r="BH861" s="13" t="e">
        <f t="shared" si="1113"/>
        <v>#N/A</v>
      </c>
      <c r="BI861" s="13" t="e">
        <f t="shared" si="1114"/>
        <v>#N/A</v>
      </c>
      <c r="BJ861" s="14" t="e">
        <f t="shared" si="1115"/>
        <v>#N/A</v>
      </c>
      <c r="BK861" s="14" t="e">
        <f t="shared" si="1116"/>
        <v>#N/A</v>
      </c>
      <c r="BL861" s="14" t="e">
        <f t="shared" si="1117"/>
        <v>#N/A</v>
      </c>
      <c r="BM861" s="14" t="e">
        <f t="shared" si="1118"/>
        <v>#N/A</v>
      </c>
      <c r="BN861" s="14" t="e">
        <f t="shared" si="1119"/>
        <v>#N/A</v>
      </c>
    </row>
    <row r="862" spans="1:66" x14ac:dyDescent="0.25">
      <c r="A862" t="s">
        <v>27</v>
      </c>
      <c r="B862" t="s">
        <v>525</v>
      </c>
      <c r="C862" t="s">
        <v>187</v>
      </c>
      <c r="D862" s="11">
        <v>44450</v>
      </c>
      <c r="E862" s="10">
        <f>VLOOKUP(A862,home!$A$2:$E$405,3,FALSE)</f>
        <v>1.3026</v>
      </c>
      <c r="F862" s="10" t="e">
        <f>VLOOKUP(B862,home!$B$2:$E$405,3,FALSE)</f>
        <v>#N/A</v>
      </c>
      <c r="G862" s="10">
        <f>VLOOKUP(C862,away!$B$2:$E$405,4,FALSE)</f>
        <v>1.1717</v>
      </c>
      <c r="H862" s="10">
        <f>VLOOKUP(A862,away!$A$2:$E$405,3,FALSE)</f>
        <v>1.1000000000000001</v>
      </c>
      <c r="I862" s="10">
        <f>VLOOKUP(C862,away!$B$2:$E$405,3,FALSE)</f>
        <v>0.90910000000000002</v>
      </c>
      <c r="J862" s="10" t="e">
        <f>VLOOKUP(B862,home!$B$2:$E$405,4,FALSE)</f>
        <v>#N/A</v>
      </c>
      <c r="K862" s="12" t="e">
        <f t="shared" si="1064"/>
        <v>#N/A</v>
      </c>
      <c r="L862" s="12" t="e">
        <f t="shared" si="1065"/>
        <v>#N/A</v>
      </c>
      <c r="M862" s="13" t="e">
        <f t="shared" si="1066"/>
        <v>#N/A</v>
      </c>
      <c r="N862" s="13" t="e">
        <f t="shared" si="1067"/>
        <v>#N/A</v>
      </c>
      <c r="O862" s="13" t="e">
        <f t="shared" si="1068"/>
        <v>#N/A</v>
      </c>
      <c r="P862" s="13" t="e">
        <f t="shared" si="1069"/>
        <v>#N/A</v>
      </c>
      <c r="Q862" s="13" t="e">
        <f t="shared" si="1070"/>
        <v>#N/A</v>
      </c>
      <c r="R862" s="13" t="e">
        <f t="shared" si="1071"/>
        <v>#N/A</v>
      </c>
      <c r="S862" s="13" t="e">
        <f t="shared" si="1072"/>
        <v>#N/A</v>
      </c>
      <c r="T862" s="13" t="e">
        <f t="shared" si="1073"/>
        <v>#N/A</v>
      </c>
      <c r="U862" s="13" t="e">
        <f t="shared" si="1074"/>
        <v>#N/A</v>
      </c>
      <c r="V862" s="13" t="e">
        <f t="shared" si="1075"/>
        <v>#N/A</v>
      </c>
      <c r="W862" s="13" t="e">
        <f t="shared" si="1076"/>
        <v>#N/A</v>
      </c>
      <c r="X862" s="13" t="e">
        <f t="shared" si="1077"/>
        <v>#N/A</v>
      </c>
      <c r="Y862" s="13" t="e">
        <f t="shared" si="1078"/>
        <v>#N/A</v>
      </c>
      <c r="Z862" s="13" t="e">
        <f t="shared" si="1079"/>
        <v>#N/A</v>
      </c>
      <c r="AA862" s="13" t="e">
        <f t="shared" si="1080"/>
        <v>#N/A</v>
      </c>
      <c r="AB862" s="13" t="e">
        <f t="shared" si="1081"/>
        <v>#N/A</v>
      </c>
      <c r="AC862" s="13" t="e">
        <f t="shared" si="1082"/>
        <v>#N/A</v>
      </c>
      <c r="AD862" s="13" t="e">
        <f t="shared" si="1083"/>
        <v>#N/A</v>
      </c>
      <c r="AE862" s="13" t="e">
        <f t="shared" si="1084"/>
        <v>#N/A</v>
      </c>
      <c r="AF862" s="13" t="e">
        <f t="shared" si="1085"/>
        <v>#N/A</v>
      </c>
      <c r="AG862" s="13" t="e">
        <f t="shared" si="1086"/>
        <v>#N/A</v>
      </c>
      <c r="AH862" s="13" t="e">
        <f t="shared" si="1087"/>
        <v>#N/A</v>
      </c>
      <c r="AI862" s="13" t="e">
        <f t="shared" si="1088"/>
        <v>#N/A</v>
      </c>
      <c r="AJ862" s="13" t="e">
        <f t="shared" si="1089"/>
        <v>#N/A</v>
      </c>
      <c r="AK862" s="13" t="e">
        <f t="shared" si="1090"/>
        <v>#N/A</v>
      </c>
      <c r="AL862" s="13" t="e">
        <f t="shared" si="1091"/>
        <v>#N/A</v>
      </c>
      <c r="AM862" s="13" t="e">
        <f t="shared" si="1092"/>
        <v>#N/A</v>
      </c>
      <c r="AN862" s="13" t="e">
        <f t="shared" si="1093"/>
        <v>#N/A</v>
      </c>
      <c r="AO862" s="13" t="e">
        <f t="shared" si="1094"/>
        <v>#N/A</v>
      </c>
      <c r="AP862" s="13" t="e">
        <f t="shared" si="1095"/>
        <v>#N/A</v>
      </c>
      <c r="AQ862" s="13" t="e">
        <f t="shared" si="1096"/>
        <v>#N/A</v>
      </c>
      <c r="AR862" s="13" t="e">
        <f t="shared" si="1097"/>
        <v>#N/A</v>
      </c>
      <c r="AS862" s="13" t="e">
        <f t="shared" si="1098"/>
        <v>#N/A</v>
      </c>
      <c r="AT862" s="13" t="e">
        <f t="shared" si="1099"/>
        <v>#N/A</v>
      </c>
      <c r="AU862" s="13" t="e">
        <f t="shared" si="1100"/>
        <v>#N/A</v>
      </c>
      <c r="AV862" s="13" t="e">
        <f t="shared" si="1101"/>
        <v>#N/A</v>
      </c>
      <c r="AW862" s="13" t="e">
        <f t="shared" si="1102"/>
        <v>#N/A</v>
      </c>
      <c r="AX862" s="13" t="e">
        <f t="shared" si="1103"/>
        <v>#N/A</v>
      </c>
      <c r="AY862" s="13" t="e">
        <f t="shared" si="1104"/>
        <v>#N/A</v>
      </c>
      <c r="AZ862" s="13" t="e">
        <f t="shared" si="1105"/>
        <v>#N/A</v>
      </c>
      <c r="BA862" s="13" t="e">
        <f t="shared" si="1106"/>
        <v>#N/A</v>
      </c>
      <c r="BB862" s="13" t="e">
        <f t="shared" si="1107"/>
        <v>#N/A</v>
      </c>
      <c r="BC862" s="13" t="e">
        <f t="shared" si="1108"/>
        <v>#N/A</v>
      </c>
      <c r="BD862" s="13" t="e">
        <f t="shared" si="1109"/>
        <v>#N/A</v>
      </c>
      <c r="BE862" s="13" t="e">
        <f t="shared" si="1110"/>
        <v>#N/A</v>
      </c>
      <c r="BF862" s="13" t="e">
        <f t="shared" si="1111"/>
        <v>#N/A</v>
      </c>
      <c r="BG862" s="13" t="e">
        <f t="shared" si="1112"/>
        <v>#N/A</v>
      </c>
      <c r="BH862" s="13" t="e">
        <f t="shared" si="1113"/>
        <v>#N/A</v>
      </c>
      <c r="BI862" s="13" t="e">
        <f t="shared" si="1114"/>
        <v>#N/A</v>
      </c>
      <c r="BJ862" s="14" t="e">
        <f t="shared" si="1115"/>
        <v>#N/A</v>
      </c>
      <c r="BK862" s="14" t="e">
        <f t="shared" si="1116"/>
        <v>#N/A</v>
      </c>
      <c r="BL862" s="14" t="e">
        <f t="shared" si="1117"/>
        <v>#N/A</v>
      </c>
      <c r="BM862" s="14" t="e">
        <f t="shared" si="1118"/>
        <v>#N/A</v>
      </c>
      <c r="BN862" s="14" t="e">
        <f t="shared" si="1119"/>
        <v>#N/A</v>
      </c>
    </row>
    <row r="863" spans="1:66" x14ac:dyDescent="0.25">
      <c r="A863" t="s">
        <v>27</v>
      </c>
      <c r="B863" t="s">
        <v>31</v>
      </c>
      <c r="C863" t="s">
        <v>522</v>
      </c>
      <c r="D863" s="11">
        <v>44450</v>
      </c>
      <c r="E863" s="10">
        <f>VLOOKUP(A863,home!$A$2:$E$405,3,FALSE)</f>
        <v>1.3026</v>
      </c>
      <c r="F863" s="10">
        <f>VLOOKUP(B863,home!$B$2:$E$405,3,FALSE)</f>
        <v>0.64649999999999996</v>
      </c>
      <c r="G863" s="10" t="e">
        <f>VLOOKUP(C863,away!$B$2:$E$405,4,FALSE)</f>
        <v>#N/A</v>
      </c>
      <c r="H863" s="10">
        <f>VLOOKUP(A863,away!$A$2:$E$405,3,FALSE)</f>
        <v>1.1000000000000001</v>
      </c>
      <c r="I863" s="10" t="e">
        <f>VLOOKUP(C863,away!$B$2:$E$405,3,FALSE)</f>
        <v>#N/A</v>
      </c>
      <c r="J863" s="10">
        <f>VLOOKUP(B863,home!$B$2:$E$405,4,FALSE)</f>
        <v>1.0047999999999999</v>
      </c>
      <c r="K863" s="12" t="e">
        <f t="shared" si="1064"/>
        <v>#N/A</v>
      </c>
      <c r="L863" s="12" t="e">
        <f t="shared" si="1065"/>
        <v>#N/A</v>
      </c>
      <c r="M863" s="13" t="e">
        <f t="shared" si="1066"/>
        <v>#N/A</v>
      </c>
      <c r="N863" s="13" t="e">
        <f t="shared" si="1067"/>
        <v>#N/A</v>
      </c>
      <c r="O863" s="13" t="e">
        <f t="shared" si="1068"/>
        <v>#N/A</v>
      </c>
      <c r="P863" s="13" t="e">
        <f t="shared" si="1069"/>
        <v>#N/A</v>
      </c>
      <c r="Q863" s="13" t="e">
        <f t="shared" si="1070"/>
        <v>#N/A</v>
      </c>
      <c r="R863" s="13" t="e">
        <f t="shared" si="1071"/>
        <v>#N/A</v>
      </c>
      <c r="S863" s="13" t="e">
        <f t="shared" si="1072"/>
        <v>#N/A</v>
      </c>
      <c r="T863" s="13" t="e">
        <f t="shared" si="1073"/>
        <v>#N/A</v>
      </c>
      <c r="U863" s="13" t="e">
        <f t="shared" si="1074"/>
        <v>#N/A</v>
      </c>
      <c r="V863" s="13" t="e">
        <f t="shared" si="1075"/>
        <v>#N/A</v>
      </c>
      <c r="W863" s="13" t="e">
        <f t="shared" si="1076"/>
        <v>#N/A</v>
      </c>
      <c r="X863" s="13" t="e">
        <f t="shared" si="1077"/>
        <v>#N/A</v>
      </c>
      <c r="Y863" s="13" t="e">
        <f t="shared" si="1078"/>
        <v>#N/A</v>
      </c>
      <c r="Z863" s="13" t="e">
        <f t="shared" si="1079"/>
        <v>#N/A</v>
      </c>
      <c r="AA863" s="13" t="e">
        <f t="shared" si="1080"/>
        <v>#N/A</v>
      </c>
      <c r="AB863" s="13" t="e">
        <f t="shared" si="1081"/>
        <v>#N/A</v>
      </c>
      <c r="AC863" s="13" t="e">
        <f t="shared" si="1082"/>
        <v>#N/A</v>
      </c>
      <c r="AD863" s="13" t="e">
        <f t="shared" si="1083"/>
        <v>#N/A</v>
      </c>
      <c r="AE863" s="13" t="e">
        <f t="shared" si="1084"/>
        <v>#N/A</v>
      </c>
      <c r="AF863" s="13" t="e">
        <f t="shared" si="1085"/>
        <v>#N/A</v>
      </c>
      <c r="AG863" s="13" t="e">
        <f t="shared" si="1086"/>
        <v>#N/A</v>
      </c>
      <c r="AH863" s="13" t="e">
        <f t="shared" si="1087"/>
        <v>#N/A</v>
      </c>
      <c r="AI863" s="13" t="e">
        <f t="shared" si="1088"/>
        <v>#N/A</v>
      </c>
      <c r="AJ863" s="13" t="e">
        <f t="shared" si="1089"/>
        <v>#N/A</v>
      </c>
      <c r="AK863" s="13" t="e">
        <f t="shared" si="1090"/>
        <v>#N/A</v>
      </c>
      <c r="AL863" s="13" t="e">
        <f t="shared" si="1091"/>
        <v>#N/A</v>
      </c>
      <c r="AM863" s="13" t="e">
        <f t="shared" si="1092"/>
        <v>#N/A</v>
      </c>
      <c r="AN863" s="13" t="e">
        <f t="shared" si="1093"/>
        <v>#N/A</v>
      </c>
      <c r="AO863" s="13" t="e">
        <f t="shared" si="1094"/>
        <v>#N/A</v>
      </c>
      <c r="AP863" s="13" t="e">
        <f t="shared" si="1095"/>
        <v>#N/A</v>
      </c>
      <c r="AQ863" s="13" t="e">
        <f t="shared" si="1096"/>
        <v>#N/A</v>
      </c>
      <c r="AR863" s="13" t="e">
        <f t="shared" si="1097"/>
        <v>#N/A</v>
      </c>
      <c r="AS863" s="13" t="e">
        <f t="shared" si="1098"/>
        <v>#N/A</v>
      </c>
      <c r="AT863" s="13" t="e">
        <f t="shared" si="1099"/>
        <v>#N/A</v>
      </c>
      <c r="AU863" s="13" t="e">
        <f t="shared" si="1100"/>
        <v>#N/A</v>
      </c>
      <c r="AV863" s="13" t="e">
        <f t="shared" si="1101"/>
        <v>#N/A</v>
      </c>
      <c r="AW863" s="13" t="e">
        <f t="shared" si="1102"/>
        <v>#N/A</v>
      </c>
      <c r="AX863" s="13" t="e">
        <f t="shared" si="1103"/>
        <v>#N/A</v>
      </c>
      <c r="AY863" s="13" t="e">
        <f t="shared" si="1104"/>
        <v>#N/A</v>
      </c>
      <c r="AZ863" s="13" t="e">
        <f t="shared" si="1105"/>
        <v>#N/A</v>
      </c>
      <c r="BA863" s="13" t="e">
        <f t="shared" si="1106"/>
        <v>#N/A</v>
      </c>
      <c r="BB863" s="13" t="e">
        <f t="shared" si="1107"/>
        <v>#N/A</v>
      </c>
      <c r="BC863" s="13" t="e">
        <f t="shared" si="1108"/>
        <v>#N/A</v>
      </c>
      <c r="BD863" s="13" t="e">
        <f t="shared" si="1109"/>
        <v>#N/A</v>
      </c>
      <c r="BE863" s="13" t="e">
        <f t="shared" si="1110"/>
        <v>#N/A</v>
      </c>
      <c r="BF863" s="13" t="e">
        <f t="shared" si="1111"/>
        <v>#N/A</v>
      </c>
      <c r="BG863" s="13" t="e">
        <f t="shared" si="1112"/>
        <v>#N/A</v>
      </c>
      <c r="BH863" s="13" t="e">
        <f t="shared" si="1113"/>
        <v>#N/A</v>
      </c>
      <c r="BI863" s="13" t="e">
        <f t="shared" si="1114"/>
        <v>#N/A</v>
      </c>
      <c r="BJ863" s="14" t="e">
        <f t="shared" si="1115"/>
        <v>#N/A</v>
      </c>
      <c r="BK863" s="14" t="e">
        <f t="shared" si="1116"/>
        <v>#N/A</v>
      </c>
      <c r="BL863" s="14" t="e">
        <f t="shared" si="1117"/>
        <v>#N/A</v>
      </c>
      <c r="BM863" s="14" t="e">
        <f t="shared" si="1118"/>
        <v>#N/A</v>
      </c>
      <c r="BN863" s="14" t="e">
        <f t="shared" si="1119"/>
        <v>#N/A</v>
      </c>
    </row>
    <row r="864" spans="1:66" x14ac:dyDescent="0.25">
      <c r="A864" t="s">
        <v>27</v>
      </c>
      <c r="B864" t="s">
        <v>328</v>
      </c>
      <c r="C864" t="s">
        <v>188</v>
      </c>
      <c r="D864" s="11">
        <v>44450</v>
      </c>
      <c r="E864" s="10">
        <f>VLOOKUP(A864,home!$A$2:$E$405,3,FALSE)</f>
        <v>1.3026</v>
      </c>
      <c r="F864" s="10">
        <f>VLOOKUP(B864,home!$B$2:$E$405,3,FALSE)</f>
        <v>1.0101</v>
      </c>
      <c r="G864" s="10">
        <f>VLOOKUP(C864,away!$B$2:$E$405,4,FALSE)</f>
        <v>0.68689999999999996</v>
      </c>
      <c r="H864" s="10">
        <f>VLOOKUP(A864,away!$A$2:$E$405,3,FALSE)</f>
        <v>1.1000000000000001</v>
      </c>
      <c r="I864" s="10">
        <f>VLOOKUP(C864,away!$B$2:$E$405,3,FALSE)</f>
        <v>1.1483000000000001</v>
      </c>
      <c r="J864" s="10">
        <f>VLOOKUP(B864,home!$B$2:$E$405,4,FALSE)</f>
        <v>0.90910000000000002</v>
      </c>
      <c r="K864" s="12">
        <f t="shared" si="1064"/>
        <v>0.90379297499399991</v>
      </c>
      <c r="L864" s="12">
        <f t="shared" si="1065"/>
        <v>1.1483114830000003</v>
      </c>
      <c r="M864" s="13">
        <f t="shared" si="1066"/>
        <v>0.12846427125790716</v>
      </c>
      <c r="N864" s="13">
        <f t="shared" si="1067"/>
        <v>0.11610510590062009</v>
      </c>
      <c r="O864" s="13">
        <f t="shared" si="1068"/>
        <v>0.14751699784068167</v>
      </c>
      <c r="P864" s="13">
        <f t="shared" si="1069"/>
        <v>0.13332482634061316</v>
      </c>
      <c r="Q864" s="13">
        <f t="shared" si="1070"/>
        <v>5.2467489536957422E-2</v>
      </c>
      <c r="R864" s="13">
        <f t="shared" si="1071"/>
        <v>8.4697731279070543E-2</v>
      </c>
      <c r="S864" s="13">
        <f t="shared" si="1072"/>
        <v>3.4592321165836513E-2</v>
      </c>
      <c r="T864" s="13">
        <f t="shared" si="1073"/>
        <v>6.0249020719470581E-2</v>
      </c>
      <c r="U864" s="13">
        <f t="shared" si="1074"/>
        <v>7.6549214527953519E-2</v>
      </c>
      <c r="V864" s="13">
        <f t="shared" si="1075"/>
        <v>3.9890167878270785E-3</v>
      </c>
      <c r="W864" s="13">
        <f t="shared" si="1076"/>
        <v>1.5806582819691106E-2</v>
      </c>
      <c r="X864" s="13">
        <f t="shared" si="1077"/>
        <v>1.8150880558841821E-2</v>
      </c>
      <c r="Y864" s="13">
        <f t="shared" si="1078"/>
        <v>1.0421432286139766E-2</v>
      </c>
      <c r="Z864" s="13">
        <f t="shared" si="1079"/>
        <v>3.2419792470601658E-2</v>
      </c>
      <c r="AA864" s="13">
        <f t="shared" si="1080"/>
        <v>2.930078068569315E-2</v>
      </c>
      <c r="AB864" s="13">
        <f t="shared" si="1081"/>
        <v>1.3240919872784671E-2</v>
      </c>
      <c r="AC864" s="13">
        <f t="shared" si="1082"/>
        <v>2.5874653965027094E-4</v>
      </c>
      <c r="AD864" s="13">
        <f t="shared" si="1083"/>
        <v>3.5714696277744178E-3</v>
      </c>
      <c r="AE864" s="13">
        <f t="shared" si="1084"/>
        <v>4.1011595847591006E-3</v>
      </c>
      <c r="AF864" s="13">
        <f t="shared" si="1085"/>
        <v>2.3547043223971949E-3</v>
      </c>
      <c r="AG864" s="13">
        <f t="shared" si="1086"/>
        <v>9.0131133749281095E-4</v>
      </c>
      <c r="AH864" s="13">
        <f t="shared" si="1087"/>
        <v>9.3070049926172096E-3</v>
      </c>
      <c r="AI864" s="13">
        <f t="shared" si="1088"/>
        <v>8.4116057305615183E-3</v>
      </c>
      <c r="AJ864" s="13">
        <f t="shared" si="1089"/>
        <v>3.8011750838503862E-3</v>
      </c>
      <c r="AK864" s="13">
        <f t="shared" si="1090"/>
        <v>1.1451584458354025E-3</v>
      </c>
      <c r="AL864" s="13">
        <f t="shared" si="1091"/>
        <v>1.0741457411407243E-5</v>
      </c>
      <c r="AM864" s="13">
        <f t="shared" si="1092"/>
        <v>6.4557383199739099E-4</v>
      </c>
      <c r="AN864" s="13">
        <f t="shared" si="1093"/>
        <v>7.4131984440691716E-4</v>
      </c>
      <c r="AO864" s="13">
        <f t="shared" si="1094"/>
        <v>4.2563304495411836E-4</v>
      </c>
      <c r="AP864" s="13">
        <f t="shared" si="1095"/>
        <v>1.6291977102168978E-4</v>
      </c>
      <c r="AQ864" s="13">
        <f t="shared" si="1096"/>
        <v>4.6770660967984271E-5</v>
      </c>
      <c r="AR864" s="13">
        <f t="shared" si="1097"/>
        <v>2.1374681410721336E-3</v>
      </c>
      <c r="AS864" s="13">
        <f t="shared" si="1098"/>
        <v>1.9318286901744783E-3</v>
      </c>
      <c r="AT864" s="13">
        <f t="shared" si="1099"/>
        <v>8.7298659953577689E-4</v>
      </c>
      <c r="AU864" s="13">
        <f t="shared" si="1100"/>
        <v>2.6299971864144516E-4</v>
      </c>
      <c r="AV864" s="13">
        <f t="shared" si="1101"/>
        <v>5.942432453338416E-5</v>
      </c>
      <c r="AW864" s="13">
        <f t="shared" si="1102"/>
        <v>3.0966304439661133E-7</v>
      </c>
      <c r="AX864" s="13">
        <f t="shared" si="1103"/>
        <v>9.7244182366533081E-5</v>
      </c>
      <c r="AY864" s="13">
        <f t="shared" si="1104"/>
        <v>1.1166661126643608E-4</v>
      </c>
      <c r="AZ864" s="13">
        <f t="shared" si="1105"/>
        <v>6.4114025992472893E-5</v>
      </c>
      <c r="BA864" s="13">
        <f t="shared" si="1106"/>
        <v>2.4540957422839034E-5</v>
      </c>
      <c r="BB864" s="13">
        <f t="shared" si="1107"/>
        <v>7.0451658031150403E-6</v>
      </c>
      <c r="BC864" s="13">
        <f t="shared" si="1108"/>
        <v>1.618008958271183E-6</v>
      </c>
      <c r="BD864" s="13">
        <f t="shared" si="1109"/>
        <v>4.0907986848996605E-4</v>
      </c>
      <c r="BE864" s="13">
        <f t="shared" si="1110"/>
        <v>3.697235113527006E-4</v>
      </c>
      <c r="BF864" s="13">
        <f t="shared" si="1111"/>
        <v>1.6707675612534259E-4</v>
      </c>
      <c r="BG864" s="13">
        <f t="shared" si="1112"/>
        <v>5.0334266156956795E-5</v>
      </c>
      <c r="BH864" s="13">
        <f t="shared" si="1113"/>
        <v>1.1372939038533947E-5</v>
      </c>
      <c r="BI864" s="13">
        <f t="shared" si="1114"/>
        <v>2.0557564816123996E-6</v>
      </c>
      <c r="BJ864" s="14">
        <f t="shared" si="1115"/>
        <v>0.2864576027993021</v>
      </c>
      <c r="BK864" s="14">
        <f t="shared" si="1116"/>
        <v>0.30075159016051201</v>
      </c>
      <c r="BL864" s="14">
        <f t="shared" si="1117"/>
        <v>0.38024493903065049</v>
      </c>
      <c r="BM864" s="14">
        <f t="shared" si="1118"/>
        <v>0.33718614535699404</v>
      </c>
      <c r="BN864" s="14">
        <f t="shared" si="1119"/>
        <v>0.66257642215585011</v>
      </c>
    </row>
    <row r="865" spans="1:66" x14ac:dyDescent="0.25">
      <c r="A865" t="s">
        <v>27</v>
      </c>
      <c r="B865" t="s">
        <v>523</v>
      </c>
      <c r="C865" t="s">
        <v>190</v>
      </c>
      <c r="D865" s="11">
        <v>44450</v>
      </c>
      <c r="E865" s="10">
        <f>VLOOKUP(A865,home!$A$2:$E$405,3,FALSE)</f>
        <v>1.3026</v>
      </c>
      <c r="F865" s="10" t="e">
        <f>VLOOKUP(B865,home!$B$2:$E$405,3,FALSE)</f>
        <v>#N/A</v>
      </c>
      <c r="G865" s="10">
        <f>VLOOKUP(C865,away!$B$2:$E$405,4,FALSE)</f>
        <v>1.6162000000000001</v>
      </c>
      <c r="H865" s="10">
        <f>VLOOKUP(A865,away!$A$2:$E$405,3,FALSE)</f>
        <v>1.1000000000000001</v>
      </c>
      <c r="I865" s="10">
        <f>VLOOKUP(C865,away!$B$2:$E$405,3,FALSE)</f>
        <v>1.3396999999999999</v>
      </c>
      <c r="J865" s="10" t="e">
        <f>VLOOKUP(B865,home!$B$2:$E$405,4,FALSE)</f>
        <v>#N/A</v>
      </c>
      <c r="K865" s="12" t="e">
        <f t="shared" si="1064"/>
        <v>#N/A</v>
      </c>
      <c r="L865" s="12" t="e">
        <f t="shared" si="1065"/>
        <v>#N/A</v>
      </c>
      <c r="M865" s="13" t="e">
        <f t="shared" si="1066"/>
        <v>#N/A</v>
      </c>
      <c r="N865" s="13" t="e">
        <f t="shared" si="1067"/>
        <v>#N/A</v>
      </c>
      <c r="O865" s="13" t="e">
        <f t="shared" si="1068"/>
        <v>#N/A</v>
      </c>
      <c r="P865" s="13" t="e">
        <f t="shared" si="1069"/>
        <v>#N/A</v>
      </c>
      <c r="Q865" s="13" t="e">
        <f t="shared" si="1070"/>
        <v>#N/A</v>
      </c>
      <c r="R865" s="13" t="e">
        <f t="shared" si="1071"/>
        <v>#N/A</v>
      </c>
      <c r="S865" s="13" t="e">
        <f t="shared" si="1072"/>
        <v>#N/A</v>
      </c>
      <c r="T865" s="13" t="e">
        <f t="shared" si="1073"/>
        <v>#N/A</v>
      </c>
      <c r="U865" s="13" t="e">
        <f t="shared" si="1074"/>
        <v>#N/A</v>
      </c>
      <c r="V865" s="13" t="e">
        <f t="shared" si="1075"/>
        <v>#N/A</v>
      </c>
      <c r="W865" s="13" t="e">
        <f t="shared" si="1076"/>
        <v>#N/A</v>
      </c>
      <c r="X865" s="13" t="e">
        <f t="shared" si="1077"/>
        <v>#N/A</v>
      </c>
      <c r="Y865" s="13" t="e">
        <f t="shared" si="1078"/>
        <v>#N/A</v>
      </c>
      <c r="Z865" s="13" t="e">
        <f t="shared" si="1079"/>
        <v>#N/A</v>
      </c>
      <c r="AA865" s="13" t="e">
        <f t="shared" si="1080"/>
        <v>#N/A</v>
      </c>
      <c r="AB865" s="13" t="e">
        <f t="shared" si="1081"/>
        <v>#N/A</v>
      </c>
      <c r="AC865" s="13" t="e">
        <f t="shared" si="1082"/>
        <v>#N/A</v>
      </c>
      <c r="AD865" s="13" t="e">
        <f t="shared" si="1083"/>
        <v>#N/A</v>
      </c>
      <c r="AE865" s="13" t="e">
        <f t="shared" si="1084"/>
        <v>#N/A</v>
      </c>
      <c r="AF865" s="13" t="e">
        <f t="shared" si="1085"/>
        <v>#N/A</v>
      </c>
      <c r="AG865" s="13" t="e">
        <f t="shared" si="1086"/>
        <v>#N/A</v>
      </c>
      <c r="AH865" s="13" t="e">
        <f t="shared" si="1087"/>
        <v>#N/A</v>
      </c>
      <c r="AI865" s="13" t="e">
        <f t="shared" si="1088"/>
        <v>#N/A</v>
      </c>
      <c r="AJ865" s="13" t="e">
        <f t="shared" si="1089"/>
        <v>#N/A</v>
      </c>
      <c r="AK865" s="13" t="e">
        <f t="shared" si="1090"/>
        <v>#N/A</v>
      </c>
      <c r="AL865" s="13" t="e">
        <f t="shared" si="1091"/>
        <v>#N/A</v>
      </c>
      <c r="AM865" s="13" t="e">
        <f t="shared" si="1092"/>
        <v>#N/A</v>
      </c>
      <c r="AN865" s="13" t="e">
        <f t="shared" si="1093"/>
        <v>#N/A</v>
      </c>
      <c r="AO865" s="13" t="e">
        <f t="shared" si="1094"/>
        <v>#N/A</v>
      </c>
      <c r="AP865" s="13" t="e">
        <f t="shared" si="1095"/>
        <v>#N/A</v>
      </c>
      <c r="AQ865" s="13" t="e">
        <f t="shared" si="1096"/>
        <v>#N/A</v>
      </c>
      <c r="AR865" s="13" t="e">
        <f t="shared" si="1097"/>
        <v>#N/A</v>
      </c>
      <c r="AS865" s="13" t="e">
        <f t="shared" si="1098"/>
        <v>#N/A</v>
      </c>
      <c r="AT865" s="13" t="e">
        <f t="shared" si="1099"/>
        <v>#N/A</v>
      </c>
      <c r="AU865" s="13" t="e">
        <f t="shared" si="1100"/>
        <v>#N/A</v>
      </c>
      <c r="AV865" s="13" t="e">
        <f t="shared" si="1101"/>
        <v>#N/A</v>
      </c>
      <c r="AW865" s="13" t="e">
        <f t="shared" si="1102"/>
        <v>#N/A</v>
      </c>
      <c r="AX865" s="13" t="e">
        <f t="shared" si="1103"/>
        <v>#N/A</v>
      </c>
      <c r="AY865" s="13" t="e">
        <f t="shared" si="1104"/>
        <v>#N/A</v>
      </c>
      <c r="AZ865" s="13" t="e">
        <f t="shared" si="1105"/>
        <v>#N/A</v>
      </c>
      <c r="BA865" s="13" t="e">
        <f t="shared" si="1106"/>
        <v>#N/A</v>
      </c>
      <c r="BB865" s="13" t="e">
        <f t="shared" si="1107"/>
        <v>#N/A</v>
      </c>
      <c r="BC865" s="13" t="e">
        <f t="shared" si="1108"/>
        <v>#N/A</v>
      </c>
      <c r="BD865" s="13" t="e">
        <f t="shared" si="1109"/>
        <v>#N/A</v>
      </c>
      <c r="BE865" s="13" t="e">
        <f t="shared" si="1110"/>
        <v>#N/A</v>
      </c>
      <c r="BF865" s="13" t="e">
        <f t="shared" si="1111"/>
        <v>#N/A</v>
      </c>
      <c r="BG865" s="13" t="e">
        <f t="shared" si="1112"/>
        <v>#N/A</v>
      </c>
      <c r="BH865" s="13" t="e">
        <f t="shared" si="1113"/>
        <v>#N/A</v>
      </c>
      <c r="BI865" s="13" t="e">
        <f t="shared" si="1114"/>
        <v>#N/A</v>
      </c>
      <c r="BJ865" s="14" t="e">
        <f t="shared" si="1115"/>
        <v>#N/A</v>
      </c>
      <c r="BK865" s="14" t="e">
        <f t="shared" si="1116"/>
        <v>#N/A</v>
      </c>
      <c r="BL865" s="14" t="e">
        <f t="shared" si="1117"/>
        <v>#N/A</v>
      </c>
      <c r="BM865" s="14" t="e">
        <f t="shared" si="1118"/>
        <v>#N/A</v>
      </c>
      <c r="BN865" s="14" t="e">
        <f t="shared" si="1119"/>
        <v>#N/A</v>
      </c>
    </row>
    <row r="866" spans="1:66" x14ac:dyDescent="0.25">
      <c r="A866" t="s">
        <v>27</v>
      </c>
      <c r="B866" t="s">
        <v>288</v>
      </c>
      <c r="C866" t="s">
        <v>194</v>
      </c>
      <c r="D866" s="11">
        <v>44450</v>
      </c>
      <c r="E866" s="10">
        <f>VLOOKUP(A866,home!$A$2:$E$405,3,FALSE)</f>
        <v>1.3026</v>
      </c>
      <c r="F866" s="10">
        <f>VLOOKUP(B866,home!$B$2:$E$405,3,FALSE)</f>
        <v>0.74429999999999996</v>
      </c>
      <c r="G866" s="10">
        <f>VLOOKUP(C866,away!$B$2:$E$405,4,FALSE)</f>
        <v>0.92930000000000001</v>
      </c>
      <c r="H866" s="10">
        <f>VLOOKUP(A866,away!$A$2:$E$405,3,FALSE)</f>
        <v>1.1000000000000001</v>
      </c>
      <c r="I866" s="10">
        <f>VLOOKUP(C866,away!$B$2:$E$405,3,FALSE)</f>
        <v>1.0526</v>
      </c>
      <c r="J866" s="10">
        <f>VLOOKUP(B866,home!$B$2:$E$405,4,FALSE)</f>
        <v>1.2915000000000001</v>
      </c>
      <c r="K866" s="12">
        <f t="shared" si="1064"/>
        <v>0.90097974977399997</v>
      </c>
      <c r="L866" s="12">
        <f t="shared" si="1065"/>
        <v>1.4953761900000002</v>
      </c>
      <c r="M866" s="13">
        <f t="shared" si="1066"/>
        <v>9.1049138036873131E-2</v>
      </c>
      <c r="N866" s="13">
        <f t="shared" si="1067"/>
        <v>8.2033429605600339E-2</v>
      </c>
      <c r="O866" s="13">
        <f t="shared" si="1068"/>
        <v>0.13615271314036342</v>
      </c>
      <c r="P866" s="13">
        <f t="shared" si="1069"/>
        <v>0.12267083741625584</v>
      </c>
      <c r="Q866" s="13">
        <f t="shared" si="1070"/>
        <v>3.6955229439578408E-2</v>
      </c>
      <c r="R866" s="13">
        <f t="shared" si="1071"/>
        <v>0.10179976271699984</v>
      </c>
      <c r="S866" s="13">
        <f t="shared" si="1072"/>
        <v>4.1318717224734389E-2</v>
      </c>
      <c r="T866" s="13">
        <f t="shared" si="1073"/>
        <v>5.5261970199932599E-2</v>
      </c>
      <c r="U866" s="13">
        <f t="shared" si="1074"/>
        <v>9.1719524739815081E-2</v>
      </c>
      <c r="V866" s="13">
        <f t="shared" si="1075"/>
        <v>6.1854287966655241E-3</v>
      </c>
      <c r="W866" s="13">
        <f t="shared" si="1076"/>
        <v>1.109863779110404E-2</v>
      </c>
      <c r="X866" s="13">
        <f t="shared" si="1077"/>
        <v>1.6596638694251178E-2</v>
      </c>
      <c r="Y866" s="13">
        <f t="shared" si="1078"/>
        <v>1.2409109168707954E-2</v>
      </c>
      <c r="Z866" s="13">
        <f t="shared" si="1079"/>
        <v>5.0742980438217102E-2</v>
      </c>
      <c r="AA866" s="13">
        <f t="shared" si="1080"/>
        <v>4.5718397818011826E-2</v>
      </c>
      <c r="AB866" s="13">
        <f t="shared" si="1081"/>
        <v>2.0595675313070234E-2</v>
      </c>
      <c r="AC866" s="13">
        <f t="shared" si="1082"/>
        <v>5.2085318064618578E-4</v>
      </c>
      <c r="AD866" s="13">
        <f t="shared" si="1083"/>
        <v>2.4999119749652939E-3</v>
      </c>
      <c r="AE866" s="13">
        <f t="shared" si="1084"/>
        <v>3.7383088444589772E-3</v>
      </c>
      <c r="AF866" s="13">
        <f t="shared" si="1085"/>
        <v>2.795089018435185E-3</v>
      </c>
      <c r="AG866" s="13">
        <f t="shared" si="1086"/>
        <v>1.3932365223661492E-3</v>
      </c>
      <c r="AH866" s="13">
        <f t="shared" si="1087"/>
        <v>1.8969961189236415E-2</v>
      </c>
      <c r="AI866" s="13">
        <f t="shared" si="1088"/>
        <v>1.7091550885500718E-2</v>
      </c>
      <c r="AJ866" s="13">
        <f t="shared" si="1089"/>
        <v>7.6995706200340096E-3</v>
      </c>
      <c r="AK866" s="13">
        <f t="shared" si="1090"/>
        <v>2.3123857368684952E-3</v>
      </c>
      <c r="AL866" s="13">
        <f t="shared" si="1091"/>
        <v>2.8069895978548345E-5</v>
      </c>
      <c r="AM866" s="13">
        <f t="shared" si="1092"/>
        <v>4.504740131322515E-4</v>
      </c>
      <c r="AN866" s="13">
        <f t="shared" si="1093"/>
        <v>6.7362811345171624E-4</v>
      </c>
      <c r="AO866" s="13">
        <f t="shared" si="1094"/>
        <v>5.0366372088515778E-4</v>
      </c>
      <c r="AP866" s="13">
        <f t="shared" si="1095"/>
        <v>2.5105557865949031E-4</v>
      </c>
      <c r="AQ866" s="13">
        <f t="shared" si="1096"/>
        <v>9.3855633673518526E-5</v>
      </c>
      <c r="AR866" s="13">
        <f t="shared" si="1097"/>
        <v>5.6734456575216396E-3</v>
      </c>
      <c r="AS866" s="13">
        <f t="shared" si="1098"/>
        <v>5.1116596488702338E-3</v>
      </c>
      <c r="AT866" s="13">
        <f t="shared" si="1099"/>
        <v>2.3027509156844771E-3</v>
      </c>
      <c r="AU866" s="13">
        <f t="shared" si="1100"/>
        <v>6.9157731460175E-4</v>
      </c>
      <c r="AV866" s="13">
        <f t="shared" si="1101"/>
        <v>1.5577428896481488E-4</v>
      </c>
      <c r="AW866" s="13">
        <f t="shared" si="1102"/>
        <v>1.0505187150460652E-6</v>
      </c>
      <c r="AX866" s="13">
        <f t="shared" si="1103"/>
        <v>6.7644660605264235E-5</v>
      </c>
      <c r="AY866" s="13">
        <f t="shared" si="1104"/>
        <v>1.0115421484974313E-4</v>
      </c>
      <c r="AZ866" s="13">
        <f t="shared" si="1105"/>
        <v>7.5631802202225174E-5</v>
      </c>
      <c r="BA866" s="13">
        <f t="shared" si="1106"/>
        <v>3.7699332073332373E-5</v>
      </c>
      <c r="BB866" s="13">
        <f t="shared" si="1107"/>
        <v>1.409367089034115E-5</v>
      </c>
      <c r="BC866" s="13">
        <f t="shared" si="1108"/>
        <v>4.2150679758224479E-6</v>
      </c>
      <c r="BD866" s="13">
        <f t="shared" si="1109"/>
        <v>1.4139892585861274E-3</v>
      </c>
      <c r="BE866" s="13">
        <f t="shared" si="1110"/>
        <v>1.2739756883840528E-3</v>
      </c>
      <c r="BF866" s="13">
        <f t="shared" si="1111"/>
        <v>5.7391314846921143E-4</v>
      </c>
      <c r="BG866" s="13">
        <f t="shared" si="1112"/>
        <v>1.723613749665996E-4</v>
      </c>
      <c r="BH866" s="13">
        <f t="shared" si="1113"/>
        <v>3.882352712202736E-5</v>
      </c>
      <c r="BI866" s="13">
        <f t="shared" si="1114"/>
        <v>6.995842350349665E-6</v>
      </c>
      <c r="BJ866" s="14">
        <f t="shared" si="1115"/>
        <v>0.22705467706779897</v>
      </c>
      <c r="BK866" s="14">
        <f t="shared" si="1116"/>
        <v>0.26187419876600337</v>
      </c>
      <c r="BL866" s="14">
        <f t="shared" si="1117"/>
        <v>0.45947480882542135</v>
      </c>
      <c r="BM866" s="14">
        <f t="shared" si="1118"/>
        <v>0.42838545104563525</v>
      </c>
      <c r="BN866" s="14">
        <f t="shared" si="1119"/>
        <v>0.57066111035567102</v>
      </c>
    </row>
    <row r="867" spans="1:66" x14ac:dyDescent="0.25">
      <c r="A867" t="s">
        <v>196</v>
      </c>
      <c r="B867" t="s">
        <v>303</v>
      </c>
      <c r="C867" t="s">
        <v>201</v>
      </c>
      <c r="D867" s="11">
        <v>44450</v>
      </c>
      <c r="E867" s="10">
        <f>VLOOKUP(A867,home!$A$2:$E$405,3,FALSE)</f>
        <v>1.6077999999999999</v>
      </c>
      <c r="F867" s="10">
        <f>VLOOKUP(B867,home!$B$2:$E$405,3,FALSE)</f>
        <v>0.84150000000000003</v>
      </c>
      <c r="G867" s="10">
        <f>VLOOKUP(C867,away!$B$2:$E$405,4,FALSE)</f>
        <v>0.58540000000000003</v>
      </c>
      <c r="H867" s="10">
        <f>VLOOKUP(A867,away!$A$2:$E$405,3,FALSE)</f>
        <v>1.3987000000000001</v>
      </c>
      <c r="I867" s="10">
        <f>VLOOKUP(C867,away!$B$2:$E$405,3,FALSE)</f>
        <v>1.0513999999999999</v>
      </c>
      <c r="J867" s="10">
        <f>VLOOKUP(B867,home!$B$2:$E$405,4,FALSE)</f>
        <v>1.0513999999999999</v>
      </c>
      <c r="K867" s="12">
        <f t="shared" si="1064"/>
        <v>0.79202494997999995</v>
      </c>
      <c r="L867" s="12">
        <f t="shared" si="1065"/>
        <v>1.5461816694519996</v>
      </c>
      <c r="M867" s="13">
        <f t="shared" si="1066"/>
        <v>9.6500545342842456E-2</v>
      </c>
      <c r="N867" s="13">
        <f t="shared" si="1067"/>
        <v>7.6430839598207526E-2</v>
      </c>
      <c r="O867" s="13">
        <f t="shared" si="1068"/>
        <v>0.14920737430122452</v>
      </c>
      <c r="P867" s="13">
        <f t="shared" si="1069"/>
        <v>0.11817596316757449</v>
      </c>
      <c r="Q867" s="13">
        <f t="shared" si="1070"/>
        <v>3.0267565954849852E-2</v>
      </c>
      <c r="R867" s="13">
        <f t="shared" si="1071"/>
        <v>0.11535085354580839</v>
      </c>
      <c r="S867" s="13">
        <f t="shared" si="1072"/>
        <v>3.617999831236126E-2</v>
      </c>
      <c r="T867" s="13">
        <f t="shared" si="1073"/>
        <v>4.6799155658318249E-2</v>
      </c>
      <c r="U867" s="13">
        <f t="shared" si="1074"/>
        <v>9.1360754009769188E-2</v>
      </c>
      <c r="V867" s="13">
        <f t="shared" si="1075"/>
        <v>4.9229498971849169E-3</v>
      </c>
      <c r="W867" s="13">
        <f t="shared" si="1076"/>
        <v>7.990889137135436E-3</v>
      </c>
      <c r="X867" s="13">
        <f t="shared" si="1077"/>
        <v>1.2355366306461914E-2</v>
      </c>
      <c r="Y867" s="13">
        <f t="shared" si="1078"/>
        <v>9.5518204512081359E-3</v>
      </c>
      <c r="Z867" s="13">
        <f t="shared" si="1079"/>
        <v>5.9451125102723712E-2</v>
      </c>
      <c r="AA867" s="13">
        <f t="shared" si="1080"/>
        <v>4.7086774385739473E-2</v>
      </c>
      <c r="AB867" s="13">
        <f t="shared" si="1081"/>
        <v>1.8646950063792422E-2</v>
      </c>
      <c r="AC867" s="13">
        <f t="shared" si="1082"/>
        <v>3.7679472668952264E-4</v>
      </c>
      <c r="AD867" s="13">
        <f t="shared" si="1083"/>
        <v>1.5822458922838541E-3</v>
      </c>
      <c r="AE867" s="13">
        <f t="shared" si="1084"/>
        <v>2.4464395952150182E-3</v>
      </c>
      <c r="AF867" s="13">
        <f t="shared" si="1085"/>
        <v>1.8913200287715159E-3</v>
      </c>
      <c r="AG867" s="13">
        <f t="shared" si="1086"/>
        <v>9.7477478651798223E-4</v>
      </c>
      <c r="AH867" s="13">
        <f t="shared" si="1087"/>
        <v>2.2980559965532263E-2</v>
      </c>
      <c r="AI867" s="13">
        <f t="shared" si="1088"/>
        <v>1.8201176857213081E-2</v>
      </c>
      <c r="AJ867" s="13">
        <f t="shared" si="1089"/>
        <v>7.2078930949556605E-3</v>
      </c>
      <c r="AK867" s="13">
        <f t="shared" si="1090"/>
        <v>1.9029437226644815E-3</v>
      </c>
      <c r="AL867" s="13">
        <f t="shared" si="1091"/>
        <v>1.8457130821302667E-5</v>
      </c>
      <c r="AM867" s="13">
        <f t="shared" si="1092"/>
        <v>2.5063564473843606E-4</v>
      </c>
      <c r="AN867" s="13">
        <f t="shared" si="1093"/>
        <v>3.8752823960585333E-4</v>
      </c>
      <c r="AO867" s="13">
        <f t="shared" si="1094"/>
        <v>2.9959453023678648E-4</v>
      </c>
      <c r="AP867" s="13">
        <f t="shared" si="1095"/>
        <v>1.5440919030673404E-4</v>
      </c>
      <c r="AQ867" s="13">
        <f t="shared" si="1096"/>
        <v>5.9686164911799403E-5</v>
      </c>
      <c r="AR867" s="13">
        <f t="shared" si="1097"/>
        <v>7.1064241144896904E-3</v>
      </c>
      <c r="AS867" s="13">
        <f t="shared" si="1098"/>
        <v>5.6284652038153631E-3</v>
      </c>
      <c r="AT867" s="13">
        <f t="shared" si="1099"/>
        <v>2.2289424357580163E-3</v>
      </c>
      <c r="AU867" s="13">
        <f t="shared" si="1100"/>
        <v>5.8845934039651409E-4</v>
      </c>
      <c r="AV867" s="13">
        <f t="shared" si="1101"/>
        <v>1.1651861991070319E-4</v>
      </c>
      <c r="AW867" s="13">
        <f t="shared" si="1102"/>
        <v>6.2785748008186126E-7</v>
      </c>
      <c r="AX867" s="13">
        <f t="shared" si="1103"/>
        <v>3.3084947331194132E-5</v>
      </c>
      <c r="AY867" s="13">
        <f t="shared" si="1104"/>
        <v>5.1155339098277216E-5</v>
      </c>
      <c r="AZ867" s="13">
        <f t="shared" si="1105"/>
        <v>3.9547723804178715E-5</v>
      </c>
      <c r="BA867" s="13">
        <f t="shared" si="1106"/>
        <v>2.0382655204857216E-5</v>
      </c>
      <c r="BB867" s="13">
        <f t="shared" si="1107"/>
        <v>7.8788219631276563E-6</v>
      </c>
      <c r="BC867" s="13">
        <f t="shared" si="1108"/>
        <v>2.4364180192527592E-6</v>
      </c>
      <c r="BD867" s="13">
        <f t="shared" si="1109"/>
        <v>1.8313037835292706E-3</v>
      </c>
      <c r="BE867" s="13">
        <f t="shared" si="1110"/>
        <v>1.4504382875479551E-3</v>
      </c>
      <c r="BF867" s="13">
        <f t="shared" si="1111"/>
        <v>5.74391656072123E-4</v>
      </c>
      <c r="BG867" s="13">
        <f t="shared" si="1112"/>
        <v>1.5164417422315084E-4</v>
      </c>
      <c r="BH867" s="13">
        <f t="shared" si="1113"/>
        <v>3.0026492375962356E-5</v>
      </c>
      <c r="BI867" s="13">
        <f t="shared" si="1114"/>
        <v>4.7563462244292886E-6</v>
      </c>
      <c r="BJ867" s="14">
        <f t="shared" si="1115"/>
        <v>0.19159675708418999</v>
      </c>
      <c r="BK867" s="14">
        <f t="shared" si="1116"/>
        <v>0.25622586391657221</v>
      </c>
      <c r="BL867" s="14">
        <f t="shared" si="1117"/>
        <v>0.49165665040104267</v>
      </c>
      <c r="BM867" s="14">
        <f t="shared" si="1118"/>
        <v>0.41294672711240316</v>
      </c>
      <c r="BN867" s="14">
        <f t="shared" si="1119"/>
        <v>0.58593314191050727</v>
      </c>
    </row>
    <row r="868" spans="1:66" x14ac:dyDescent="0.25">
      <c r="A868" t="s">
        <v>196</v>
      </c>
      <c r="B868" t="s">
        <v>518</v>
      </c>
      <c r="C868" t="s">
        <v>511</v>
      </c>
      <c r="D868" s="11">
        <v>44450</v>
      </c>
      <c r="E868" s="10">
        <f>VLOOKUP(A868,home!$A$2:$E$405,3,FALSE)</f>
        <v>1.6077999999999999</v>
      </c>
      <c r="F868" s="10" t="e">
        <f>VLOOKUP(B868,home!$B$2:$E$405,3,FALSE)</f>
        <v>#N/A</v>
      </c>
      <c r="G868" s="10" t="e">
        <f>VLOOKUP(C868,away!$B$2:$E$405,4,FALSE)</f>
        <v>#N/A</v>
      </c>
      <c r="H868" s="10">
        <f>VLOOKUP(A868,away!$A$2:$E$405,3,FALSE)</f>
        <v>1.3987000000000001</v>
      </c>
      <c r="I868" s="10" t="e">
        <f>VLOOKUP(C868,away!$B$2:$E$405,3,FALSE)</f>
        <v>#N/A</v>
      </c>
      <c r="J868" s="10" t="e">
        <f>VLOOKUP(B868,home!$B$2:$E$405,4,FALSE)</f>
        <v>#N/A</v>
      </c>
      <c r="K868" s="12" t="e">
        <f t="shared" si="1064"/>
        <v>#N/A</v>
      </c>
      <c r="L868" s="12" t="e">
        <f t="shared" si="1065"/>
        <v>#N/A</v>
      </c>
      <c r="M868" s="13" t="e">
        <f t="shared" si="1066"/>
        <v>#N/A</v>
      </c>
      <c r="N868" s="13" t="e">
        <f t="shared" si="1067"/>
        <v>#N/A</v>
      </c>
      <c r="O868" s="13" t="e">
        <f t="shared" si="1068"/>
        <v>#N/A</v>
      </c>
      <c r="P868" s="13" t="e">
        <f t="shared" si="1069"/>
        <v>#N/A</v>
      </c>
      <c r="Q868" s="13" t="e">
        <f t="shared" si="1070"/>
        <v>#N/A</v>
      </c>
      <c r="R868" s="13" t="e">
        <f t="shared" si="1071"/>
        <v>#N/A</v>
      </c>
      <c r="S868" s="13" t="e">
        <f t="shared" si="1072"/>
        <v>#N/A</v>
      </c>
      <c r="T868" s="13" t="e">
        <f t="shared" si="1073"/>
        <v>#N/A</v>
      </c>
      <c r="U868" s="13" t="e">
        <f t="shared" si="1074"/>
        <v>#N/A</v>
      </c>
      <c r="V868" s="13" t="e">
        <f t="shared" si="1075"/>
        <v>#N/A</v>
      </c>
      <c r="W868" s="13" t="e">
        <f t="shared" si="1076"/>
        <v>#N/A</v>
      </c>
      <c r="X868" s="13" t="e">
        <f t="shared" si="1077"/>
        <v>#N/A</v>
      </c>
      <c r="Y868" s="13" t="e">
        <f t="shared" si="1078"/>
        <v>#N/A</v>
      </c>
      <c r="Z868" s="13" t="e">
        <f t="shared" si="1079"/>
        <v>#N/A</v>
      </c>
      <c r="AA868" s="13" t="e">
        <f t="shared" si="1080"/>
        <v>#N/A</v>
      </c>
      <c r="AB868" s="13" t="e">
        <f t="shared" si="1081"/>
        <v>#N/A</v>
      </c>
      <c r="AC868" s="13" t="e">
        <f t="shared" si="1082"/>
        <v>#N/A</v>
      </c>
      <c r="AD868" s="13" t="e">
        <f t="shared" si="1083"/>
        <v>#N/A</v>
      </c>
      <c r="AE868" s="13" t="e">
        <f t="shared" si="1084"/>
        <v>#N/A</v>
      </c>
      <c r="AF868" s="13" t="e">
        <f t="shared" si="1085"/>
        <v>#N/A</v>
      </c>
      <c r="AG868" s="13" t="e">
        <f t="shared" si="1086"/>
        <v>#N/A</v>
      </c>
      <c r="AH868" s="13" t="e">
        <f t="shared" si="1087"/>
        <v>#N/A</v>
      </c>
      <c r="AI868" s="13" t="e">
        <f t="shared" si="1088"/>
        <v>#N/A</v>
      </c>
      <c r="AJ868" s="13" t="e">
        <f t="shared" si="1089"/>
        <v>#N/A</v>
      </c>
      <c r="AK868" s="13" t="e">
        <f t="shared" si="1090"/>
        <v>#N/A</v>
      </c>
      <c r="AL868" s="13" t="e">
        <f t="shared" si="1091"/>
        <v>#N/A</v>
      </c>
      <c r="AM868" s="13" t="e">
        <f t="shared" si="1092"/>
        <v>#N/A</v>
      </c>
      <c r="AN868" s="13" t="e">
        <f t="shared" si="1093"/>
        <v>#N/A</v>
      </c>
      <c r="AO868" s="13" t="e">
        <f t="shared" si="1094"/>
        <v>#N/A</v>
      </c>
      <c r="AP868" s="13" t="e">
        <f t="shared" si="1095"/>
        <v>#N/A</v>
      </c>
      <c r="AQ868" s="13" t="e">
        <f t="shared" si="1096"/>
        <v>#N/A</v>
      </c>
      <c r="AR868" s="13" t="e">
        <f t="shared" si="1097"/>
        <v>#N/A</v>
      </c>
      <c r="AS868" s="13" t="e">
        <f t="shared" si="1098"/>
        <v>#N/A</v>
      </c>
      <c r="AT868" s="13" t="e">
        <f t="shared" si="1099"/>
        <v>#N/A</v>
      </c>
      <c r="AU868" s="13" t="e">
        <f t="shared" si="1100"/>
        <v>#N/A</v>
      </c>
      <c r="AV868" s="13" t="e">
        <f t="shared" si="1101"/>
        <v>#N/A</v>
      </c>
      <c r="AW868" s="13" t="e">
        <f t="shared" si="1102"/>
        <v>#N/A</v>
      </c>
      <c r="AX868" s="13" t="e">
        <f t="shared" si="1103"/>
        <v>#N/A</v>
      </c>
      <c r="AY868" s="13" t="e">
        <f t="shared" si="1104"/>
        <v>#N/A</v>
      </c>
      <c r="AZ868" s="13" t="e">
        <f t="shared" si="1105"/>
        <v>#N/A</v>
      </c>
      <c r="BA868" s="13" t="e">
        <f t="shared" si="1106"/>
        <v>#N/A</v>
      </c>
      <c r="BB868" s="13" t="e">
        <f t="shared" si="1107"/>
        <v>#N/A</v>
      </c>
      <c r="BC868" s="13" t="e">
        <f t="shared" si="1108"/>
        <v>#N/A</v>
      </c>
      <c r="BD868" s="13" t="e">
        <f t="shared" si="1109"/>
        <v>#N/A</v>
      </c>
      <c r="BE868" s="13" t="e">
        <f t="shared" si="1110"/>
        <v>#N/A</v>
      </c>
      <c r="BF868" s="13" t="e">
        <f t="shared" si="1111"/>
        <v>#N/A</v>
      </c>
      <c r="BG868" s="13" t="e">
        <f t="shared" si="1112"/>
        <v>#N/A</v>
      </c>
      <c r="BH868" s="13" t="e">
        <f t="shared" si="1113"/>
        <v>#N/A</v>
      </c>
      <c r="BI868" s="13" t="e">
        <f t="shared" si="1114"/>
        <v>#N/A</v>
      </c>
      <c r="BJ868" s="14" t="e">
        <f t="shared" si="1115"/>
        <v>#N/A</v>
      </c>
      <c r="BK868" s="14" t="e">
        <f t="shared" si="1116"/>
        <v>#N/A</v>
      </c>
      <c r="BL868" s="14" t="e">
        <f t="shared" si="1117"/>
        <v>#N/A</v>
      </c>
      <c r="BM868" s="14" t="e">
        <f t="shared" si="1118"/>
        <v>#N/A</v>
      </c>
      <c r="BN868" s="14" t="e">
        <f t="shared" si="1119"/>
        <v>#N/A</v>
      </c>
    </row>
    <row r="869" spans="1:66" x14ac:dyDescent="0.25">
      <c r="A869" t="s">
        <v>196</v>
      </c>
      <c r="B869" t="s">
        <v>203</v>
      </c>
      <c r="C869" t="s">
        <v>306</v>
      </c>
      <c r="D869" s="11">
        <v>44450</v>
      </c>
      <c r="E869" s="10">
        <f>VLOOKUP(A869,home!$A$2:$E$405,3,FALSE)</f>
        <v>1.6077999999999999</v>
      </c>
      <c r="F869" s="10">
        <f>VLOOKUP(B869,home!$B$2:$E$405,3,FALSE)</f>
        <v>0.69510000000000005</v>
      </c>
      <c r="G869" s="10">
        <f>VLOOKUP(C869,away!$B$2:$E$405,4,FALSE)</f>
        <v>0.84150000000000003</v>
      </c>
      <c r="H869" s="10">
        <f>VLOOKUP(A869,away!$A$2:$E$405,3,FALSE)</f>
        <v>1.3987000000000001</v>
      </c>
      <c r="I869" s="10">
        <f>VLOOKUP(C869,away!$B$2:$E$405,3,FALSE)</f>
        <v>1.514</v>
      </c>
      <c r="J869" s="10">
        <f>VLOOKUP(B869,home!$B$2:$E$405,4,FALSE)</f>
        <v>0.75700000000000001</v>
      </c>
      <c r="K869" s="12">
        <f t="shared" si="1064"/>
        <v>0.94044506787000015</v>
      </c>
      <c r="L869" s="12">
        <f t="shared" si="1065"/>
        <v>1.6030472726000002</v>
      </c>
      <c r="M869" s="13">
        <f t="shared" si="1066"/>
        <v>7.8591451856310723E-2</v>
      </c>
      <c r="N869" s="13">
        <f t="shared" si="1067"/>
        <v>7.391094327500998E-2</v>
      </c>
      <c r="O869" s="13">
        <f t="shared" si="1068"/>
        <v>0.12598581254793315</v>
      </c>
      <c r="P869" s="13">
        <f t="shared" si="1069"/>
        <v>0.11848273603229809</v>
      </c>
      <c r="Q869" s="13">
        <f t="shared" si="1070"/>
        <v>3.4754591032301246E-2</v>
      </c>
      <c r="R869" s="13">
        <f t="shared" si="1071"/>
        <v>0.10098060659562957</v>
      </c>
      <c r="S869" s="13">
        <f t="shared" si="1072"/>
        <v>4.4655488625421021E-2</v>
      </c>
      <c r="T869" s="13">
        <f t="shared" si="1073"/>
        <v>5.571325236465894E-2</v>
      </c>
      <c r="U869" s="13">
        <f t="shared" si="1074"/>
        <v>9.4966713423380616E-2</v>
      </c>
      <c r="V869" s="13">
        <f t="shared" si="1075"/>
        <v>7.4801808681750027E-3</v>
      </c>
      <c r="W869" s="13">
        <f t="shared" si="1076"/>
        <v>1.0894927907388881E-2</v>
      </c>
      <c r="X869" s="13">
        <f t="shared" si="1077"/>
        <v>1.7465084467113378E-2</v>
      </c>
      <c r="Y869" s="13">
        <f t="shared" si="1078"/>
        <v>1.3998678010367367E-2</v>
      </c>
      <c r="Z869" s="13">
        <f t="shared" si="1079"/>
        <v>5.3958895329539201E-2</v>
      </c>
      <c r="AA869" s="13">
        <f t="shared" si="1080"/>
        <v>5.0745376980378724E-2</v>
      </c>
      <c r="AB869" s="13">
        <f t="shared" si="1081"/>
        <v>2.3861619749200504E-2</v>
      </c>
      <c r="AC869" s="13">
        <f t="shared" si="1082"/>
        <v>7.0480971080846876E-4</v>
      </c>
      <c r="AD869" s="13">
        <f t="shared" si="1083"/>
        <v>2.5615203038257739E-3</v>
      </c>
      <c r="AE869" s="13">
        <f t="shared" si="1084"/>
        <v>4.1062381367574308E-3</v>
      </c>
      <c r="AF869" s="13">
        <f t="shared" si="1085"/>
        <v>3.2912469228875535E-3</v>
      </c>
      <c r="AG869" s="13">
        <f t="shared" si="1086"/>
        <v>1.7586748010626791E-3</v>
      </c>
      <c r="AH869" s="13">
        <f t="shared" si="1087"/>
        <v>2.162466499763167E-2</v>
      </c>
      <c r="AI869" s="13">
        <f t="shared" si="1088"/>
        <v>2.0336809541363729E-2</v>
      </c>
      <c r="AJ869" s="13">
        <f t="shared" si="1089"/>
        <v>9.5628261146935394E-3</v>
      </c>
      <c r="AK869" s="13">
        <f t="shared" si="1090"/>
        <v>2.9977708848206593E-3</v>
      </c>
      <c r="AL869" s="13">
        <f t="shared" si="1091"/>
        <v>4.2502221779232641E-5</v>
      </c>
      <c r="AM869" s="13">
        <f t="shared" si="1092"/>
        <v>4.8179382719636268E-4</v>
      </c>
      <c r="AN869" s="13">
        <f t="shared" si="1093"/>
        <v>7.723382806426451E-4</v>
      </c>
      <c r="AO869" s="13">
        <f t="shared" si="1094"/>
        <v>6.1904738715438305E-4</v>
      </c>
      <c r="AP869" s="13">
        <f t="shared" si="1095"/>
        <v>3.3078740852933008E-4</v>
      </c>
      <c r="AQ869" s="13">
        <f t="shared" si="1096"/>
        <v>1.3256696326334114E-4</v>
      </c>
      <c r="AR869" s="13">
        <f t="shared" si="1097"/>
        <v>6.9330720490684214E-3</v>
      </c>
      <c r="AS869" s="13">
        <f t="shared" si="1098"/>
        <v>6.520173413733751E-3</v>
      </c>
      <c r="AT869" s="13">
        <f t="shared" si="1099"/>
        <v>3.0659324643015043E-3</v>
      </c>
      <c r="AU869" s="13">
        <f t="shared" si="1100"/>
        <v>9.6111368815828848E-4</v>
      </c>
      <c r="AV869" s="13">
        <f t="shared" si="1101"/>
        <v>2.2596865692270192E-4</v>
      </c>
      <c r="AW869" s="13">
        <f t="shared" si="1102"/>
        <v>1.7798725083648642E-6</v>
      </c>
      <c r="AX869" s="13">
        <f t="shared" si="1103"/>
        <v>7.5516771419505057E-5</v>
      </c>
      <c r="AY869" s="13">
        <f t="shared" si="1104"/>
        <v>1.2105695445959525E-4</v>
      </c>
      <c r="AZ869" s="13">
        <f t="shared" si="1105"/>
        <v>9.703001033785832E-5</v>
      </c>
      <c r="BA869" s="13">
        <f t="shared" si="1106"/>
        <v>5.1847897810817878E-5</v>
      </c>
      <c r="BB869" s="13">
        <f t="shared" si="1107"/>
        <v>2.0778657793918774E-5</v>
      </c>
      <c r="BC869" s="13">
        <f t="shared" si="1108"/>
        <v>6.6618341409660386E-6</v>
      </c>
      <c r="BD869" s="13">
        <f t="shared" si="1109"/>
        <v>1.8523403731664067E-3</v>
      </c>
      <c r="BE869" s="13">
        <f t="shared" si="1110"/>
        <v>1.7420243679608224E-3</v>
      </c>
      <c r="BF869" s="13">
        <f t="shared" si="1111"/>
        <v>8.1913911247905491E-4</v>
      </c>
      <c r="BG869" s="13">
        <f t="shared" si="1112"/>
        <v>2.5678511274344554E-4</v>
      </c>
      <c r="BH869" s="13">
        <f t="shared" si="1113"/>
        <v>6.0373073195503809E-5</v>
      </c>
      <c r="BI869" s="13">
        <f t="shared" si="1114"/>
        <v>1.1355511783773215E-5</v>
      </c>
      <c r="BJ869" s="14">
        <f t="shared" si="1115"/>
        <v>0.22116458321412194</v>
      </c>
      <c r="BK869" s="14">
        <f t="shared" si="1116"/>
        <v>0.25007822626925214</v>
      </c>
      <c r="BL869" s="14">
        <f t="shared" si="1117"/>
        <v>0.47351047865854579</v>
      </c>
      <c r="BM869" s="14">
        <f t="shared" si="1118"/>
        <v>0.46588676505002508</v>
      </c>
      <c r="BN869" s="14">
        <f t="shared" si="1119"/>
        <v>0.5327061413394828</v>
      </c>
    </row>
    <row r="870" spans="1:66" x14ac:dyDescent="0.25">
      <c r="A870" t="s">
        <v>196</v>
      </c>
      <c r="B870" t="s">
        <v>205</v>
      </c>
      <c r="C870" t="s">
        <v>200</v>
      </c>
      <c r="D870" s="11">
        <v>44450</v>
      </c>
      <c r="E870" s="10">
        <f>VLOOKUP(A870,home!$A$2:$E$405,3,FALSE)</f>
        <v>1.6077999999999999</v>
      </c>
      <c r="F870" s="10">
        <f>VLOOKUP(B870,home!$B$2:$E$405,3,FALSE)</f>
        <v>1.9391</v>
      </c>
      <c r="G870" s="10">
        <f>VLOOKUP(C870,away!$B$2:$E$405,4,FALSE)</f>
        <v>0.80489999999999995</v>
      </c>
      <c r="H870" s="10">
        <f>VLOOKUP(A870,away!$A$2:$E$405,3,FALSE)</f>
        <v>1.3987000000000001</v>
      </c>
      <c r="I870" s="10">
        <f>VLOOKUP(C870,away!$B$2:$E$405,3,FALSE)</f>
        <v>1.472</v>
      </c>
      <c r="J870" s="10">
        <f>VLOOKUP(B870,home!$B$2:$E$405,4,FALSE)</f>
        <v>0.58879999999999999</v>
      </c>
      <c r="K870" s="12">
        <f t="shared" si="1064"/>
        <v>2.509424640402</v>
      </c>
      <c r="L870" s="12">
        <f t="shared" si="1065"/>
        <v>1.2122723123199999</v>
      </c>
      <c r="M870" s="13">
        <f t="shared" si="1066"/>
        <v>2.4192878820916891E-2</v>
      </c>
      <c r="N870" s="13">
        <f t="shared" si="1067"/>
        <v>6.0710206235468536E-2</v>
      </c>
      <c r="O870" s="13">
        <f t="shared" si="1068"/>
        <v>2.9328357149910476E-2</v>
      </c>
      <c r="P870" s="13">
        <f t="shared" si="1069"/>
        <v>7.3597302094495526E-2</v>
      </c>
      <c r="Q870" s="13">
        <f t="shared" si="1070"/>
        <v>7.6173843725585971E-2</v>
      </c>
      <c r="R870" s="13">
        <f t="shared" si="1071"/>
        <v>1.7776977669334389E-2</v>
      </c>
      <c r="S870" s="13">
        <f t="shared" si="1072"/>
        <v>5.597269878135934E-2</v>
      </c>
      <c r="T870" s="13">
        <f t="shared" si="1073"/>
        <v>9.2343441671518423E-2</v>
      </c>
      <c r="U870" s="13">
        <f t="shared" si="1074"/>
        <v>4.4609985795303835E-2</v>
      </c>
      <c r="V870" s="13">
        <f t="shared" si="1075"/>
        <v>1.8919431493086405E-2</v>
      </c>
      <c r="W870" s="13">
        <f t="shared" si="1076"/>
        <v>6.3717506799705559E-2</v>
      </c>
      <c r="X870" s="13">
        <f t="shared" si="1077"/>
        <v>7.7242969303344372E-2</v>
      </c>
      <c r="Y870" s="13">
        <f t="shared" si="1078"/>
        <v>4.6819756503914033E-2</v>
      </c>
      <c r="Z870" s="13">
        <f t="shared" si="1079"/>
        <v>7.1835126084216668E-3</v>
      </c>
      <c r="AA870" s="13">
        <f t="shared" si="1080"/>
        <v>1.8026483544211776E-2</v>
      </c>
      <c r="AB870" s="13">
        <f t="shared" si="1081"/>
        <v>2.2618050992823109E-2</v>
      </c>
      <c r="AC870" s="13">
        <f t="shared" si="1082"/>
        <v>3.5971822673520632E-3</v>
      </c>
      <c r="AD870" s="13">
        <f t="shared" si="1083"/>
        <v>3.9973570397040782E-2</v>
      </c>
      <c r="AE870" s="13">
        <f t="shared" si="1084"/>
        <v>4.8458852616906932E-2</v>
      </c>
      <c r="AF870" s="13">
        <f t="shared" si="1085"/>
        <v>2.9372662657135923E-2</v>
      </c>
      <c r="AG870" s="13">
        <f t="shared" si="1086"/>
        <v>1.1869221892787159E-2</v>
      </c>
      <c r="AH870" s="13">
        <f t="shared" si="1087"/>
        <v>2.1770933600978016E-3</v>
      </c>
      <c r="AI870" s="13">
        <f t="shared" si="1088"/>
        <v>5.4632517222850084E-3</v>
      </c>
      <c r="AJ870" s="13">
        <f t="shared" si="1089"/>
        <v>6.854809244310334E-3</v>
      </c>
      <c r="AK870" s="13">
        <f t="shared" si="1090"/>
        <v>5.7338757409759206E-3</v>
      </c>
      <c r="AL870" s="13">
        <f t="shared" si="1091"/>
        <v>4.377203919863859E-4</v>
      </c>
      <c r="AM870" s="13">
        <f t="shared" si="1092"/>
        <v>2.0062132503835612E-2</v>
      </c>
      <c r="AN870" s="13">
        <f t="shared" si="1093"/>
        <v>2.4320767760495028E-2</v>
      </c>
      <c r="AO870" s="13">
        <f t="shared" si="1094"/>
        <v>1.4741696685206508E-2</v>
      </c>
      <c r="AP870" s="13">
        <f t="shared" si="1095"/>
        <v>5.9569835760317899E-3</v>
      </c>
      <c r="AQ870" s="13">
        <f t="shared" si="1096"/>
        <v>1.8053715635420798E-3</v>
      </c>
      <c r="AR870" s="13">
        <f t="shared" si="1097"/>
        <v>5.2784600035645575E-4</v>
      </c>
      <c r="AS870" s="13">
        <f t="shared" si="1098"/>
        <v>1.324589759632133E-3</v>
      </c>
      <c r="AT870" s="13">
        <f t="shared" si="1099"/>
        <v>1.6619790906225189E-3</v>
      </c>
      <c r="AU870" s="13">
        <f t="shared" si="1100"/>
        <v>1.3902037606136855E-3</v>
      </c>
      <c r="AV870" s="13">
        <f t="shared" si="1101"/>
        <v>8.7215289301587669E-4</v>
      </c>
      <c r="AW870" s="13">
        <f t="shared" si="1102"/>
        <v>3.6988662104994467E-5</v>
      </c>
      <c r="AX870" s="13">
        <f t="shared" si="1103"/>
        <v>8.3907349406891589E-3</v>
      </c>
      <c r="AY870" s="13">
        <f t="shared" si="1104"/>
        <v>1.0171855648613464E-2</v>
      </c>
      <c r="AZ870" s="13">
        <f t="shared" si="1105"/>
        <v>6.1655294838649484E-3</v>
      </c>
      <c r="BA870" s="13">
        <f t="shared" si="1106"/>
        <v>2.4914335613606987E-3</v>
      </c>
      <c r="BB870" s="13">
        <f t="shared" si="1107"/>
        <v>7.5507398110559649E-4</v>
      </c>
      <c r="BC870" s="13">
        <f t="shared" si="1108"/>
        <v>1.8307105620950979E-4</v>
      </c>
      <c r="BD870" s="13">
        <f t="shared" si="1109"/>
        <v>1.0664884856683054E-4</v>
      </c>
      <c r="BE870" s="13">
        <f t="shared" si="1110"/>
        <v>2.6762724846410611E-4</v>
      </c>
      <c r="BF870" s="13">
        <f t="shared" si="1111"/>
        <v>3.3579520586940817E-4</v>
      </c>
      <c r="BG870" s="13">
        <f t="shared" si="1112"/>
        <v>2.8088425457918501E-4</v>
      </c>
      <c r="BH870" s="13">
        <f t="shared" si="1113"/>
        <v>1.7621446738548882E-4</v>
      </c>
      <c r="BI870" s="13">
        <f t="shared" si="1114"/>
        <v>8.8439385290492014E-5</v>
      </c>
      <c r="BJ870" s="14">
        <f t="shared" si="1115"/>
        <v>0.64172668256436227</v>
      </c>
      <c r="BK870" s="14">
        <f t="shared" si="1116"/>
        <v>0.18688906949781009</v>
      </c>
      <c r="BL870" s="14">
        <f t="shared" si="1117"/>
        <v>0.15962126613364883</v>
      </c>
      <c r="BM870" s="14">
        <f t="shared" si="1118"/>
        <v>0.70350609812202258</v>
      </c>
      <c r="BN870" s="14">
        <f t="shared" si="1119"/>
        <v>0.28177956569571183</v>
      </c>
    </row>
    <row r="871" spans="1:66" s="10" customFormat="1" x14ac:dyDescent="0.25">
      <c r="A871" t="s">
        <v>32</v>
      </c>
      <c r="B871" t="s">
        <v>207</v>
      </c>
      <c r="C871" t="s">
        <v>208</v>
      </c>
      <c r="D871" s="11">
        <v>44450</v>
      </c>
      <c r="E871" s="10">
        <f>VLOOKUP(A871,home!$A$2:$E$405,3,FALSE)</f>
        <v>1.268</v>
      </c>
      <c r="F871" s="10">
        <f>VLOOKUP(B871,home!$B$2:$E$405,3,FALSE)</f>
        <v>1.0669999999999999</v>
      </c>
      <c r="G871" s="10">
        <f>VLOOKUP(C871,away!$B$2:$E$405,4,FALSE)</f>
        <v>0.83499999999999996</v>
      </c>
      <c r="H871" s="10">
        <f>VLOOKUP(A871,away!$A$2:$E$405,3,FALSE)</f>
        <v>1.1471</v>
      </c>
      <c r="I871" s="10">
        <f>VLOOKUP(C871,away!$B$2:$E$405,3,FALSE)</f>
        <v>1.3332999999999999</v>
      </c>
      <c r="J871" s="10">
        <f>VLOOKUP(B871,home!$B$2:$E$405,4,FALSE)</f>
        <v>0.97430000000000005</v>
      </c>
      <c r="K871" s="12">
        <f t="shared" si="1064"/>
        <v>1.12971826</v>
      </c>
      <c r="L871" s="12">
        <f t="shared" si="1065"/>
        <v>1.490122119349</v>
      </c>
      <c r="M871" s="13">
        <f t="shared" si="1066"/>
        <v>7.2814484595307177E-2</v>
      </c>
      <c r="N871" s="13">
        <f t="shared" si="1067"/>
        <v>8.2259852839807218E-2</v>
      </c>
      <c r="O871" s="13">
        <f t="shared" si="1068"/>
        <v>0.10850247410446424</v>
      </c>
      <c r="P871" s="13">
        <f t="shared" si="1069"/>
        <v>0.12257722625099039</v>
      </c>
      <c r="Q871" s="13">
        <f t="shared" si="1070"/>
        <v>4.646522890902155E-2</v>
      </c>
      <c r="R871" s="13">
        <f t="shared" si="1071"/>
        <v>8.0840968333577137E-2</v>
      </c>
      <c r="S871" s="13">
        <f t="shared" si="1072"/>
        <v>5.1587182409153706E-2</v>
      </c>
      <c r="T871" s="13">
        <f t="shared" si="1073"/>
        <v>6.9238865377947614E-2</v>
      </c>
      <c r="U871" s="13">
        <f t="shared" si="1074"/>
        <v>9.1327518082523859E-2</v>
      </c>
      <c r="V871" s="13">
        <f t="shared" si="1075"/>
        <v>9.6492000106886584E-3</v>
      </c>
      <c r="W871" s="13">
        <f t="shared" si="1076"/>
        <v>1.7497539184533843E-2</v>
      </c>
      <c r="X871" s="13">
        <f t="shared" si="1077"/>
        <v>2.6073470173049743E-2</v>
      </c>
      <c r="Y871" s="13">
        <f t="shared" si="1078"/>
        <v>1.9426327316523915E-2</v>
      </c>
      <c r="Z871" s="13">
        <f t="shared" si="1079"/>
        <v>4.0154305021151769E-2</v>
      </c>
      <c r="AA871" s="13">
        <f t="shared" si="1080"/>
        <v>4.5363051600004832E-2</v>
      </c>
      <c r="AB871" s="13">
        <f t="shared" si="1081"/>
        <v>2.5623733860923845E-2</v>
      </c>
      <c r="AC871" s="13">
        <f t="shared" si="1082"/>
        <v>1.0152274127058361E-3</v>
      </c>
      <c r="AD871" s="13">
        <f t="shared" si="1083"/>
        <v>4.9418223804583456E-3</v>
      </c>
      <c r="AE871" s="13">
        <f t="shared" si="1084"/>
        <v>7.363918839014911E-3</v>
      </c>
      <c r="AF871" s="13">
        <f t="shared" si="1085"/>
        <v>5.4865691735534643E-3</v>
      </c>
      <c r="AG871" s="13">
        <f t="shared" si="1086"/>
        <v>2.7252193616167917E-3</v>
      </c>
      <c r="AH871" s="13">
        <f t="shared" si="1087"/>
        <v>1.4958704524776222E-2</v>
      </c>
      <c r="AI871" s="13">
        <f t="shared" si="1088"/>
        <v>1.6899121647584319E-2</v>
      </c>
      <c r="AJ871" s="13">
        <f t="shared" si="1089"/>
        <v>9.5456231516186478E-3</v>
      </c>
      <c r="AK871" s="13">
        <f t="shared" si="1090"/>
        <v>3.5946215924874455E-3</v>
      </c>
      <c r="AL871" s="13">
        <f t="shared" si="1091"/>
        <v>6.836209084227784E-5</v>
      </c>
      <c r="AM871" s="13">
        <f t="shared" si="1092"/>
        <v>1.1165733961760922E-3</v>
      </c>
      <c r="AN871" s="13">
        <f t="shared" si="1093"/>
        <v>1.6638307155186292E-3</v>
      </c>
      <c r="AO871" s="13">
        <f t="shared" si="1094"/>
        <v>1.2396554760232916E-3</v>
      </c>
      <c r="AP871" s="13">
        <f t="shared" si="1095"/>
        <v>6.1574601506480663E-4</v>
      </c>
      <c r="AQ871" s="13">
        <f t="shared" si="1096"/>
        <v>2.2938418923726785E-4</v>
      </c>
      <c r="AR871" s="13">
        <f t="shared" si="1097"/>
        <v>4.4580592978349992E-3</v>
      </c>
      <c r="AS871" s="13">
        <f t="shared" si="1098"/>
        <v>5.0363509929269761E-3</v>
      </c>
      <c r="AT871" s="13">
        <f t="shared" si="1099"/>
        <v>2.8448288402393687E-3</v>
      </c>
      <c r="AU871" s="13">
        <f t="shared" si="1100"/>
        <v>1.0712850291310127E-3</v>
      </c>
      <c r="AV871" s="13">
        <f t="shared" si="1101"/>
        <v>3.0256256476848413E-4</v>
      </c>
      <c r="AW871" s="13">
        <f t="shared" si="1102"/>
        <v>3.196721825463378E-6</v>
      </c>
      <c r="AX871" s="13">
        <f t="shared" si="1103"/>
        <v>2.102355590483911E-4</v>
      </c>
      <c r="AY871" s="13">
        <f t="shared" si="1104"/>
        <v>3.1327665681171035E-4</v>
      </c>
      <c r="AZ871" s="13">
        <f t="shared" si="1105"/>
        <v>2.3341023789541764E-4</v>
      </c>
      <c r="BA871" s="13">
        <f t="shared" si="1106"/>
        <v>1.1593658612349129E-4</v>
      </c>
      <c r="BB871" s="13">
        <f t="shared" si="1107"/>
        <v>4.3189917856106193E-5</v>
      </c>
      <c r="BC871" s="13">
        <f t="shared" si="1108"/>
        <v>1.287165038605002E-5</v>
      </c>
      <c r="BD871" s="13">
        <f t="shared" si="1109"/>
        <v>1.1071754615122362E-3</v>
      </c>
      <c r="BE871" s="13">
        <f t="shared" si="1110"/>
        <v>1.2507963358943002E-3</v>
      </c>
      <c r="BF871" s="13">
        <f t="shared" si="1111"/>
        <v>7.0652373010044237E-4</v>
      </c>
      <c r="BG871" s="13">
        <f t="shared" si="1112"/>
        <v>2.660575863392605E-4</v>
      </c>
      <c r="BH871" s="13">
        <f t="shared" si="1113"/>
        <v>7.5142528374747255E-5</v>
      </c>
      <c r="BI871" s="13">
        <f t="shared" si="1114"/>
        <v>1.697797728150402E-5</v>
      </c>
      <c r="BJ871" s="14">
        <f t="shared" si="1115"/>
        <v>0.28727292395566867</v>
      </c>
      <c r="BK871" s="14">
        <f t="shared" si="1116"/>
        <v>0.25802495942649972</v>
      </c>
      <c r="BL871" s="14">
        <f t="shared" si="1117"/>
        <v>0.41379157724236387</v>
      </c>
      <c r="BM871" s="14">
        <f t="shared" si="1118"/>
        <v>0.48547345067753012</v>
      </c>
      <c r="BN871" s="14">
        <f t="shared" si="1119"/>
        <v>0.51346023503316773</v>
      </c>
    </row>
    <row r="872" spans="1:66" s="10" customFormat="1" x14ac:dyDescent="0.25">
      <c r="A872" t="s">
        <v>32</v>
      </c>
      <c r="B872" t="s">
        <v>310</v>
      </c>
      <c r="C872" t="s">
        <v>36</v>
      </c>
      <c r="D872" s="11">
        <v>44450</v>
      </c>
      <c r="E872" s="10">
        <f>VLOOKUP(A872,home!$A$2:$E$405,3,FALSE)</f>
        <v>1.268</v>
      </c>
      <c r="F872" s="10">
        <f>VLOOKUP(B872,home!$B$2:$E$405,3,FALSE)</f>
        <v>1.2061999999999999</v>
      </c>
      <c r="G872" s="10">
        <f>VLOOKUP(C872,away!$B$2:$E$405,4,FALSE)</f>
        <v>0.55669999999999997</v>
      </c>
      <c r="H872" s="10">
        <f>VLOOKUP(A872,away!$A$2:$E$405,3,FALSE)</f>
        <v>1.1471</v>
      </c>
      <c r="I872" s="10">
        <f>VLOOKUP(C872,away!$B$2:$E$405,3,FALSE)</f>
        <v>1.9486000000000001</v>
      </c>
      <c r="J872" s="10">
        <f>VLOOKUP(B872,home!$B$2:$E$405,4,FALSE)</f>
        <v>0.82050000000000001</v>
      </c>
      <c r="K872" s="12">
        <f t="shared" si="1064"/>
        <v>0.85145127271999987</v>
      </c>
      <c r="L872" s="12">
        <f t="shared" si="1065"/>
        <v>1.8340136487300001</v>
      </c>
      <c r="M872" s="13">
        <f t="shared" si="1066"/>
        <v>6.8189483871814338E-2</v>
      </c>
      <c r="N872" s="13">
        <f t="shared" si="1067"/>
        <v>5.8060022828776224E-2</v>
      </c>
      <c r="O872" s="13">
        <f t="shared" si="1068"/>
        <v>0.12506044412076173</v>
      </c>
      <c r="P872" s="13">
        <f t="shared" si="1069"/>
        <v>0.10648287431355101</v>
      </c>
      <c r="Q872" s="13">
        <f t="shared" si="1070"/>
        <v>2.4717640165856883E-2</v>
      </c>
      <c r="R872" s="13">
        <f t="shared" si="1071"/>
        <v>0.11468128071685627</v>
      </c>
      <c r="S872" s="13">
        <f t="shared" si="1072"/>
        <v>4.157020217146061E-2</v>
      </c>
      <c r="T872" s="13">
        <f t="shared" si="1073"/>
        <v>4.5332489428578392E-2</v>
      </c>
      <c r="U872" s="13">
        <f t="shared" si="1074"/>
        <v>9.7645522423526851E-2</v>
      </c>
      <c r="V872" s="13">
        <f t="shared" si="1075"/>
        <v>7.2127684369332843E-3</v>
      </c>
      <c r="W872" s="13">
        <f t="shared" si="1076"/>
        <v>7.0152887259512771E-3</v>
      </c>
      <c r="X872" s="13">
        <f t="shared" si="1077"/>
        <v>1.2866135273176338E-2</v>
      </c>
      <c r="Y872" s="13">
        <f t="shared" si="1078"/>
        <v>1.1798333848705947E-2</v>
      </c>
      <c r="Z872" s="13">
        <f t="shared" si="1079"/>
        <v>7.0109011362850304E-2</v>
      </c>
      <c r="AA872" s="13">
        <f t="shared" si="1080"/>
        <v>5.9694406954039825E-2</v>
      </c>
      <c r="AB872" s="13">
        <f t="shared" si="1081"/>
        <v>2.5413439387641408E-2</v>
      </c>
      <c r="AC872" s="13">
        <f t="shared" si="1082"/>
        <v>7.0395414303041956E-4</v>
      </c>
      <c r="AD872" s="13">
        <f t="shared" si="1083"/>
        <v>1.4932941285523702E-3</v>
      </c>
      <c r="AE872" s="13">
        <f t="shared" si="1084"/>
        <v>2.7387218133334188E-3</v>
      </c>
      <c r="AF872" s="13">
        <f t="shared" si="1085"/>
        <v>2.5114265928640332E-3</v>
      </c>
      <c r="AG872" s="13">
        <f t="shared" si="1086"/>
        <v>1.5353302163653721E-3</v>
      </c>
      <c r="AH872" s="13">
        <f t="shared" si="1087"/>
        <v>3.2145220934608545E-2</v>
      </c>
      <c r="AI872" s="13">
        <f t="shared" si="1088"/>
        <v>2.7370089276638032E-2</v>
      </c>
      <c r="AJ872" s="13">
        <f t="shared" si="1089"/>
        <v>1.1652148674526736E-2</v>
      </c>
      <c r="AK872" s="13">
        <f t="shared" si="1090"/>
        <v>3.3070789396161498E-3</v>
      </c>
      <c r="AL872" s="13">
        <f t="shared" si="1091"/>
        <v>4.3971038511288955E-5</v>
      </c>
      <c r="AM872" s="13">
        <f t="shared" si="1092"/>
        <v>2.5429343726024385E-4</v>
      </c>
      <c r="AN872" s="13">
        <f t="shared" si="1093"/>
        <v>4.6637763471775321E-4</v>
      </c>
      <c r="AO872" s="13">
        <f t="shared" si="1094"/>
        <v>4.2767147376738694E-4</v>
      </c>
      <c r="AP872" s="13">
        <f t="shared" si="1095"/>
        <v>2.614517733539539E-4</v>
      </c>
      <c r="AQ872" s="13">
        <f t="shared" si="1096"/>
        <v>1.1987653020395355E-4</v>
      </c>
      <c r="AR872" s="13">
        <f t="shared" si="1097"/>
        <v>1.1790954787102674E-2</v>
      </c>
      <c r="AS872" s="13">
        <f t="shared" si="1098"/>
        <v>1.0039423460062548E-2</v>
      </c>
      <c r="AT872" s="13">
        <f t="shared" si="1099"/>
        <v>4.2740399412226401E-3</v>
      </c>
      <c r="AU872" s="13">
        <f t="shared" si="1100"/>
        <v>1.2130455825367101E-3</v>
      </c>
      <c r="AV872" s="13">
        <f t="shared" si="1101"/>
        <v>2.5821230127956387E-4</v>
      </c>
      <c r="AW872" s="13">
        <f t="shared" si="1102"/>
        <v>1.9073332708683514E-6</v>
      </c>
      <c r="AX872" s="13">
        <f t="shared" si="1103"/>
        <v>3.6086411799929659E-5</v>
      </c>
      <c r="AY872" s="13">
        <f t="shared" si="1104"/>
        <v>6.6182971774762328E-5</v>
      </c>
      <c r="AZ872" s="13">
        <f t="shared" si="1105"/>
        <v>6.0690236774213242E-5</v>
      </c>
      <c r="BA872" s="13">
        <f t="shared" si="1106"/>
        <v>3.7102240862854142E-5</v>
      </c>
      <c r="BB872" s="13">
        <f t="shared" si="1107"/>
        <v>1.7011504035235617E-5</v>
      </c>
      <c r="BC872" s="13">
        <f t="shared" si="1108"/>
        <v>6.2398661172095153E-6</v>
      </c>
      <c r="BD872" s="13">
        <f t="shared" si="1109"/>
        <v>3.6041286685174353E-3</v>
      </c>
      <c r="BE872" s="13">
        <f t="shared" si="1110"/>
        <v>3.0687399418558091E-3</v>
      </c>
      <c r="BF872" s="13">
        <f t="shared" si="1111"/>
        <v>1.3064412645699135E-3</v>
      </c>
      <c r="BG872" s="13">
        <f t="shared" si="1112"/>
        <v>3.7079035915065964E-4</v>
      </c>
      <c r="BH872" s="13">
        <f t="shared" si="1113"/>
        <v>7.8927480802783748E-5</v>
      </c>
      <c r="BI872" s="13">
        <f t="shared" si="1114"/>
        <v>1.344058079642272E-5</v>
      </c>
      <c r="BJ872" s="14">
        <f t="shared" si="1115"/>
        <v>0.16982166710282773</v>
      </c>
      <c r="BK872" s="14">
        <f t="shared" si="1116"/>
        <v>0.22426943694707574</v>
      </c>
      <c r="BL872" s="14">
        <f t="shared" si="1117"/>
        <v>0.53298777579611278</v>
      </c>
      <c r="BM872" s="14">
        <f t="shared" si="1118"/>
        <v>0.49993186955274599</v>
      </c>
      <c r="BN872" s="14">
        <f t="shared" si="1119"/>
        <v>0.49719174601761651</v>
      </c>
    </row>
    <row r="873" spans="1:66" x14ac:dyDescent="0.25">
      <c r="A873" t="s">
        <v>32</v>
      </c>
      <c r="B873" t="s">
        <v>33</v>
      </c>
      <c r="C873" t="s">
        <v>35</v>
      </c>
      <c r="D873" s="11">
        <v>44450</v>
      </c>
      <c r="E873" s="10">
        <f>VLOOKUP(A873,home!$A$2:$E$405,3,FALSE)</f>
        <v>1.268</v>
      </c>
      <c r="F873" s="10">
        <f>VLOOKUP(B873,home!$B$2:$E$405,3,FALSE)</f>
        <v>1.5772999999999999</v>
      </c>
      <c r="G873" s="10">
        <f>VLOOKUP(C873,away!$B$2:$E$405,4,FALSE)</f>
        <v>0.64949999999999997</v>
      </c>
      <c r="H873" s="10">
        <f>VLOOKUP(A873,away!$A$2:$E$405,3,FALSE)</f>
        <v>1.1471</v>
      </c>
      <c r="I873" s="10">
        <f>VLOOKUP(C873,away!$B$2:$E$405,3,FALSE)</f>
        <v>1.7435</v>
      </c>
      <c r="J873" s="10">
        <f>VLOOKUP(B873,home!$B$2:$E$405,4,FALSE)</f>
        <v>0.51280000000000003</v>
      </c>
      <c r="K873" s="12">
        <f t="shared" si="1064"/>
        <v>1.2990106517999997</v>
      </c>
      <c r="L873" s="12">
        <f t="shared" si="1065"/>
        <v>1.0255840262800002</v>
      </c>
      <c r="M873" s="13">
        <f t="shared" si="1066"/>
        <v>9.7823085857941056E-2</v>
      </c>
      <c r="N873" s="13">
        <f t="shared" si="1067"/>
        <v>0.12707323052141134</v>
      </c>
      <c r="O873" s="13">
        <f t="shared" si="1068"/>
        <v>0.10032579425732133</v>
      </c>
      <c r="P873" s="13">
        <f t="shared" si="1069"/>
        <v>0.13032427539055563</v>
      </c>
      <c r="Q873" s="13">
        <f t="shared" si="1070"/>
        <v>8.2534740002975088E-2</v>
      </c>
      <c r="R873" s="13">
        <f t="shared" si="1071"/>
        <v>5.1446266007081257E-2</v>
      </c>
      <c r="S873" s="13">
        <f t="shared" si="1072"/>
        <v>4.3405952202167808E-2</v>
      </c>
      <c r="T873" s="13">
        <f t="shared" si="1073"/>
        <v>8.464631096022418E-2</v>
      </c>
      <c r="U873" s="13">
        <f t="shared" si="1074"/>
        <v>6.6829247538534794E-2</v>
      </c>
      <c r="V873" s="13">
        <f t="shared" si="1075"/>
        <v>6.425260480036955E-3</v>
      </c>
      <c r="W873" s="13">
        <f t="shared" si="1076"/>
        <v>3.5737835469136066E-2</v>
      </c>
      <c r="X873" s="13">
        <f t="shared" si="1077"/>
        <v>3.6652153190968768E-2</v>
      </c>
      <c r="Y873" s="13">
        <f t="shared" si="1078"/>
        <v>1.8794931420712549E-2</v>
      </c>
      <c r="Z873" s="13">
        <f t="shared" si="1079"/>
        <v>1.7587489542871437E-2</v>
      </c>
      <c r="AA873" s="13">
        <f t="shared" si="1080"/>
        <v>2.2846336254611105E-2</v>
      </c>
      <c r="AB873" s="13">
        <f t="shared" si="1081"/>
        <v>1.4838817074672168E-2</v>
      </c>
      <c r="AC873" s="13">
        <f t="shared" si="1082"/>
        <v>5.3500115087379307E-4</v>
      </c>
      <c r="AD873" s="13">
        <f t="shared" si="1083"/>
        <v>1.1605957236670891E-2</v>
      </c>
      <c r="AE873" s="13">
        <f t="shared" si="1084"/>
        <v>1.1902884351618436E-2</v>
      </c>
      <c r="AF873" s="13">
        <f t="shared" si="1085"/>
        <v>6.103704028839022E-3</v>
      </c>
      <c r="AG873" s="13">
        <f t="shared" si="1086"/>
        <v>2.0866204510393946E-3</v>
      </c>
      <c r="AH873" s="13">
        <f t="shared" si="1087"/>
        <v>4.5093620843838717E-3</v>
      </c>
      <c r="AI873" s="13">
        <f t="shared" si="1088"/>
        <v>5.8577093804376987E-3</v>
      </c>
      <c r="AJ873" s="13">
        <f t="shared" si="1089"/>
        <v>3.8046134401686737E-3</v>
      </c>
      <c r="AK873" s="13">
        <f t="shared" si="1090"/>
        <v>1.6474111282535164E-3</v>
      </c>
      <c r="AL873" s="13">
        <f t="shared" si="1091"/>
        <v>2.8510095223122806E-5</v>
      </c>
      <c r="AM873" s="13">
        <f t="shared" si="1092"/>
        <v>3.0152524149541548E-3</v>
      </c>
      <c r="AN873" s="13">
        <f t="shared" si="1093"/>
        <v>3.0923947119791757E-3</v>
      </c>
      <c r="AO873" s="13">
        <f t="shared" si="1094"/>
        <v>1.5857553097792922E-3</v>
      </c>
      <c r="AP873" s="13">
        <f t="shared" si="1095"/>
        <v>5.421084384327786E-4</v>
      </c>
      <c r="AQ873" s="13">
        <f t="shared" si="1096"/>
        <v>1.3899443874206314E-4</v>
      </c>
      <c r="AR873" s="13">
        <f t="shared" si="1097"/>
        <v>9.2494594449135745E-4</v>
      </c>
      <c r="AS873" s="13">
        <f t="shared" si="1098"/>
        <v>1.2015146342334846E-3</v>
      </c>
      <c r="AT873" s="13">
        <f t="shared" si="1099"/>
        <v>7.8039015408143864E-4</v>
      </c>
      <c r="AU873" s="13">
        <f t="shared" si="1100"/>
        <v>3.3791170757054402E-4</v>
      </c>
      <c r="AV873" s="13">
        <f t="shared" si="1101"/>
        <v>1.0973772687551576E-4</v>
      </c>
      <c r="AW873" s="13">
        <f t="shared" si="1102"/>
        <v>1.0550672132822861E-6</v>
      </c>
      <c r="AX873" s="13">
        <f t="shared" si="1103"/>
        <v>6.5280750081518667E-4</v>
      </c>
      <c r="AY873" s="13">
        <f t="shared" si="1104"/>
        <v>6.6950894507182362E-4</v>
      </c>
      <c r="AZ873" s="13">
        <f t="shared" si="1105"/>
        <v>3.4331883975861812E-4</v>
      </c>
      <c r="BA873" s="13">
        <f t="shared" si="1106"/>
        <v>1.1736743932580728E-4</v>
      </c>
      <c r="BB873" s="13">
        <f t="shared" si="1107"/>
        <v>3.0092542744483761E-5</v>
      </c>
      <c r="BC873" s="13">
        <f t="shared" si="1108"/>
        <v>6.1724862297781358E-6</v>
      </c>
      <c r="BD873" s="13">
        <f t="shared" si="1109"/>
        <v>1.5810163097380059E-4</v>
      </c>
      <c r="BE873" s="13">
        <f t="shared" si="1110"/>
        <v>2.0537570270191973E-4</v>
      </c>
      <c r="BF873" s="13">
        <f t="shared" si="1111"/>
        <v>1.3339261271535187E-4</v>
      </c>
      <c r="BG873" s="13">
        <f t="shared" si="1112"/>
        <v>5.7759474929558063E-5</v>
      </c>
      <c r="BH873" s="13">
        <f t="shared" si="1113"/>
        <v>1.875754329396773E-5</v>
      </c>
      <c r="BI873" s="13">
        <f t="shared" si="1114"/>
        <v>4.8732497080927455E-6</v>
      </c>
      <c r="BJ873" s="14">
        <f t="shared" si="1115"/>
        <v>0.42733214070142905</v>
      </c>
      <c r="BK873" s="14">
        <f t="shared" si="1116"/>
        <v>0.27921159412187019</v>
      </c>
      <c r="BL873" s="14">
        <f t="shared" si="1117"/>
        <v>0.27603831754703939</v>
      </c>
      <c r="BM873" s="14">
        <f t="shared" si="1118"/>
        <v>0.40997369599806577</v>
      </c>
      <c r="BN873" s="14">
        <f t="shared" si="1119"/>
        <v>0.58952739203728566</v>
      </c>
    </row>
    <row r="874" spans="1:66" x14ac:dyDescent="0.25">
      <c r="A874" t="s">
        <v>213</v>
      </c>
      <c r="B874" t="s">
        <v>222</v>
      </c>
      <c r="C874" t="s">
        <v>315</v>
      </c>
      <c r="D874" s="11">
        <v>44450</v>
      </c>
      <c r="E874" s="10">
        <f>VLOOKUP(A874,home!$A$2:$E$405,3,FALSE)</f>
        <v>1.2675000000000001</v>
      </c>
      <c r="F874" s="10">
        <f>VLOOKUP(B874,home!$B$2:$E$405,3,FALSE)</f>
        <v>0.37369999999999998</v>
      </c>
      <c r="G874" s="10">
        <f>VLOOKUP(C874,away!$B$2:$E$405,4,FALSE)</f>
        <v>0.37369999999999998</v>
      </c>
      <c r="H874" s="10">
        <f>VLOOKUP(A874,away!$A$2:$E$405,3,FALSE)</f>
        <v>1.1535</v>
      </c>
      <c r="I874" s="10">
        <f>VLOOKUP(C874,away!$B$2:$E$405,3,FALSE)</f>
        <v>1.597</v>
      </c>
      <c r="J874" s="10">
        <f>VLOOKUP(B874,home!$B$2:$E$405,4,FALSE)</f>
        <v>0.68440000000000001</v>
      </c>
      <c r="K874" s="12">
        <f t="shared" si="1064"/>
        <v>0.17700851707500001</v>
      </c>
      <c r="L874" s="12">
        <f t="shared" si="1065"/>
        <v>1.2607602737999999</v>
      </c>
      <c r="M874" s="13">
        <f t="shared" si="1066"/>
        <v>0.2374569842461596</v>
      </c>
      <c r="N874" s="13">
        <f t="shared" si="1067"/>
        <v>4.2031908650514344E-2</v>
      </c>
      <c r="O874" s="13">
        <f t="shared" si="1068"/>
        <v>0.29937633247391043</v>
      </c>
      <c r="P874" s="13">
        <f t="shared" si="1069"/>
        <v>5.2992160658559044E-2</v>
      </c>
      <c r="Q874" s="13">
        <f t="shared" si="1070"/>
        <v>3.720002910029704E-3</v>
      </c>
      <c r="R874" s="13">
        <f t="shared" si="1071"/>
        <v>0.18872089344952361</v>
      </c>
      <c r="S874" s="13">
        <f t="shared" si="1072"/>
        <v>2.9565029432356551E-3</v>
      </c>
      <c r="T874" s="13">
        <f t="shared" si="1073"/>
        <v>4.6900318873858452E-3</v>
      </c>
      <c r="U874" s="13">
        <f t="shared" si="1074"/>
        <v>3.3405205490569252E-2</v>
      </c>
      <c r="V874" s="13">
        <f t="shared" si="1075"/>
        <v>7.330987615051489E-5</v>
      </c>
      <c r="W874" s="13">
        <f t="shared" si="1076"/>
        <v>2.194907328730142E-4</v>
      </c>
      <c r="X874" s="13">
        <f t="shared" si="1077"/>
        <v>2.7672519647354399E-4</v>
      </c>
      <c r="Y874" s="13">
        <f t="shared" si="1078"/>
        <v>1.7444206723667212E-4</v>
      </c>
      <c r="Z874" s="13">
        <f t="shared" si="1079"/>
        <v>7.9310601765733971E-2</v>
      </c>
      <c r="AA874" s="13">
        <f t="shared" si="1080"/>
        <v>1.4038652006878446E-2</v>
      </c>
      <c r="AB874" s="13">
        <f t="shared" si="1081"/>
        <v>1.242480486734763E-3</v>
      </c>
      <c r="AC874" s="13">
        <f t="shared" si="1082"/>
        <v>1.0225138110698635E-6</v>
      </c>
      <c r="AD874" s="13">
        <f t="shared" si="1083"/>
        <v>9.7129322843892985E-6</v>
      </c>
      <c r="AE874" s="13">
        <f t="shared" si="1084"/>
        <v>1.224567916626751E-5</v>
      </c>
      <c r="AF874" s="13">
        <f t="shared" si="1085"/>
        <v>7.7194329092651933E-6</v>
      </c>
      <c r="AG874" s="13">
        <f t="shared" si="1086"/>
        <v>3.244118116088637E-6</v>
      </c>
      <c r="AH874" s="13">
        <f t="shared" si="1087"/>
        <v>2.4997913999352403E-2</v>
      </c>
      <c r="AI874" s="13">
        <f t="shared" si="1088"/>
        <v>4.4248436869937513E-3</v>
      </c>
      <c r="AJ874" s="13">
        <f t="shared" si="1089"/>
        <v>3.9161750966171965E-4</v>
      </c>
      <c r="AK874" s="13">
        <f t="shared" si="1090"/>
        <v>2.3106544881941831E-5</v>
      </c>
      <c r="AL874" s="13">
        <f t="shared" si="1091"/>
        <v>9.127584319969062E-9</v>
      </c>
      <c r="AM874" s="13">
        <f t="shared" si="1092"/>
        <v>3.4385434802192883E-7</v>
      </c>
      <c r="AN874" s="13">
        <f t="shared" si="1093"/>
        <v>4.3351790195944739E-7</v>
      </c>
      <c r="AO874" s="13">
        <f t="shared" si="1094"/>
        <v>2.732810743857973E-7</v>
      </c>
      <c r="AP874" s="13">
        <f t="shared" si="1095"/>
        <v>1.1484730738899861E-7</v>
      </c>
      <c r="AQ874" s="13">
        <f t="shared" si="1096"/>
        <v>3.6198730677236695E-8</v>
      </c>
      <c r="AR874" s="13">
        <f t="shared" si="1097"/>
        <v>6.3032753796504661E-3</v>
      </c>
      <c r="AS874" s="13">
        <f t="shared" si="1098"/>
        <v>1.1157334276672866E-3</v>
      </c>
      <c r="AT874" s="13">
        <f t="shared" si="1099"/>
        <v>9.8747159741196584E-5</v>
      </c>
      <c r="AU874" s="13">
        <f t="shared" si="1100"/>
        <v>5.8263627703857838E-6</v>
      </c>
      <c r="AV874" s="13">
        <f t="shared" si="1101"/>
        <v>2.5782895848174401E-7</v>
      </c>
      <c r="AW874" s="13">
        <f t="shared" si="1102"/>
        <v>5.6582226442669303E-11</v>
      </c>
      <c r="AX874" s="13">
        <f t="shared" si="1103"/>
        <v>1.0144191372192083E-8</v>
      </c>
      <c r="AY874" s="13">
        <f t="shared" si="1104"/>
        <v>1.2789393491884487E-8</v>
      </c>
      <c r="AZ874" s="13">
        <f t="shared" si="1105"/>
        <v>8.0621796202821136E-9</v>
      </c>
      <c r="BA874" s="13">
        <f t="shared" si="1106"/>
        <v>3.3881585951638848E-9</v>
      </c>
      <c r="BB874" s="13">
        <f t="shared" si="1107"/>
        <v>1.0679139395291616E-9</v>
      </c>
      <c r="BC874" s="13">
        <f t="shared" si="1108"/>
        <v>2.69276694159124E-10</v>
      </c>
      <c r="BD874" s="13">
        <f t="shared" si="1109"/>
        <v>1.324486532247486E-3</v>
      </c>
      <c r="BE874" s="13">
        <f t="shared" si="1110"/>
        <v>2.3444539695893668E-4</v>
      </c>
      <c r="BF874" s="13">
        <f t="shared" si="1111"/>
        <v>2.0749416025380545E-5</v>
      </c>
      <c r="BG874" s="13">
        <f t="shared" si="1112"/>
        <v>1.2242744536082838E-6</v>
      </c>
      <c r="BH874" s="13">
        <f t="shared" si="1113"/>
        <v>5.4176751381502044E-8</v>
      </c>
      <c r="BI874" s="13">
        <f t="shared" si="1114"/>
        <v>1.9179492843961292E-9</v>
      </c>
      <c r="BJ874" s="14">
        <f t="shared" si="1115"/>
        <v>5.1146761027465265E-2</v>
      </c>
      <c r="BK874" s="14">
        <f t="shared" si="1116"/>
        <v>0.29348000215489362</v>
      </c>
      <c r="BL874" s="14">
        <f t="shared" si="1117"/>
        <v>0.57572584752168032</v>
      </c>
      <c r="BM874" s="14">
        <f t="shared" si="1118"/>
        <v>0.17536491734826515</v>
      </c>
      <c r="BN874" s="14">
        <f t="shared" si="1119"/>
        <v>0.82429828238869673</v>
      </c>
    </row>
    <row r="875" spans="1:66" x14ac:dyDescent="0.25">
      <c r="A875" t="s">
        <v>213</v>
      </c>
      <c r="B875" t="s">
        <v>214</v>
      </c>
      <c r="C875" t="s">
        <v>220</v>
      </c>
      <c r="D875" s="11">
        <v>44450</v>
      </c>
      <c r="E875" s="10">
        <f>VLOOKUP(A875,home!$A$2:$E$405,3,FALSE)</f>
        <v>1.2675000000000001</v>
      </c>
      <c r="F875" s="10">
        <f>VLOOKUP(B875,home!$B$2:$E$405,3,FALSE)</f>
        <v>1.7024999999999999</v>
      </c>
      <c r="G875" s="10">
        <f>VLOOKUP(C875,away!$B$2:$E$405,4,FALSE)</f>
        <v>1.2871999999999999</v>
      </c>
      <c r="H875" s="10">
        <f>VLOOKUP(A875,away!$A$2:$E$405,3,FALSE)</f>
        <v>1.1535</v>
      </c>
      <c r="I875" s="10">
        <f>VLOOKUP(C875,away!$B$2:$E$405,3,FALSE)</f>
        <v>0.73</v>
      </c>
      <c r="J875" s="10">
        <f>VLOOKUP(B875,home!$B$2:$E$405,4,FALSE)</f>
        <v>0.50190000000000001</v>
      </c>
      <c r="K875" s="12">
        <f t="shared" si="1064"/>
        <v>2.7776730149999995</v>
      </c>
      <c r="L875" s="12">
        <f t="shared" si="1065"/>
        <v>0.42262740450000003</v>
      </c>
      <c r="M875" s="13">
        <f t="shared" si="1066"/>
        <v>4.0749960056676665E-2</v>
      </c>
      <c r="N875" s="13">
        <f t="shared" si="1067"/>
        <v>0.11319006441175861</v>
      </c>
      <c r="O875" s="13">
        <f t="shared" si="1068"/>
        <v>1.7222049852231931E-2</v>
      </c>
      <c r="P875" s="13">
        <f t="shared" si="1069"/>
        <v>4.7837223137529361E-2</v>
      </c>
      <c r="Q875" s="13">
        <f t="shared" si="1070"/>
        <v>0.15720249374132686</v>
      </c>
      <c r="R875" s="13">
        <f t="shared" si="1071"/>
        <v>3.6392551146091946E-3</v>
      </c>
      <c r="S875" s="13">
        <f t="shared" si="1072"/>
        <v>1.4039277058965072E-2</v>
      </c>
      <c r="T875" s="13">
        <f t="shared" si="1073"/>
        <v>6.6438081910824467E-2</v>
      </c>
      <c r="U875" s="13">
        <f t="shared" si="1074"/>
        <v>1.010866072655069E-2</v>
      </c>
      <c r="V875" s="13">
        <f t="shared" si="1075"/>
        <v>1.8312220522567419E-3</v>
      </c>
      <c r="W875" s="13">
        <f t="shared" si="1076"/>
        <v>0.14555237491866332</v>
      </c>
      <c r="X875" s="13">
        <f t="shared" si="1077"/>
        <v>6.151442243068557E-2</v>
      </c>
      <c r="Y875" s="13">
        <f t="shared" si="1078"/>
        <v>1.2998840345598613E-2</v>
      </c>
      <c r="Z875" s="13">
        <f t="shared" si="1079"/>
        <v>5.1268298113354472E-4</v>
      </c>
      <c r="AA875" s="13">
        <f t="shared" si="1080"/>
        <v>1.4240656819444009E-3</v>
      </c>
      <c r="AB875" s="13">
        <f t="shared" si="1081"/>
        <v>1.9777944081622676E-3</v>
      </c>
      <c r="AC875" s="13">
        <f t="shared" si="1082"/>
        <v>1.3435684631091027E-4</v>
      </c>
      <c r="AD875" s="13">
        <f t="shared" si="1083"/>
        <v>0.10107422602018346</v>
      </c>
      <c r="AE875" s="13">
        <f t="shared" si="1084"/>
        <v>4.2716737804756495E-2</v>
      </c>
      <c r="AF875" s="13">
        <f t="shared" si="1085"/>
        <v>9.0266320135656327E-3</v>
      </c>
      <c r="AG875" s="13">
        <f t="shared" si="1086"/>
        <v>1.2716340197566176E-3</v>
      </c>
      <c r="AH875" s="13">
        <f t="shared" si="1087"/>
        <v>5.4168469411948121E-5</v>
      </c>
      <c r="AI875" s="13">
        <f t="shared" si="1088"/>
        <v>1.5046229574942118E-4</v>
      </c>
      <c r="AJ875" s="13">
        <f t="shared" si="1089"/>
        <v>2.0896752933905819E-4</v>
      </c>
      <c r="AK875" s="13">
        <f t="shared" si="1090"/>
        <v>1.9348115575210754E-4</v>
      </c>
      <c r="AL875" s="13">
        <f t="shared" si="1091"/>
        <v>6.3089715210424444E-6</v>
      </c>
      <c r="AM875" s="13">
        <f t="shared" si="1092"/>
        <v>5.6150230025654904E-2</v>
      </c>
      <c r="AN875" s="13">
        <f t="shared" si="1093"/>
        <v>2.37306259778205E-2</v>
      </c>
      <c r="AO875" s="13">
        <f t="shared" si="1094"/>
        <v>5.0146064320832767E-3</v>
      </c>
      <c r="AP875" s="13">
        <f t="shared" si="1095"/>
        <v>7.0643670032678697E-4</v>
      </c>
      <c r="AQ875" s="13">
        <f t="shared" si="1096"/>
        <v>7.4639877275663573E-5</v>
      </c>
      <c r="AR875" s="13">
        <f t="shared" si="1097"/>
        <v>4.5786159266618547E-6</v>
      </c>
      <c r="AS875" s="13">
        <f t="shared" si="1098"/>
        <v>1.2717897905537851E-5</v>
      </c>
      <c r="AT875" s="13">
        <f t="shared" si="1099"/>
        <v>1.766308090986875E-5</v>
      </c>
      <c r="AU875" s="13">
        <f t="shared" si="1100"/>
        <v>1.6354087735034691E-5</v>
      </c>
      <c r="AV875" s="13">
        <f t="shared" si="1101"/>
        <v>1.135657704663708E-5</v>
      </c>
      <c r="AW875" s="13">
        <f t="shared" si="1102"/>
        <v>2.0572868047032336E-7</v>
      </c>
      <c r="AX875" s="13">
        <f t="shared" si="1103"/>
        <v>2.599449645471736E-2</v>
      </c>
      <c r="AY875" s="13">
        <f t="shared" si="1104"/>
        <v>1.098598656794165E-2</v>
      </c>
      <c r="AZ875" s="13">
        <f t="shared" si="1105"/>
        <v>2.3214894945405213E-3</v>
      </c>
      <c r="BA875" s="13">
        <f t="shared" si="1106"/>
        <v>3.2704169321722584E-4</v>
      </c>
      <c r="BB875" s="13">
        <f t="shared" si="1107"/>
        <v>3.4554195491920356E-5</v>
      </c>
      <c r="BC875" s="13">
        <f t="shared" si="1108"/>
        <v>2.9207099910671801E-6</v>
      </c>
      <c r="BD875" s="13">
        <f t="shared" si="1109"/>
        <v>3.2250809421457691E-7</v>
      </c>
      <c r="BE875" s="13">
        <f t="shared" si="1110"/>
        <v>8.958220304189077E-7</v>
      </c>
      <c r="BF875" s="13">
        <f t="shared" si="1111"/>
        <v>1.2441503400685546E-6</v>
      </c>
      <c r="BG875" s="13">
        <f t="shared" si="1112"/>
        <v>1.1519476087371656E-6</v>
      </c>
      <c r="BH875" s="13">
        <f t="shared" si="1113"/>
        <v>7.9993344687075055E-7</v>
      </c>
      <c r="BI875" s="13">
        <f t="shared" si="1114"/>
        <v>4.4439070983376413E-7</v>
      </c>
      <c r="BJ875" s="14">
        <f t="shared" si="1115"/>
        <v>0.8363285357461806</v>
      </c>
      <c r="BK875" s="14">
        <f t="shared" si="1116"/>
        <v>0.11558433469120145</v>
      </c>
      <c r="BL875" s="14">
        <f t="shared" si="1117"/>
        <v>3.5046434245504909E-2</v>
      </c>
      <c r="BM875" s="14">
        <f t="shared" si="1118"/>
        <v>0.59664516051062666</v>
      </c>
      <c r="BN875" s="14">
        <f t="shared" si="1119"/>
        <v>0.37984104631413268</v>
      </c>
    </row>
    <row r="876" spans="1:66" x14ac:dyDescent="0.25">
      <c r="A876" t="s">
        <v>213</v>
      </c>
      <c r="B876" t="s">
        <v>226</v>
      </c>
      <c r="C876" t="s">
        <v>215</v>
      </c>
      <c r="D876" s="11">
        <v>44450</v>
      </c>
      <c r="E876" s="10">
        <f>VLOOKUP(A876,home!$A$2:$E$405,3,FALSE)</f>
        <v>1.2675000000000001</v>
      </c>
      <c r="F876" s="10">
        <f>VLOOKUP(B876,home!$B$2:$E$405,3,FALSE)</f>
        <v>1.2422</v>
      </c>
      <c r="G876" s="10">
        <f>VLOOKUP(C876,away!$B$2:$E$405,4,FALSE)</f>
        <v>1.2041999999999999</v>
      </c>
      <c r="H876" s="10">
        <f>VLOOKUP(A876,away!$A$2:$E$405,3,FALSE)</f>
        <v>1.1535</v>
      </c>
      <c r="I876" s="10">
        <f>VLOOKUP(C876,away!$B$2:$E$405,3,FALSE)</f>
        <v>1.0038</v>
      </c>
      <c r="J876" s="10">
        <f>VLOOKUP(B876,home!$B$2:$E$405,4,FALSE)</f>
        <v>1.0324</v>
      </c>
      <c r="K876" s="12">
        <f t="shared" si="1064"/>
        <v>1.8959990516999998</v>
      </c>
      <c r="L876" s="12">
        <f t="shared" si="1065"/>
        <v>1.1953987189199999</v>
      </c>
      <c r="M876" s="13">
        <f t="shared" si="1066"/>
        <v>4.5438397538909922E-2</v>
      </c>
      <c r="N876" s="13">
        <f t="shared" si="1067"/>
        <v>8.6151158644540815E-2</v>
      </c>
      <c r="O876" s="13">
        <f t="shared" si="1068"/>
        <v>5.43170022077906E-2</v>
      </c>
      <c r="P876" s="13">
        <f t="shared" si="1069"/>
        <v>0.10298498467715778</v>
      </c>
      <c r="Q876" s="13">
        <f t="shared" si="1070"/>
        <v>8.1671257546452838E-2</v>
      </c>
      <c r="R876" s="13">
        <f t="shared" si="1071"/>
        <v>3.2465237427383858E-2</v>
      </c>
      <c r="S876" s="13">
        <f t="shared" si="1072"/>
        <v>5.8353219102150057E-2</v>
      </c>
      <c r="T876" s="13">
        <f t="shared" si="1073"/>
        <v>9.7629716643615097E-2</v>
      </c>
      <c r="U876" s="13">
        <f t="shared" si="1074"/>
        <v>6.1554059375535132E-2</v>
      </c>
      <c r="V876" s="13">
        <f t="shared" si="1075"/>
        <v>1.4695122531192257E-2</v>
      </c>
      <c r="W876" s="13">
        <f t="shared" si="1076"/>
        <v>5.1616208953073679E-2</v>
      </c>
      <c r="X876" s="13">
        <f t="shared" si="1077"/>
        <v>6.1701950058011303E-2</v>
      </c>
      <c r="Y876" s="13">
        <f t="shared" si="1078"/>
        <v>3.6879216027106275E-2</v>
      </c>
      <c r="Z876" s="13">
        <f t="shared" si="1079"/>
        <v>1.2936301076709431E-2</v>
      </c>
      <c r="AA876" s="13">
        <f t="shared" si="1080"/>
        <v>2.4527214573946767E-2</v>
      </c>
      <c r="AB876" s="13">
        <f t="shared" si="1081"/>
        <v>2.3251787786522749E-2</v>
      </c>
      <c r="AC876" s="13">
        <f t="shared" si="1082"/>
        <v>2.0816328406606062E-3</v>
      </c>
      <c r="AD876" s="13">
        <f t="shared" si="1083"/>
        <v>2.4466070806844195E-2</v>
      </c>
      <c r="AE876" s="13">
        <f t="shared" si="1084"/>
        <v>2.9246709699507562E-2</v>
      </c>
      <c r="AF876" s="13">
        <f t="shared" si="1085"/>
        <v>1.7480739653708242E-2</v>
      </c>
      <c r="AG876" s="13">
        <f t="shared" si="1086"/>
        <v>6.9654845959389589E-3</v>
      </c>
      <c r="AH876" s="13">
        <f t="shared" si="1087"/>
        <v>3.8660094336654678E-3</v>
      </c>
      <c r="AI876" s="13">
        <f t="shared" si="1088"/>
        <v>7.3299502200929803E-3</v>
      </c>
      <c r="AJ876" s="13">
        <f t="shared" si="1089"/>
        <v>6.9487893331522492E-3</v>
      </c>
      <c r="AK876" s="13">
        <f t="shared" si="1090"/>
        <v>4.3916326620399128E-3</v>
      </c>
      <c r="AL876" s="13">
        <f t="shared" si="1091"/>
        <v>1.8871873816881434E-4</v>
      </c>
      <c r="AM876" s="13">
        <f t="shared" si="1092"/>
        <v>9.2775294097203285E-3</v>
      </c>
      <c r="AN876" s="13">
        <f t="shared" si="1093"/>
        <v>1.1090346771122304E-2</v>
      </c>
      <c r="AO876" s="13">
        <f t="shared" si="1094"/>
        <v>6.6286931612890817E-3</v>
      </c>
      <c r="AP876" s="13">
        <f t="shared" si="1095"/>
        <v>2.6413104377062441E-3</v>
      </c>
      <c r="AQ876" s="13">
        <f t="shared" si="1096"/>
        <v>7.8935477837601721E-4</v>
      </c>
      <c r="AR876" s="13">
        <f t="shared" si="1097"/>
        <v>9.2428454486726723E-4</v>
      </c>
      <c r="AS876" s="13">
        <f t="shared" si="1098"/>
        <v>1.7524426205693046E-3</v>
      </c>
      <c r="AT876" s="13">
        <f t="shared" si="1099"/>
        <v>1.6613147733790324E-3</v>
      </c>
      <c r="AU876" s="13">
        <f t="shared" si="1100"/>
        <v>1.0499504116339485E-3</v>
      </c>
      <c r="AV876" s="13">
        <f t="shared" si="1101"/>
        <v>4.97676246197498E-4</v>
      </c>
      <c r="AW876" s="13">
        <f t="shared" si="1102"/>
        <v>1.1881285317216242E-5</v>
      </c>
      <c r="AX876" s="13">
        <f t="shared" si="1103"/>
        <v>2.9316978271580999E-3</v>
      </c>
      <c r="AY876" s="13">
        <f t="shared" si="1104"/>
        <v>3.5045478268453402E-3</v>
      </c>
      <c r="AZ876" s="13">
        <f t="shared" si="1105"/>
        <v>2.0946659913023951E-3</v>
      </c>
      <c r="BA876" s="13">
        <f t="shared" si="1106"/>
        <v>8.3465368085605825E-4</v>
      </c>
      <c r="BB876" s="13">
        <f t="shared" si="1107"/>
        <v>2.4943598520929864E-4</v>
      </c>
      <c r="BC876" s="13">
        <f t="shared" si="1108"/>
        <v>5.9635091434348747E-5</v>
      </c>
      <c r="BD876" s="13">
        <f t="shared" si="1109"/>
        <v>1.8414809347531413E-4</v>
      </c>
      <c r="BE876" s="13">
        <f t="shared" si="1110"/>
        <v>3.4914461060155854E-4</v>
      </c>
      <c r="BF876" s="13">
        <f t="shared" si="1111"/>
        <v>3.309889253033604E-4</v>
      </c>
      <c r="BG876" s="13">
        <f t="shared" si="1112"/>
        <v>2.0918489616612447E-4</v>
      </c>
      <c r="BH876" s="13">
        <f t="shared" si="1113"/>
        <v>9.9153591190233789E-5</v>
      </c>
      <c r="BI876" s="13">
        <f t="shared" si="1114"/>
        <v>3.759902297386654E-5</v>
      </c>
      <c r="BJ876" s="14">
        <f t="shared" si="1115"/>
        <v>0.53391038358981857</v>
      </c>
      <c r="BK876" s="14">
        <f t="shared" si="1116"/>
        <v>0.22724662325508477</v>
      </c>
      <c r="BL876" s="14">
        <f t="shared" si="1117"/>
        <v>0.22574757075648719</v>
      </c>
      <c r="BM876" s="14">
        <f t="shared" si="1118"/>
        <v>0.59332017409433613</v>
      </c>
      <c r="BN876" s="14">
        <f t="shared" si="1119"/>
        <v>0.40302803804223586</v>
      </c>
    </row>
    <row r="877" spans="1:66" x14ac:dyDescent="0.25">
      <c r="A877" t="s">
        <v>213</v>
      </c>
      <c r="B877" t="s">
        <v>314</v>
      </c>
      <c r="C877" t="s">
        <v>221</v>
      </c>
      <c r="D877" s="11">
        <v>44450</v>
      </c>
      <c r="E877" s="10">
        <f>VLOOKUP(A877,home!$A$2:$E$405,3,FALSE)</f>
        <v>1.2675000000000001</v>
      </c>
      <c r="F877" s="10">
        <f>VLOOKUP(B877,home!$B$2:$E$405,3,FALSE)</f>
        <v>0.83050000000000002</v>
      </c>
      <c r="G877" s="10">
        <f>VLOOKUP(C877,away!$B$2:$E$405,4,FALSE)</f>
        <v>0.83050000000000002</v>
      </c>
      <c r="H877" s="10">
        <f>VLOOKUP(A877,away!$A$2:$E$405,3,FALSE)</f>
        <v>1.1535</v>
      </c>
      <c r="I877" s="10">
        <f>VLOOKUP(C877,away!$B$2:$E$405,3,FALSE)</f>
        <v>0.59319999999999995</v>
      </c>
      <c r="J877" s="10">
        <f>VLOOKUP(B877,home!$B$2:$E$405,4,FALSE)</f>
        <v>1.4145000000000001</v>
      </c>
      <c r="K877" s="12">
        <f t="shared" si="1064"/>
        <v>0.87423309187499998</v>
      </c>
      <c r="L877" s="12">
        <f t="shared" si="1065"/>
        <v>0.96788039489999989</v>
      </c>
      <c r="M877" s="13">
        <f t="shared" si="1066"/>
        <v>0.15848212203237988</v>
      </c>
      <c r="N877" s="13">
        <f t="shared" si="1067"/>
        <v>0.13855031555127847</v>
      </c>
      <c r="O877" s="13">
        <f t="shared" si="1068"/>
        <v>0.15339173885728979</v>
      </c>
      <c r="P877" s="13">
        <f t="shared" si="1069"/>
        <v>0.134100134129291</v>
      </c>
      <c r="Q877" s="13">
        <f t="shared" si="1070"/>
        <v>6.0562635372325542E-2</v>
      </c>
      <c r="R877" s="13">
        <f t="shared" si="1071"/>
        <v>7.4232428389795643E-2</v>
      </c>
      <c r="S877" s="13">
        <f t="shared" si="1072"/>
        <v>2.8367310051886679E-2</v>
      </c>
      <c r="T877" s="13">
        <f t="shared" si="1073"/>
        <v>5.8617387440351144E-2</v>
      </c>
      <c r="U877" s="13">
        <f t="shared" si="1074"/>
        <v>6.4896445388600565E-2</v>
      </c>
      <c r="V877" s="13">
        <f t="shared" si="1075"/>
        <v>2.667009610408908E-3</v>
      </c>
      <c r="W877" s="13">
        <f t="shared" si="1076"/>
        <v>1.7648619991215468E-2</v>
      </c>
      <c r="X877" s="13">
        <f t="shared" si="1077"/>
        <v>1.708175328653766E-2</v>
      </c>
      <c r="Y877" s="13">
        <f t="shared" si="1078"/>
        <v>8.2665470582792208E-3</v>
      </c>
      <c r="Z877" s="13">
        <f t="shared" si="1079"/>
        <v>2.3949370701433794E-2</v>
      </c>
      <c r="AA877" s="13">
        <f t="shared" si="1080"/>
        <v>2.0937332396774998E-2</v>
      </c>
      <c r="AB877" s="13">
        <f t="shared" si="1081"/>
        <v>9.1520544184236063E-3</v>
      </c>
      <c r="AC877" s="13">
        <f t="shared" si="1082"/>
        <v>1.4104364813104559E-4</v>
      </c>
      <c r="AD877" s="13">
        <f t="shared" si="1083"/>
        <v>3.8572519055618077E-3</v>
      </c>
      <c r="AE877" s="13">
        <f t="shared" si="1084"/>
        <v>3.7333584975839393E-3</v>
      </c>
      <c r="AF877" s="13">
        <f t="shared" si="1085"/>
        <v>1.8067222484724067E-3</v>
      </c>
      <c r="AG877" s="13">
        <f t="shared" si="1086"/>
        <v>5.8289701444202958E-4</v>
      </c>
      <c r="AH877" s="13">
        <f t="shared" si="1087"/>
        <v>5.795031593027555E-3</v>
      </c>
      <c r="AI877" s="13">
        <f t="shared" si="1088"/>
        <v>5.0662083870857853E-3</v>
      </c>
      <c r="AJ877" s="13">
        <f t="shared" si="1089"/>
        <v>2.2145235111625315E-3</v>
      </c>
      <c r="AK877" s="13">
        <f t="shared" si="1090"/>
        <v>6.4533657873116709E-4</v>
      </c>
      <c r="AL877" s="13">
        <f t="shared" si="1091"/>
        <v>4.7737806359239436E-6</v>
      </c>
      <c r="AM877" s="13">
        <f t="shared" si="1092"/>
        <v>6.7442745190800712E-4</v>
      </c>
      <c r="AN877" s="13">
        <f t="shared" si="1093"/>
        <v>6.5276510848412254E-4</v>
      </c>
      <c r="AO877" s="13">
        <f t="shared" si="1094"/>
        <v>3.158992754882769E-4</v>
      </c>
      <c r="AP877" s="13">
        <f t="shared" si="1095"/>
        <v>1.0191757183607244E-4</v>
      </c>
      <c r="AQ877" s="13">
        <f t="shared" si="1096"/>
        <v>2.466100491898672E-5</v>
      </c>
      <c r="AR877" s="13">
        <f t="shared" si="1097"/>
        <v>1.1217794933434976E-3</v>
      </c>
      <c r="AS877" s="13">
        <f t="shared" si="1098"/>
        <v>9.8069675486765675E-4</v>
      </c>
      <c r="AT877" s="13">
        <f t="shared" si="1099"/>
        <v>4.2867877809986524E-4</v>
      </c>
      <c r="AU877" s="13">
        <f t="shared" si="1100"/>
        <v>1.2492172453314743E-4</v>
      </c>
      <c r="AV877" s="13">
        <f t="shared" si="1101"/>
        <v>2.7302676370242621E-5</v>
      </c>
      <c r="AW877" s="13">
        <f t="shared" si="1102"/>
        <v>1.1220414282060487E-7</v>
      </c>
      <c r="AX877" s="13">
        <f t="shared" si="1103"/>
        <v>9.8267799421152457E-5</v>
      </c>
      <c r="AY877" s="13">
        <f t="shared" si="1104"/>
        <v>9.5111476509699013E-5</v>
      </c>
      <c r="AZ877" s="13">
        <f t="shared" si="1105"/>
        <v>4.6028266721864769E-5</v>
      </c>
      <c r="BA877" s="13">
        <f t="shared" si="1106"/>
        <v>1.4849952323773667E-5</v>
      </c>
      <c r="BB877" s="13">
        <f t="shared" si="1107"/>
        <v>3.5932444298450563E-6</v>
      </c>
      <c r="BC877" s="13">
        <f t="shared" si="1108"/>
        <v>6.9556616754613184E-7</v>
      </c>
      <c r="BD877" s="13">
        <f t="shared" si="1109"/>
        <v>1.809580631680043E-4</v>
      </c>
      <c r="BE877" s="13">
        <f t="shared" si="1110"/>
        <v>1.5819952706307592E-4</v>
      </c>
      <c r="BF877" s="13">
        <f t="shared" si="1111"/>
        <v>6.9151630838757794E-5</v>
      </c>
      <c r="BG877" s="13">
        <f t="shared" si="1112"/>
        <v>2.0151548012121946E-5</v>
      </c>
      <c r="BH877" s="13">
        <f t="shared" si="1113"/>
        <v>4.4042875311762185E-6</v>
      </c>
      <c r="BI877" s="13">
        <f t="shared" si="1114"/>
        <v>7.7007478117733942E-7</v>
      </c>
      <c r="BJ877" s="14">
        <f t="shared" si="1115"/>
        <v>0.31273570508425691</v>
      </c>
      <c r="BK877" s="14">
        <f t="shared" si="1116"/>
        <v>0.32385750472924313</v>
      </c>
      <c r="BL877" s="14">
        <f t="shared" si="1117"/>
        <v>0.33944811407950037</v>
      </c>
      <c r="BM877" s="14">
        <f t="shared" si="1118"/>
        <v>0.28057632098970703</v>
      </c>
      <c r="BN877" s="14">
        <f t="shared" si="1119"/>
        <v>0.71931937433236026</v>
      </c>
    </row>
    <row r="878" spans="1:66" x14ac:dyDescent="0.25">
      <c r="A878" t="s">
        <v>213</v>
      </c>
      <c r="B878" t="s">
        <v>223</v>
      </c>
      <c r="C878" t="s">
        <v>217</v>
      </c>
      <c r="D878" s="11">
        <v>44450</v>
      </c>
      <c r="E878" s="10">
        <f>VLOOKUP(A878,home!$A$2:$E$405,3,FALSE)</f>
        <v>1.2675000000000001</v>
      </c>
      <c r="F878" s="10">
        <f>VLOOKUP(B878,home!$B$2:$E$405,3,FALSE)</f>
        <v>0.62290000000000001</v>
      </c>
      <c r="G878" s="10">
        <f>VLOOKUP(C878,away!$B$2:$E$405,4,FALSE)</f>
        <v>1.0795999999999999</v>
      </c>
      <c r="H878" s="10">
        <f>VLOOKUP(A878,away!$A$2:$E$405,3,FALSE)</f>
        <v>1.1535</v>
      </c>
      <c r="I878" s="10">
        <f>VLOOKUP(C878,away!$B$2:$E$405,3,FALSE)</f>
        <v>0.50190000000000001</v>
      </c>
      <c r="J878" s="10">
        <f>VLOOKUP(B878,home!$B$2:$E$405,4,FALSE)</f>
        <v>1.0494000000000001</v>
      </c>
      <c r="K878" s="12">
        <f t="shared" si="1064"/>
        <v>0.85237199969999999</v>
      </c>
      <c r="L878" s="12">
        <f t="shared" si="1065"/>
        <v>0.60754136750999999</v>
      </c>
      <c r="M878" s="13">
        <f t="shared" si="1066"/>
        <v>0.23225639487769756</v>
      </c>
      <c r="N878" s="13">
        <f t="shared" si="1067"/>
        <v>0.19796884774501589</v>
      </c>
      <c r="O878" s="13">
        <f t="shared" si="1068"/>
        <v>0.14110536775693894</v>
      </c>
      <c r="P878" s="13">
        <f t="shared" si="1069"/>
        <v>0.12027426448338593</v>
      </c>
      <c r="Q878" s="13">
        <f t="shared" si="1070"/>
        <v>8.4371551315362003E-2</v>
      </c>
      <c r="R878" s="13">
        <f t="shared" si="1071"/>
        <v>4.2863674045026064E-2</v>
      </c>
      <c r="S878" s="13">
        <f t="shared" si="1072"/>
        <v>1.5571044561159418E-2</v>
      </c>
      <c r="T878" s="13">
        <f t="shared" si="1073"/>
        <v>5.125920766507517E-2</v>
      </c>
      <c r="U878" s="13">
        <f t="shared" si="1074"/>
        <v>3.6535795560247851E-2</v>
      </c>
      <c r="V878" s="13">
        <f t="shared" si="1075"/>
        <v>8.9594276609580577E-4</v>
      </c>
      <c r="W878" s="13">
        <f t="shared" si="1076"/>
        <v>2.3971982637488762E-2</v>
      </c>
      <c r="X878" s="13">
        <f t="shared" si="1077"/>
        <v>1.4563971113505899E-2</v>
      </c>
      <c r="Y878" s="13">
        <f t="shared" si="1078"/>
        <v>4.4241074633377554E-3</v>
      </c>
      <c r="Z878" s="13">
        <f t="shared" si="1079"/>
        <v>8.6804850486060098E-3</v>
      </c>
      <c r="AA878" s="13">
        <f t="shared" si="1080"/>
        <v>7.3990023992462559E-3</v>
      </c>
      <c r="AB878" s="13">
        <f t="shared" si="1081"/>
        <v>3.153351235415314E-3</v>
      </c>
      <c r="AC878" s="13">
        <f t="shared" si="1082"/>
        <v>2.8997817602645384E-5</v>
      </c>
      <c r="AD878" s="13">
        <f t="shared" si="1083"/>
        <v>5.1082616943724938E-3</v>
      </c>
      <c r="AE878" s="13">
        <f t="shared" si="1084"/>
        <v>3.1034802953980142E-3</v>
      </c>
      <c r="AF878" s="13">
        <f t="shared" si="1085"/>
        <v>9.42746331353224E-4</v>
      </c>
      <c r="AG878" s="13">
        <f t="shared" si="1086"/>
        <v>1.9091913178845778E-4</v>
      </c>
      <c r="AH878" s="13">
        <f t="shared" si="1087"/>
        <v>1.3184384392700508E-3</v>
      </c>
      <c r="AI878" s="13">
        <f t="shared" si="1088"/>
        <v>1.1238000089619602E-3</v>
      </c>
      <c r="AJ878" s="13">
        <f t="shared" si="1089"/>
        <v>4.7894783045089183E-4</v>
      </c>
      <c r="AK878" s="13">
        <f t="shared" si="1090"/>
        <v>1.3608057333113442E-4</v>
      </c>
      <c r="AL878" s="13">
        <f t="shared" si="1091"/>
        <v>6.0066224408901519E-7</v>
      </c>
      <c r="AM878" s="13">
        <f t="shared" si="1092"/>
        <v>8.7082784708463878E-4</v>
      </c>
      <c r="AN878" s="13">
        <f t="shared" si="1093"/>
        <v>5.2906394108359059E-4</v>
      </c>
      <c r="AO878" s="13">
        <f t="shared" si="1094"/>
        <v>1.6071411513307731E-4</v>
      </c>
      <c r="AP878" s="13">
        <f t="shared" si="1095"/>
        <v>3.2546824428703131E-5</v>
      </c>
      <c r="AQ878" s="13">
        <f t="shared" si="1096"/>
        <v>4.9433855553805424E-6</v>
      </c>
      <c r="AR878" s="13">
        <f t="shared" si="1097"/>
        <v>1.6020117847437534E-4</v>
      </c>
      <c r="AS878" s="13">
        <f t="shared" si="1098"/>
        <v>1.3655099885049991E-4</v>
      </c>
      <c r="AT878" s="13">
        <f t="shared" si="1099"/>
        <v>5.8196123975616485E-5</v>
      </c>
      <c r="AU878" s="13">
        <f t="shared" si="1100"/>
        <v>1.653491552262845E-5</v>
      </c>
      <c r="AV878" s="13">
        <f t="shared" si="1101"/>
        <v>3.5234747522233453E-6</v>
      </c>
      <c r="AW878" s="13">
        <f t="shared" si="1102"/>
        <v>8.6403803923472033E-9</v>
      </c>
      <c r="AX878" s="13">
        <f t="shared" si="1103"/>
        <v>1.2371154556899651E-4</v>
      </c>
      <c r="AY878" s="13">
        <f t="shared" si="1104"/>
        <v>7.5159881571763807E-5</v>
      </c>
      <c r="AZ878" s="13">
        <f t="shared" si="1105"/>
        <v>2.2831368615999512E-5</v>
      </c>
      <c r="BA878" s="13">
        <f t="shared" si="1106"/>
        <v>4.6236669703630804E-6</v>
      </c>
      <c r="BB878" s="13">
        <f t="shared" si="1107"/>
        <v>7.0226723852130102E-7</v>
      </c>
      <c r="BC878" s="13">
        <f t="shared" si="1108"/>
        <v>8.5331279689740508E-8</v>
      </c>
      <c r="BD878" s="13">
        <f t="shared" si="1109"/>
        <v>1.6221473841172587E-5</v>
      </c>
      <c r="BE878" s="13">
        <f t="shared" si="1110"/>
        <v>1.3826730096081518E-5</v>
      </c>
      <c r="BF878" s="13">
        <f t="shared" si="1111"/>
        <v>5.8927587906545874E-6</v>
      </c>
      <c r="BG878" s="13">
        <f t="shared" si="1112"/>
        <v>1.6742741980466686E-6</v>
      </c>
      <c r="BH878" s="13">
        <f t="shared" si="1113"/>
        <v>3.5677611155878814E-7</v>
      </c>
      <c r="BI878" s="13">
        <f t="shared" si="1114"/>
        <v>6.0821193530910919E-8</v>
      </c>
      <c r="BJ878" s="14">
        <f t="shared" si="1115"/>
        <v>0.38773028556722849</v>
      </c>
      <c r="BK878" s="14">
        <f t="shared" si="1116"/>
        <v>0.36910240504975722</v>
      </c>
      <c r="BL878" s="14">
        <f t="shared" si="1117"/>
        <v>0.23452749737469483</v>
      </c>
      <c r="BM878" s="14">
        <f t="shared" si="1118"/>
        <v>0.18112542157566869</v>
      </c>
      <c r="BN878" s="14">
        <f t="shared" si="1119"/>
        <v>0.81884010022342646</v>
      </c>
    </row>
    <row r="879" spans="1:66" x14ac:dyDescent="0.25">
      <c r="A879" t="s">
        <v>37</v>
      </c>
      <c r="B879" t="s">
        <v>229</v>
      </c>
      <c r="C879" t="s">
        <v>216</v>
      </c>
      <c r="D879" s="11">
        <v>44450</v>
      </c>
      <c r="E879" s="10">
        <f>VLOOKUP(A879,home!$A$2:$E$405,3,FALSE)</f>
        <v>1.5481</v>
      </c>
      <c r="F879" s="10">
        <f>VLOOKUP(B879,home!$B$2:$E$405,3,FALSE)</f>
        <v>0.73819999999999997</v>
      </c>
      <c r="G879" s="10">
        <f>VLOOKUP(C879,away!$B$2:$E$405,4,FALSE)</f>
        <v>1.5779000000000001</v>
      </c>
      <c r="H879" s="10">
        <f>VLOOKUP(A879,away!$A$2:$E$405,3,FALSE)</f>
        <v>1.2666999999999999</v>
      </c>
      <c r="I879" s="10">
        <f>VLOOKUP(C879,away!$B$2:$E$405,3,FALSE)</f>
        <v>0.95820000000000005</v>
      </c>
      <c r="J879" s="10">
        <f>VLOOKUP(B879,home!$B$2:$E$405,4,FALSE)</f>
        <v>0.62029999999999996</v>
      </c>
      <c r="K879" s="12">
        <f t="shared" si="1064"/>
        <v>1.8032358280180001</v>
      </c>
      <c r="L879" s="12">
        <f t="shared" si="1065"/>
        <v>0.75289032838199998</v>
      </c>
      <c r="M879" s="13">
        <f t="shared" si="1066"/>
        <v>7.760478771018231E-2</v>
      </c>
      <c r="N879" s="13">
        <f t="shared" si="1067"/>
        <v>0.13993973362473169</v>
      </c>
      <c r="O879" s="13">
        <f t="shared" si="1068"/>
        <v>5.8427894103134564E-2</v>
      </c>
      <c r="P879" s="13">
        <f t="shared" si="1069"/>
        <v>0.10535927200241386</v>
      </c>
      <c r="Q879" s="13">
        <f t="shared" si="1070"/>
        <v>0.12617217071770576</v>
      </c>
      <c r="R879" s="13">
        <f t="shared" si="1071"/>
        <v>2.1994898188988844E-2</v>
      </c>
      <c r="S879" s="13">
        <f t="shared" si="1072"/>
        <v>3.5759959289928429E-2</v>
      </c>
      <c r="T879" s="13">
        <f t="shared" si="1073"/>
        <v>9.4993807044323267E-2</v>
      </c>
      <c r="U879" s="13">
        <f t="shared" si="1074"/>
        <v>3.9661988447992902E-2</v>
      </c>
      <c r="V879" s="13">
        <f t="shared" si="1075"/>
        <v>5.3943454160374276E-3</v>
      </c>
      <c r="W879" s="13">
        <f t="shared" si="1076"/>
        <v>7.5839392912323542E-2</v>
      </c>
      <c r="X879" s="13">
        <f t="shared" si="1077"/>
        <v>5.7098745434050795E-2</v>
      </c>
      <c r="Y879" s="13">
        <f t="shared" si="1078"/>
        <v>2.1494546600021355E-2</v>
      </c>
      <c r="Z879" s="13">
        <f t="shared" si="1079"/>
        <v>5.5199153734121573E-3</v>
      </c>
      <c r="AA879" s="13">
        <f t="shared" si="1080"/>
        <v>9.9537091689641585E-3</v>
      </c>
      <c r="AB879" s="13">
        <f t="shared" si="1081"/>
        <v>8.9744424975737244E-3</v>
      </c>
      <c r="AC879" s="13">
        <f t="shared" si="1082"/>
        <v>4.5772329479670972E-4</v>
      </c>
      <c r="AD879" s="13">
        <f t="shared" si="1083"/>
        <v>3.4189077618659046E-2</v>
      </c>
      <c r="AE879" s="13">
        <f t="shared" si="1084"/>
        <v>2.5740625875389896E-2</v>
      </c>
      <c r="AF879" s="13">
        <f t="shared" si="1085"/>
        <v>9.6899341340402484E-3</v>
      </c>
      <c r="AG879" s="13">
        <f t="shared" si="1086"/>
        <v>2.4318192307258386E-3</v>
      </c>
      <c r="AH879" s="13">
        <f t="shared" si="1087"/>
        <v>1.038972724532282E-3</v>
      </c>
      <c r="AI879" s="13">
        <f t="shared" si="1088"/>
        <v>1.873512841210087E-3</v>
      </c>
      <c r="AJ879" s="13">
        <f t="shared" si="1089"/>
        <v>1.6891927397609142E-3</v>
      </c>
      <c r="AK879" s="13">
        <f t="shared" si="1090"/>
        <v>1.0153376229215887E-3</v>
      </c>
      <c r="AL879" s="13">
        <f t="shared" si="1091"/>
        <v>2.4856916456457286E-5</v>
      </c>
      <c r="AM879" s="13">
        <f t="shared" si="1092"/>
        <v>1.2330193937770864E-2</v>
      </c>
      <c r="AN879" s="13">
        <f t="shared" si="1093"/>
        <v>9.2832837628220519E-3</v>
      </c>
      <c r="AO879" s="13">
        <f t="shared" si="1094"/>
        <v>3.4946472803271907E-3</v>
      </c>
      <c r="AP879" s="13">
        <f t="shared" si="1095"/>
        <v>8.7702871282160076E-4</v>
      </c>
      <c r="AQ879" s="13">
        <f t="shared" si="1096"/>
        <v>1.6507660889917441E-4</v>
      </c>
      <c r="AR879" s="13">
        <f t="shared" si="1097"/>
        <v>1.5644650315061023E-4</v>
      </c>
      <c r="AS879" s="13">
        <f t="shared" si="1098"/>
        <v>2.8210993964931127E-4</v>
      </c>
      <c r="AT879" s="13">
        <f t="shared" si="1099"/>
        <v>2.54355375307817E-4</v>
      </c>
      <c r="AU879" s="13">
        <f t="shared" si="1100"/>
        <v>1.5288757526800686E-4</v>
      </c>
      <c r="AV879" s="13">
        <f t="shared" si="1101"/>
        <v>6.8923088345517158E-5</v>
      </c>
      <c r="AW879" s="13">
        <f t="shared" si="1102"/>
        <v>9.3740873875575345E-7</v>
      </c>
      <c r="AX879" s="13">
        <f t="shared" si="1103"/>
        <v>3.7057079124997948E-3</v>
      </c>
      <c r="AY879" s="13">
        <f t="shared" si="1104"/>
        <v>2.789991647129746E-3</v>
      </c>
      <c r="AZ879" s="13">
        <f t="shared" si="1105"/>
        <v>1.0502788636952754E-3</v>
      </c>
      <c r="BA879" s="13">
        <f t="shared" si="1106"/>
        <v>2.6358159952673667E-4</v>
      </c>
      <c r="BB879" s="13">
        <f t="shared" si="1107"/>
        <v>4.9612009255784384E-5</v>
      </c>
      <c r="BC879" s="13">
        <f t="shared" si="1108"/>
        <v>7.4704803880556665E-6</v>
      </c>
      <c r="BD879" s="13">
        <f t="shared" si="1109"/>
        <v>1.9631176521879754E-5</v>
      </c>
      <c r="BE879" s="13">
        <f t="shared" si="1110"/>
        <v>3.5399640850399356E-5</v>
      </c>
      <c r="BF879" s="13">
        <f t="shared" si="1111"/>
        <v>3.1916950340204864E-5</v>
      </c>
      <c r="BG879" s="13">
        <f t="shared" si="1112"/>
        <v>1.91845961248429E-5</v>
      </c>
      <c r="BH879" s="13">
        <f t="shared" si="1113"/>
        <v>8.6485877695930006E-6</v>
      </c>
      <c r="BI879" s="13">
        <f t="shared" si="1114"/>
        <v>3.1190886655776767E-6</v>
      </c>
      <c r="BJ879" s="14">
        <f t="shared" si="1115"/>
        <v>0.62160672600710809</v>
      </c>
      <c r="BK879" s="14">
        <f t="shared" si="1116"/>
        <v>0.22739093627694493</v>
      </c>
      <c r="BL879" s="14">
        <f t="shared" si="1117"/>
        <v>0.14566257085707285</v>
      </c>
      <c r="BM879" s="14">
        <f t="shared" si="1118"/>
        <v>0.46789233792898965</v>
      </c>
      <c r="BN879" s="14">
        <f t="shared" si="1119"/>
        <v>0.52949875634715693</v>
      </c>
    </row>
    <row r="880" spans="1:66" x14ac:dyDescent="0.25">
      <c r="A880" t="s">
        <v>37</v>
      </c>
      <c r="B880" t="s">
        <v>227</v>
      </c>
      <c r="C880" t="s">
        <v>39</v>
      </c>
      <c r="D880" s="11">
        <v>44450</v>
      </c>
      <c r="E880" s="10">
        <f>VLOOKUP(A880,home!$A$2:$E$405,3,FALSE)</f>
        <v>1.5481</v>
      </c>
      <c r="F880" s="10">
        <f>VLOOKUP(B880,home!$B$2:$E$405,3,FALSE)</f>
        <v>0.54659999999999997</v>
      </c>
      <c r="G880" s="10">
        <f>VLOOKUP(C880,away!$B$2:$E$405,4,FALSE)</f>
        <v>1.0435000000000001</v>
      </c>
      <c r="H880" s="10">
        <f>VLOOKUP(A880,away!$A$2:$E$405,3,FALSE)</f>
        <v>1.2666999999999999</v>
      </c>
      <c r="I880" s="10">
        <f>VLOOKUP(C880,away!$B$2:$E$405,3,FALSE)</f>
        <v>0.85019999999999996</v>
      </c>
      <c r="J880" s="10">
        <f>VLOOKUP(B880,home!$B$2:$E$405,4,FALSE)</f>
        <v>0.72870000000000001</v>
      </c>
      <c r="K880" s="12">
        <f t="shared" si="1064"/>
        <v>0.88300078851000008</v>
      </c>
      <c r="L880" s="12">
        <f t="shared" si="1065"/>
        <v>0.78477225535799999</v>
      </c>
      <c r="M880" s="13">
        <f t="shared" si="1066"/>
        <v>0.18866675073260208</v>
      </c>
      <c r="N880" s="13">
        <f t="shared" si="1067"/>
        <v>0.16659288966250727</v>
      </c>
      <c r="O880" s="13">
        <f t="shared" si="1068"/>
        <v>0.14806043148348977</v>
      </c>
      <c r="P880" s="13">
        <f t="shared" si="1069"/>
        <v>0.13073747774705227</v>
      </c>
      <c r="Q880" s="13">
        <f t="shared" si="1070"/>
        <v>7.3550826466076691E-2</v>
      </c>
      <c r="R880" s="13">
        <f t="shared" si="1071"/>
        <v>5.809685937228843E-2</v>
      </c>
      <c r="S880" s="13">
        <f t="shared" si="1072"/>
        <v>2.2648781543768058E-2</v>
      </c>
      <c r="T880" s="13">
        <f t="shared" si="1073"/>
        <v>5.7720647969227878E-2</v>
      </c>
      <c r="U880" s="13">
        <f t="shared" si="1074"/>
        <v>5.1299572635685263E-2</v>
      </c>
      <c r="V880" s="13">
        <f t="shared" si="1075"/>
        <v>1.7438417277367787E-3</v>
      </c>
      <c r="W880" s="13">
        <f t="shared" si="1076"/>
        <v>2.1648479255035963E-2</v>
      </c>
      <c r="X880" s="13">
        <f t="shared" si="1077"/>
        <v>1.6989125890045451E-2</v>
      </c>
      <c r="Y880" s="13">
        <f t="shared" si="1078"/>
        <v>6.6662973206459766E-3</v>
      </c>
      <c r="Z880" s="13">
        <f t="shared" si="1079"/>
        <v>1.5197601119602449E-2</v>
      </c>
      <c r="AA880" s="13">
        <f t="shared" si="1080"/>
        <v>1.3419493772069422E-2</v>
      </c>
      <c r="AB880" s="13">
        <f t="shared" si="1081"/>
        <v>5.9247117910711678E-3</v>
      </c>
      <c r="AC880" s="13">
        <f t="shared" si="1082"/>
        <v>7.5525187993210794E-5</v>
      </c>
      <c r="AD880" s="13">
        <f t="shared" si="1083"/>
        <v>4.7789060630597825E-3</v>
      </c>
      <c r="AE880" s="13">
        <f t="shared" si="1084"/>
        <v>3.7503528892514465E-3</v>
      </c>
      <c r="AF880" s="13">
        <f t="shared" si="1085"/>
        <v>1.4715864476431244E-3</v>
      </c>
      <c r="AG880" s="13">
        <f t="shared" si="1086"/>
        <v>3.8495340515705401E-4</v>
      </c>
      <c r="AH880" s="13">
        <f t="shared" si="1087"/>
        <v>2.9816639266654192E-3</v>
      </c>
      <c r="AI880" s="13">
        <f t="shared" si="1088"/>
        <v>2.6328115983173879E-3</v>
      </c>
      <c r="AJ880" s="13">
        <f t="shared" si="1089"/>
        <v>1.1623873586562637E-3</v>
      </c>
      <c r="AK880" s="13">
        <f t="shared" si="1090"/>
        <v>3.4212965141584568E-4</v>
      </c>
      <c r="AL880" s="13">
        <f t="shared" si="1091"/>
        <v>2.0934208166013848E-6</v>
      </c>
      <c r="AM880" s="13">
        <f t="shared" si="1092"/>
        <v>8.4395556437940212E-4</v>
      </c>
      <c r="AN880" s="13">
        <f t="shared" si="1093"/>
        <v>6.6231291167995719E-4</v>
      </c>
      <c r="AO880" s="13">
        <f t="shared" si="1094"/>
        <v>2.5988239872590187E-4</v>
      </c>
      <c r="AP880" s="13">
        <f t="shared" si="1095"/>
        <v>6.7982832058657679E-5</v>
      </c>
      <c r="AQ880" s="13">
        <f t="shared" si="1096"/>
        <v>1.3337760110074229E-5</v>
      </c>
      <c r="AR880" s="13">
        <f t="shared" si="1097"/>
        <v>4.6798542488976245E-4</v>
      </c>
      <c r="AS880" s="13">
        <f t="shared" si="1098"/>
        <v>4.1323149918884761E-4</v>
      </c>
      <c r="AT880" s="13">
        <f t="shared" si="1099"/>
        <v>1.8244186981046097E-4</v>
      </c>
      <c r="AU880" s="13">
        <f t="shared" si="1100"/>
        <v>5.3698771633291937E-5</v>
      </c>
      <c r="AV880" s="13">
        <f t="shared" si="1101"/>
        <v>1.1854014423553798E-5</v>
      </c>
      <c r="AW880" s="13">
        <f t="shared" si="1102"/>
        <v>4.0295706047670099E-8</v>
      </c>
      <c r="AX880" s="13">
        <f t="shared" si="1103"/>
        <v>1.2420223813573562E-4</v>
      </c>
      <c r="AY880" s="13">
        <f t="shared" si="1104"/>
        <v>9.7470470542292657E-5</v>
      </c>
      <c r="AZ880" s="13">
        <f t="shared" si="1105"/>
        <v>3.8246060499140243E-5</v>
      </c>
      <c r="BA880" s="13">
        <f t="shared" si="1106"/>
        <v>1.0004815718822934E-5</v>
      </c>
      <c r="BB880" s="13">
        <f t="shared" si="1107"/>
        <v>1.9628754490254606E-6</v>
      </c>
      <c r="BC880" s="13">
        <f t="shared" si="1108"/>
        <v>3.0808203862371162E-7</v>
      </c>
      <c r="BD880" s="13">
        <f t="shared" si="1109"/>
        <v>6.121032956090178E-5</v>
      </c>
      <c r="BE880" s="13">
        <f t="shared" si="1110"/>
        <v>5.4048769267233235E-5</v>
      </c>
      <c r="BF880" s="13">
        <f t="shared" si="1111"/>
        <v>2.3862552940481006E-5</v>
      </c>
      <c r="BG880" s="13">
        <f t="shared" si="1112"/>
        <v>7.0235510207687829E-6</v>
      </c>
      <c r="BH880" s="13">
        <f t="shared" si="1113"/>
        <v>1.5504502723697623E-6</v>
      </c>
      <c r="BI880" s="13">
        <f t="shared" si="1114"/>
        <v>2.7380976260960905E-7</v>
      </c>
      <c r="BJ880" s="14">
        <f t="shared" si="1115"/>
        <v>0.3556737313779883</v>
      </c>
      <c r="BK880" s="14">
        <f t="shared" si="1116"/>
        <v>0.34397194083051125</v>
      </c>
      <c r="BL880" s="14">
        <f t="shared" si="1117"/>
        <v>0.28519724263242929</v>
      </c>
      <c r="BM880" s="14">
        <f t="shared" si="1118"/>
        <v>0.23423785032167846</v>
      </c>
      <c r="BN880" s="14">
        <f t="shared" si="1119"/>
        <v>0.76570523546401659</v>
      </c>
    </row>
    <row r="881" spans="1:66" x14ac:dyDescent="0.25">
      <c r="A881" t="s">
        <v>37</v>
      </c>
      <c r="B881" t="s">
        <v>231</v>
      </c>
      <c r="C881" t="s">
        <v>407</v>
      </c>
      <c r="D881" s="11">
        <v>44450</v>
      </c>
      <c r="E881" s="10">
        <f>VLOOKUP(A881,home!$A$2:$E$405,3,FALSE)</f>
        <v>1.5481</v>
      </c>
      <c r="F881" s="10">
        <f>VLOOKUP(B881,home!$B$2:$E$405,3,FALSE)</f>
        <v>0.79500000000000004</v>
      </c>
      <c r="G881" s="10">
        <f>VLOOKUP(C881,away!$B$2:$E$405,4,FALSE)</f>
        <v>0.7097</v>
      </c>
      <c r="H881" s="10">
        <f>VLOOKUP(A881,away!$A$2:$E$405,3,FALSE)</f>
        <v>1.2666999999999999</v>
      </c>
      <c r="I881" s="10">
        <f>VLOOKUP(C881,away!$B$2:$E$405,3,FALSE)</f>
        <v>1.4634</v>
      </c>
      <c r="J881" s="10">
        <f>VLOOKUP(B881,home!$B$2:$E$405,4,FALSE)</f>
        <v>0.78949999999999998</v>
      </c>
      <c r="K881" s="12">
        <f t="shared" si="1064"/>
        <v>0.87345582315000003</v>
      </c>
      <c r="L881" s="12">
        <f t="shared" si="1065"/>
        <v>1.4634872918099999</v>
      </c>
      <c r="M881" s="13">
        <f t="shared" si="1066"/>
        <v>9.6622551274722496E-2</v>
      </c>
      <c r="N881" s="13">
        <f t="shared" si="1067"/>
        <v>8.4395530058515827E-2</v>
      </c>
      <c r="O881" s="13">
        <f t="shared" si="1068"/>
        <v>0.1414058758928165</v>
      </c>
      <c r="P881" s="13">
        <f t="shared" si="1069"/>
        <v>0.12351178572620677</v>
      </c>
      <c r="Q881" s="13">
        <f t="shared" si="1070"/>
        <v>3.6857883588720754E-2</v>
      </c>
      <c r="R881" s="13">
        <f t="shared" si="1071"/>
        <v>0.1034728511781995</v>
      </c>
      <c r="S881" s="13">
        <f t="shared" si="1072"/>
        <v>3.947101637251875E-2</v>
      </c>
      <c r="T881" s="13">
        <f t="shared" si="1073"/>
        <v>5.3941044235105179E-2</v>
      </c>
      <c r="U881" s="13">
        <f t="shared" si="1074"/>
        <v>9.0378964399531692E-2</v>
      </c>
      <c r="V881" s="13">
        <f t="shared" si="1075"/>
        <v>5.6061627347071654E-3</v>
      </c>
      <c r="W881" s="13">
        <f t="shared" si="1076"/>
        <v>1.0731244349850989E-2</v>
      </c>
      <c r="X881" s="13">
        <f t="shared" si="1077"/>
        <v>1.5705039731314787E-2</v>
      </c>
      <c r="Y881" s="13">
        <f t="shared" si="1078"/>
        <v>1.1492063032075166E-2</v>
      </c>
      <c r="Z881" s="13">
        <f t="shared" si="1079"/>
        <v>5.0477067582214104E-2</v>
      </c>
      <c r="AA881" s="13">
        <f t="shared" si="1080"/>
        <v>4.4089488615220995E-2</v>
      </c>
      <c r="AB881" s="13">
        <f t="shared" si="1081"/>
        <v>1.9255110285335206E-2</v>
      </c>
      <c r="AC881" s="13">
        <f t="shared" si="1082"/>
        <v>4.4789438470906902E-4</v>
      </c>
      <c r="AD881" s="13">
        <f t="shared" si="1083"/>
        <v>2.34331696675572E-3</v>
      </c>
      <c r="AE881" s="13">
        <f t="shared" si="1084"/>
        <v>3.4294146015297526E-3</v>
      </c>
      <c r="AF881" s="13">
        <f t="shared" si="1085"/>
        <v>2.5094523438432244E-3</v>
      </c>
      <c r="AG881" s="13">
        <f t="shared" si="1086"/>
        <v>1.2241838715391254E-3</v>
      </c>
      <c r="AH881" s="13">
        <f t="shared" si="1087"/>
        <v>1.8468136733601221E-2</v>
      </c>
      <c r="AI881" s="13">
        <f t="shared" si="1088"/>
        <v>1.6131101572694408E-2</v>
      </c>
      <c r="AJ881" s="13">
        <f t="shared" si="1089"/>
        <v>7.0449023012470269E-3</v>
      </c>
      <c r="AK881" s="13">
        <f t="shared" si="1090"/>
        <v>2.0511369795156841E-3</v>
      </c>
      <c r="AL881" s="13">
        <f t="shared" si="1091"/>
        <v>2.2901583343568843E-5</v>
      </c>
      <c r="AM881" s="13">
        <f t="shared" si="1092"/>
        <v>4.0935677001979591E-4</v>
      </c>
      <c r="AN881" s="13">
        <f t="shared" si="1093"/>
        <v>5.9908843074036016E-4</v>
      </c>
      <c r="AO881" s="13">
        <f t="shared" si="1094"/>
        <v>4.3837915252945627E-4</v>
      </c>
      <c r="AP881" s="13">
        <f t="shared" si="1095"/>
        <v>2.138541062404322E-4</v>
      </c>
      <c r="AQ881" s="13">
        <f t="shared" si="1096"/>
        <v>7.824319169606457E-5</v>
      </c>
      <c r="AR881" s="13">
        <f t="shared" si="1097"/>
        <v>5.4055766826069671E-3</v>
      </c>
      <c r="AS881" s="13">
        <f t="shared" si="1098"/>
        <v>4.7215324309069148E-3</v>
      </c>
      <c r="AT881" s="13">
        <f t="shared" si="1099"/>
        <v>2.0620249979836098E-3</v>
      </c>
      <c r="AU881" s="13">
        <f t="shared" si="1100"/>
        <v>6.0036258065655041E-4</v>
      </c>
      <c r="AV881" s="13">
        <f t="shared" si="1101"/>
        <v>1.3109754801895635E-4</v>
      </c>
      <c r="AW881" s="13">
        <f t="shared" si="1102"/>
        <v>8.1319164608525258E-7</v>
      </c>
      <c r="AX881" s="13">
        <f t="shared" si="1103"/>
        <v>5.9592509086610989E-5</v>
      </c>
      <c r="AY881" s="13">
        <f t="shared" si="1104"/>
        <v>8.7212879735327125E-5</v>
      </c>
      <c r="AZ881" s="13">
        <f t="shared" si="1105"/>
        <v>6.3817470587402571E-5</v>
      </c>
      <c r="BA881" s="13">
        <f t="shared" si="1106"/>
        <v>3.1132019066707366E-5</v>
      </c>
      <c r="BB881" s="13">
        <f t="shared" si="1107"/>
        <v>1.1390328568128215E-5</v>
      </c>
      <c r="BC881" s="13">
        <f t="shared" si="1108"/>
        <v>3.3339202217992077E-6</v>
      </c>
      <c r="BD881" s="13">
        <f t="shared" si="1109"/>
        <v>1.3184987966499587E-3</v>
      </c>
      <c r="BE881" s="13">
        <f t="shared" si="1110"/>
        <v>1.1516504517501739E-3</v>
      </c>
      <c r="BF881" s="13">
        <f t="shared" si="1111"/>
        <v>5.0295789665725881E-4</v>
      </c>
      <c r="BG881" s="13">
        <f t="shared" si="1112"/>
        <v>1.4643716787818623E-4</v>
      </c>
      <c r="BH881" s="13">
        <f t="shared" si="1113"/>
        <v>3.197659925219897E-5</v>
      </c>
      <c r="BI881" s="13">
        <f t="shared" si="1114"/>
        <v>5.5860293642734271E-6</v>
      </c>
      <c r="BJ881" s="14">
        <f t="shared" si="1115"/>
        <v>0.22462457355774257</v>
      </c>
      <c r="BK881" s="14">
        <f t="shared" si="1116"/>
        <v>0.26576952495594314</v>
      </c>
      <c r="BL881" s="14">
        <f t="shared" si="1117"/>
        <v>0.45837526913988741</v>
      </c>
      <c r="BM881" s="14">
        <f t="shared" si="1118"/>
        <v>0.41289355782851606</v>
      </c>
      <c r="BN881" s="14">
        <f t="shared" si="1119"/>
        <v>0.58626647771918183</v>
      </c>
    </row>
    <row r="882" spans="1:66" x14ac:dyDescent="0.25">
      <c r="A882" t="s">
        <v>37</v>
      </c>
      <c r="B882" t="s">
        <v>219</v>
      </c>
      <c r="C882" t="s">
        <v>38</v>
      </c>
      <c r="D882" s="11">
        <v>44450</v>
      </c>
      <c r="E882" s="10">
        <f>VLOOKUP(A882,home!$A$2:$E$405,3,FALSE)</f>
        <v>1.5481</v>
      </c>
      <c r="F882" s="10">
        <f>VLOOKUP(B882,home!$B$2:$E$405,3,FALSE)</f>
        <v>1.2457</v>
      </c>
      <c r="G882" s="10">
        <f>VLOOKUP(C882,away!$B$2:$E$405,4,FALSE)</f>
        <v>0.74529999999999996</v>
      </c>
      <c r="H882" s="10">
        <f>VLOOKUP(A882,away!$A$2:$E$405,3,FALSE)</f>
        <v>1.2666999999999999</v>
      </c>
      <c r="I882" s="10">
        <f>VLOOKUP(C882,away!$B$2:$E$405,3,FALSE)</f>
        <v>0.48580000000000001</v>
      </c>
      <c r="J882" s="10">
        <f>VLOOKUP(B882,home!$B$2:$E$405,4,FALSE)</f>
        <v>1.2319</v>
      </c>
      <c r="K882" s="12">
        <f t="shared" si="1064"/>
        <v>1.437287327101</v>
      </c>
      <c r="L882" s="12">
        <f t="shared" si="1065"/>
        <v>0.7580655072339999</v>
      </c>
      <c r="M882" s="13">
        <f t="shared" si="1066"/>
        <v>0.11131927731173111</v>
      </c>
      <c r="N882" s="13">
        <f t="shared" si="1067"/>
        <v>0.15999778654219299</v>
      </c>
      <c r="O882" s="13">
        <f t="shared" si="1068"/>
        <v>8.4387304420239742E-2</v>
      </c>
      <c r="P882" s="13">
        <f t="shared" si="1069"/>
        <v>0.12128880321142477</v>
      </c>
      <c r="Q882" s="13">
        <f t="shared" si="1070"/>
        <v>0.11498139548065248</v>
      </c>
      <c r="R882" s="13">
        <f t="shared" si="1071"/>
        <v>3.1985552364719491E-2</v>
      </c>
      <c r="S882" s="13">
        <f t="shared" si="1072"/>
        <v>3.3037794844966717E-2</v>
      </c>
      <c r="T882" s="13">
        <f t="shared" si="1073"/>
        <v>8.7163429887513966E-2</v>
      </c>
      <c r="U882" s="13">
        <f t="shared" si="1074"/>
        <v>4.597242906413674E-2</v>
      </c>
      <c r="V882" s="13">
        <f t="shared" si="1075"/>
        <v>3.999621323716702E-3</v>
      </c>
      <c r="W882" s="13">
        <f t="shared" si="1076"/>
        <v>5.5087100858909999E-2</v>
      </c>
      <c r="X882" s="13">
        <f t="shared" si="1077"/>
        <v>4.1759631054660122E-2</v>
      </c>
      <c r="Y882" s="13">
        <f t="shared" si="1078"/>
        <v>1.5828267948677803E-2</v>
      </c>
      <c r="Z882" s="13">
        <f t="shared" si="1079"/>
        <v>8.0823813258402502E-3</v>
      </c>
      <c r="AA882" s="13">
        <f t="shared" si="1080"/>
        <v>1.1616704252427969E-2</v>
      </c>
      <c r="AB882" s="13">
        <f t="shared" si="1081"/>
        <v>8.3482709023475106E-3</v>
      </c>
      <c r="AC882" s="13">
        <f t="shared" si="1082"/>
        <v>2.7236369980534992E-4</v>
      </c>
      <c r="AD882" s="13">
        <f t="shared" si="1083"/>
        <v>1.979399798781149E-2</v>
      </c>
      <c r="AE882" s="13">
        <f t="shared" si="1084"/>
        <v>1.5005147124819092E-2</v>
      </c>
      <c r="AF882" s="13">
        <f t="shared" si="1085"/>
        <v>5.6874422331483878E-3</v>
      </c>
      <c r="AG882" s="13">
        <f t="shared" si="1086"/>
        <v>1.4371512604452355E-3</v>
      </c>
      <c r="AH882" s="13">
        <f t="shared" si="1087"/>
        <v>1.5317436248579244E-3</v>
      </c>
      <c r="AI882" s="13">
        <f t="shared" si="1088"/>
        <v>2.2015557003760428E-3</v>
      </c>
      <c r="AJ882" s="13">
        <f t="shared" si="1089"/>
        <v>1.5821340540287268E-3</v>
      </c>
      <c r="AK882" s="13">
        <f t="shared" si="1090"/>
        <v>7.5799374187680586E-4</v>
      </c>
      <c r="AL882" s="13">
        <f t="shared" si="1091"/>
        <v>1.1870241340183547E-5</v>
      </c>
      <c r="AM882" s="13">
        <f t="shared" si="1092"/>
        <v>5.689932492108832E-3</v>
      </c>
      <c r="AN882" s="13">
        <f t="shared" si="1093"/>
        <v>4.313341560757699E-3</v>
      </c>
      <c r="AO882" s="13">
        <f t="shared" si="1094"/>
        <v>1.6348977290646383E-3</v>
      </c>
      <c r="AP882" s="13">
        <f t="shared" si="1095"/>
        <v>4.131198587530333E-4</v>
      </c>
      <c r="AQ882" s="13">
        <f t="shared" si="1096"/>
        <v>7.8292978818514145E-5</v>
      </c>
      <c r="AR882" s="13">
        <f t="shared" si="1097"/>
        <v>2.3223240158607366E-4</v>
      </c>
      <c r="AS882" s="13">
        <f t="shared" si="1098"/>
        <v>3.3378468774189382E-4</v>
      </c>
      <c r="AT882" s="13">
        <f t="shared" si="1099"/>
        <v>2.3987225083589429E-4</v>
      </c>
      <c r="AU882" s="13">
        <f t="shared" si="1100"/>
        <v>1.149217820832077E-4</v>
      </c>
      <c r="AV882" s="13">
        <f t="shared" si="1101"/>
        <v>4.1293905249014305E-5</v>
      </c>
      <c r="AW882" s="13">
        <f t="shared" si="1102"/>
        <v>3.592587716935241E-7</v>
      </c>
      <c r="AX882" s="13">
        <f t="shared" si="1103"/>
        <v>1.3630113104947041E-3</v>
      </c>
      <c r="AY882" s="13">
        <f t="shared" si="1104"/>
        <v>1.0332518604558468E-3</v>
      </c>
      <c r="AZ882" s="13">
        <f t="shared" si="1105"/>
        <v>3.9163629784846768E-4</v>
      </c>
      <c r="BA882" s="13">
        <f t="shared" si="1106"/>
        <v>9.8961989593248197E-5</v>
      </c>
      <c r="BB882" s="13">
        <f t="shared" si="1107"/>
        <v>1.8754917709472878E-5</v>
      </c>
      <c r="BC882" s="13">
        <f t="shared" si="1108"/>
        <v>2.8434912413126973E-6</v>
      </c>
      <c r="BD882" s="13">
        <f t="shared" si="1109"/>
        <v>2.9341228884086132E-5</v>
      </c>
      <c r="BE882" s="13">
        <f t="shared" si="1110"/>
        <v>4.2171776436666812E-5</v>
      </c>
      <c r="BF882" s="13">
        <f t="shared" si="1111"/>
        <v>3.0306479916878896E-5</v>
      </c>
      <c r="BG882" s="13">
        <f t="shared" si="1112"/>
        <v>1.4519706504523668E-5</v>
      </c>
      <c r="BH882" s="13">
        <f t="shared" si="1113"/>
        <v>5.2172475380444574E-6</v>
      </c>
      <c r="BI882" s="13">
        <f t="shared" si="1114"/>
        <v>1.4997367537560386E-6</v>
      </c>
      <c r="BJ882" s="14">
        <f t="shared" si="1115"/>
        <v>0.53177939486567727</v>
      </c>
      <c r="BK882" s="14">
        <f t="shared" si="1116"/>
        <v>0.27096298249344064</v>
      </c>
      <c r="BL882" s="14">
        <f t="shared" si="1117"/>
        <v>0.18946884932854099</v>
      </c>
      <c r="BM882" s="14">
        <f t="shared" si="1118"/>
        <v>0.37530059608085437</v>
      </c>
      <c r="BN882" s="14">
        <f t="shared" si="1119"/>
        <v>0.62396011933096052</v>
      </c>
    </row>
    <row r="883" spans="1:66" x14ac:dyDescent="0.25">
      <c r="A883" t="s">
        <v>37</v>
      </c>
      <c r="B883" t="s">
        <v>230</v>
      </c>
      <c r="C883" t="s">
        <v>228</v>
      </c>
      <c r="D883" s="11">
        <v>44450</v>
      </c>
      <c r="E883" s="10">
        <f>VLOOKUP(A883,home!$A$2:$E$405,3,FALSE)</f>
        <v>1.5481</v>
      </c>
      <c r="F883" s="10">
        <f>VLOOKUP(B883,home!$B$2:$E$405,3,FALSE)</f>
        <v>1.1924999999999999</v>
      </c>
      <c r="G883" s="10">
        <f>VLOOKUP(C883,away!$B$2:$E$405,4,FALSE)</f>
        <v>1.2458</v>
      </c>
      <c r="H883" s="10">
        <f>VLOOKUP(A883,away!$A$2:$E$405,3,FALSE)</f>
        <v>1.2666999999999999</v>
      </c>
      <c r="I883" s="10">
        <f>VLOOKUP(C883,away!$B$2:$E$405,3,FALSE)</f>
        <v>1.1841999999999999</v>
      </c>
      <c r="J883" s="10">
        <f>VLOOKUP(B883,home!$B$2:$E$405,4,FALSE)</f>
        <v>1.0931</v>
      </c>
      <c r="K883" s="12">
        <f t="shared" si="1064"/>
        <v>2.2998829036499999</v>
      </c>
      <c r="L883" s="12">
        <f t="shared" si="1065"/>
        <v>1.6396785736339998</v>
      </c>
      <c r="M883" s="13">
        <f t="shared" si="1066"/>
        <v>1.9456745099577236E-2</v>
      </c>
      <c r="N883" s="13">
        <f t="shared" si="1067"/>
        <v>4.4748235415193592E-2</v>
      </c>
      <c r="O883" s="13">
        <f t="shared" si="1068"/>
        <v>3.1902808052435117E-2</v>
      </c>
      <c r="P883" s="13">
        <f t="shared" si="1069"/>
        <v>7.3372722818223074E-2</v>
      </c>
      <c r="Q883" s="13">
        <f t="shared" si="1070"/>
        <v>5.1457850799954616E-2</v>
      </c>
      <c r="R883" s="13">
        <f t="shared" si="1071"/>
        <v>2.6155175401168056E-2</v>
      </c>
      <c r="S883" s="13">
        <f t="shared" si="1072"/>
        <v>6.9173394961585477E-2</v>
      </c>
      <c r="T883" s="13">
        <f t="shared" si="1073"/>
        <v>8.4374335401940767E-2</v>
      </c>
      <c r="U883" s="13">
        <f t="shared" si="1074"/>
        <v>6.0153840747113434E-2</v>
      </c>
      <c r="V883" s="13">
        <f t="shared" si="1075"/>
        <v>2.898418065838064E-2</v>
      </c>
      <c r="W883" s="13">
        <f t="shared" si="1076"/>
        <v>3.9449010437796021E-2</v>
      </c>
      <c r="X883" s="13">
        <f t="shared" si="1077"/>
        <v>6.4683697165918153E-2</v>
      </c>
      <c r="Y883" s="13">
        <f t="shared" si="1078"/>
        <v>5.3030236153193147E-2</v>
      </c>
      <c r="Z883" s="13">
        <f t="shared" si="1079"/>
        <v>1.4295360231644773E-2</v>
      </c>
      <c r="AA883" s="13">
        <f t="shared" si="1080"/>
        <v>3.2877654598277913E-2</v>
      </c>
      <c r="AB883" s="13">
        <f t="shared" si="1081"/>
        <v>3.7807377861344603E-2</v>
      </c>
      <c r="AC883" s="13">
        <f t="shared" si="1082"/>
        <v>6.8313335641339949E-3</v>
      </c>
      <c r="AD883" s="13">
        <f t="shared" si="1083"/>
        <v>2.2682026167949378E-2</v>
      </c>
      <c r="AE883" s="13">
        <f t="shared" si="1084"/>
        <v>3.7191232314192295E-2</v>
      </c>
      <c r="AF883" s="13">
        <f t="shared" si="1085"/>
        <v>3.0490833376312778E-2</v>
      </c>
      <c r="AG883" s="13">
        <f t="shared" si="1086"/>
        <v>1.6665055393128164E-2</v>
      </c>
      <c r="AH883" s="13">
        <f t="shared" si="1087"/>
        <v>5.8599489685518752E-3</v>
      </c>
      <c r="AI883" s="13">
        <f t="shared" si="1088"/>
        <v>1.3477196449033908E-2</v>
      </c>
      <c r="AJ883" s="13">
        <f t="shared" si="1089"/>
        <v>1.5497986851132791E-2</v>
      </c>
      <c r="AK883" s="13">
        <f t="shared" si="1090"/>
        <v>1.188118499997093E-2</v>
      </c>
      <c r="AL883" s="13">
        <f t="shared" si="1091"/>
        <v>1.0304571325055157E-3</v>
      </c>
      <c r="AM883" s="13">
        <f t="shared" si="1092"/>
        <v>1.0433200840761742E-2</v>
      </c>
      <c r="AN883" s="13">
        <f t="shared" si="1093"/>
        <v>1.7107095873017262E-2</v>
      </c>
      <c r="AO883" s="13">
        <f t="shared" si="1094"/>
        <v>1.4025069280044516E-2</v>
      </c>
      <c r="AP883" s="13">
        <f t="shared" si="1095"/>
        <v>7.6655351974071412E-3</v>
      </c>
      <c r="AQ883" s="13">
        <f t="shared" si="1096"/>
        <v>3.1422534546564399E-3</v>
      </c>
      <c r="AR883" s="13">
        <f t="shared" si="1097"/>
        <v>1.921686553264633E-3</v>
      </c>
      <c r="AS883" s="13">
        <f t="shared" si="1098"/>
        <v>4.4196540500274243E-3</v>
      </c>
      <c r="AT883" s="13">
        <f t="shared" si="1099"/>
        <v>5.0823433948527785E-3</v>
      </c>
      <c r="AU883" s="13">
        <f t="shared" si="1100"/>
        <v>3.896264894766801E-3</v>
      </c>
      <c r="AV883" s="13">
        <f t="shared" si="1101"/>
        <v>2.2402382548914589E-3</v>
      </c>
      <c r="AW883" s="13">
        <f t="shared" si="1102"/>
        <v>1.0794235162898602E-4</v>
      </c>
      <c r="AX883" s="13">
        <f t="shared" si="1103"/>
        <v>3.9991900406691214E-3</v>
      </c>
      <c r="AY883" s="13">
        <f t="shared" si="1104"/>
        <v>6.5573862215756434E-3</v>
      </c>
      <c r="AZ883" s="13">
        <f t="shared" si="1105"/>
        <v>5.3760028432801987E-3</v>
      </c>
      <c r="BA883" s="13">
        <f t="shared" si="1106"/>
        <v>2.9383055579740012E-3</v>
      </c>
      <c r="BB883" s="13">
        <f t="shared" si="1107"/>
        <v>1.2044691665499159E-3</v>
      </c>
      <c r="BC883" s="13">
        <f t="shared" si="1108"/>
        <v>3.9498845699893959E-4</v>
      </c>
      <c r="BD883" s="13">
        <f t="shared" si="1109"/>
        <v>5.2515804443809878E-4</v>
      </c>
      <c r="BE883" s="13">
        <f t="shared" si="1110"/>
        <v>1.2078020081174501E-3</v>
      </c>
      <c r="BF883" s="13">
        <f t="shared" si="1111"/>
        <v>1.3889015947317314E-3</v>
      </c>
      <c r="BG883" s="13">
        <f t="shared" si="1112"/>
        <v>1.0647703441919096E-3</v>
      </c>
      <c r="BH883" s="13">
        <f t="shared" si="1113"/>
        <v>6.1221177773012497E-4</v>
      </c>
      <c r="BI883" s="13">
        <f t="shared" si="1114"/>
        <v>2.8160308020293772E-4</v>
      </c>
      <c r="BJ883" s="14">
        <f t="shared" si="1115"/>
        <v>0.51761600955851395</v>
      </c>
      <c r="BK883" s="14">
        <f t="shared" si="1116"/>
        <v>0.20540622045598156</v>
      </c>
      <c r="BL883" s="14">
        <f t="shared" si="1117"/>
        <v>0.25825380792624392</v>
      </c>
      <c r="BM883" s="14">
        <f t="shared" si="1118"/>
        <v>0.74202841671588593</v>
      </c>
      <c r="BN883" s="14">
        <f t="shared" si="1119"/>
        <v>0.2470935375865517</v>
      </c>
    </row>
    <row r="884" spans="1:66" x14ac:dyDescent="0.25">
      <c r="A884" t="s">
        <v>337</v>
      </c>
      <c r="B884" t="s">
        <v>224</v>
      </c>
      <c r="C884" t="s">
        <v>382</v>
      </c>
      <c r="D884" s="11">
        <v>44450</v>
      </c>
      <c r="E884" s="10">
        <f>VLOOKUP(A884,home!$A$2:$E$405,3,FALSE)</f>
        <v>1.4091</v>
      </c>
      <c r="F884" s="10">
        <f>VLOOKUP(B884,home!$B$2:$E$405,3,FALSE)</f>
        <v>0.83050000000000002</v>
      </c>
      <c r="G884" s="10">
        <f>VLOOKUP(C884,away!$B$2:$E$405,4,FALSE)</f>
        <v>1.0968</v>
      </c>
      <c r="H884" s="10">
        <f>VLOOKUP(A884,away!$A$2:$E$405,3,FALSE)</f>
        <v>1.1182000000000001</v>
      </c>
      <c r="I884" s="10">
        <f>VLOOKUP(C884,away!$B$2:$E$405,3,FALSE)</f>
        <v>1.2195</v>
      </c>
      <c r="J884" s="10">
        <f>VLOOKUP(B884,home!$B$2:$E$405,4,FALSE)</f>
        <v>1.6353</v>
      </c>
      <c r="K884" s="12">
        <f t="shared" si="1064"/>
        <v>1.2835384808400001</v>
      </c>
      <c r="L884" s="12">
        <f t="shared" si="1065"/>
        <v>2.2299685049700004</v>
      </c>
      <c r="M884" s="13">
        <f t="shared" si="1066"/>
        <v>2.9792250017821365E-2</v>
      </c>
      <c r="N884" s="13">
        <f t="shared" si="1067"/>
        <v>3.8239499328679899E-2</v>
      </c>
      <c r="O884" s="13">
        <f t="shared" si="1068"/>
        <v>6.6435779231933584E-2</v>
      </c>
      <c r="P884" s="13">
        <f t="shared" si="1069"/>
        <v>8.5272879148777653E-2</v>
      </c>
      <c r="Q884" s="13">
        <f t="shared" si="1070"/>
        <v>2.4540934438208008E-2</v>
      </c>
      <c r="R884" s="13">
        <f t="shared" si="1071"/>
        <v>7.4074847645175981E-2</v>
      </c>
      <c r="S884" s="13">
        <f t="shared" si="1072"/>
        <v>6.1018082840103884E-2</v>
      </c>
      <c r="T884" s="13">
        <f t="shared" si="1073"/>
        <v>5.472551087973751E-2</v>
      </c>
      <c r="U884" s="13">
        <f t="shared" si="1074"/>
        <v>9.5077917414943633E-2</v>
      </c>
      <c r="V884" s="13">
        <f t="shared" si="1075"/>
        <v>1.9405447914965953E-2</v>
      </c>
      <c r="W884" s="13">
        <f t="shared" si="1076"/>
        <v>1.0499744569070518E-2</v>
      </c>
      <c r="X884" s="13">
        <f t="shared" si="1077"/>
        <v>2.3414099699257063E-2</v>
      </c>
      <c r="Y884" s="13">
        <f t="shared" si="1078"/>
        <v>2.6106352450785412E-2</v>
      </c>
      <c r="Z884" s="13">
        <f t="shared" si="1079"/>
        <v>5.5061525753064555E-2</v>
      </c>
      <c r="AA884" s="13">
        <f t="shared" si="1080"/>
        <v>7.0673587117821013E-2</v>
      </c>
      <c r="AB884" s="13">
        <f t="shared" si="1081"/>
        <v>4.5356134322360707E-2</v>
      </c>
      <c r="AC884" s="13">
        <f t="shared" si="1082"/>
        <v>3.4714531755132114E-3</v>
      </c>
      <c r="AD884" s="13">
        <f t="shared" si="1083"/>
        <v>3.3692065483482063E-3</v>
      </c>
      <c r="AE884" s="13">
        <f t="shared" si="1084"/>
        <v>7.5132244895551844E-3</v>
      </c>
      <c r="AF884" s="13">
        <f t="shared" si="1085"/>
        <v>8.377126991238687E-3</v>
      </c>
      <c r="AG884" s="13">
        <f t="shared" si="1086"/>
        <v>6.2269097841987911E-3</v>
      </c>
      <c r="AH884" s="13">
        <f t="shared" si="1087"/>
        <v>3.0696367066232133E-2</v>
      </c>
      <c r="AI884" s="13">
        <f t="shared" si="1088"/>
        <v>3.9399968351498602E-2</v>
      </c>
      <c r="AJ884" s="13">
        <f t="shared" si="1089"/>
        <v>2.5285687761513305E-2</v>
      </c>
      <c r="AK884" s="13">
        <f t="shared" si="1090"/>
        <v>1.0818384418802458E-2</v>
      </c>
      <c r="AL884" s="13">
        <f t="shared" si="1091"/>
        <v>3.9744672782901871E-4</v>
      </c>
      <c r="AM884" s="13">
        <f t="shared" si="1092"/>
        <v>8.6490125094060624E-4</v>
      </c>
      <c r="AN884" s="13">
        <f t="shared" si="1093"/>
        <v>1.9287025495067069E-3</v>
      </c>
      <c r="AO884" s="13">
        <f t="shared" si="1094"/>
        <v>2.1504729704276502E-3</v>
      </c>
      <c r="AP884" s="13">
        <f t="shared" si="1095"/>
        <v>1.5984956649476478E-3</v>
      </c>
      <c r="AQ884" s="13">
        <f t="shared" si="1096"/>
        <v>8.9114874704108321E-4</v>
      </c>
      <c r="AR884" s="13">
        <f t="shared" si="1097"/>
        <v>1.3690386354939205E-2</v>
      </c>
      <c r="AS884" s="13">
        <f t="shared" si="1098"/>
        <v>1.7572137704131335E-2</v>
      </c>
      <c r="AT884" s="13">
        <f t="shared" si="1099"/>
        <v>1.1277257466936013E-2</v>
      </c>
      <c r="AU884" s="13">
        <f t="shared" si="1100"/>
        <v>4.8249313057175331E-3</v>
      </c>
      <c r="AV884" s="13">
        <f t="shared" si="1101"/>
        <v>1.5482462495745115E-3</v>
      </c>
      <c r="AW884" s="13">
        <f t="shared" si="1102"/>
        <v>3.1599779183780621E-5</v>
      </c>
      <c r="AX884" s="13">
        <f t="shared" si="1103"/>
        <v>1.8502233961815355E-4</v>
      </c>
      <c r="AY884" s="13">
        <f t="shared" si="1104"/>
        <v>4.1259399006434556E-4</v>
      </c>
      <c r="AZ884" s="13">
        <f t="shared" si="1105"/>
        <v>4.6003580159169804E-4</v>
      </c>
      <c r="BA884" s="13">
        <f t="shared" si="1106"/>
        <v>3.4195511623603822E-4</v>
      </c>
      <c r="BB884" s="13">
        <f t="shared" si="1107"/>
        <v>1.9063728482993021E-4</v>
      </c>
      <c r="BC884" s="13">
        <f t="shared" si="1108"/>
        <v>8.5023028208747935E-5</v>
      </c>
      <c r="BD884" s="13">
        <f t="shared" si="1109"/>
        <v>5.0881883987309107E-3</v>
      </c>
      <c r="BE884" s="13">
        <f t="shared" si="1110"/>
        <v>6.5308856075347857E-3</v>
      </c>
      <c r="BF884" s="13">
        <f t="shared" si="1111"/>
        <v>4.191321495617511E-3</v>
      </c>
      <c r="BG884" s="13">
        <f t="shared" si="1112"/>
        <v>1.7932408083989795E-3</v>
      </c>
      <c r="BH884" s="13">
        <f t="shared" si="1113"/>
        <v>5.7542339574818036E-4</v>
      </c>
      <c r="BI884" s="13">
        <f t="shared" si="1114"/>
        <v>1.4771561424368253E-4</v>
      </c>
      <c r="BJ884" s="14">
        <f t="shared" si="1115"/>
        <v>0.21212159792249188</v>
      </c>
      <c r="BK884" s="14">
        <f t="shared" si="1116"/>
        <v>0.19977015381507543</v>
      </c>
      <c r="BL884" s="14">
        <f t="shared" si="1117"/>
        <v>0.52505840773185397</v>
      </c>
      <c r="BM884" s="14">
        <f t="shared" si="1118"/>
        <v>0.67327450120100896</v>
      </c>
      <c r="BN884" s="14">
        <f t="shared" si="1119"/>
        <v>0.31835618981059649</v>
      </c>
    </row>
    <row r="885" spans="1:66" x14ac:dyDescent="0.25">
      <c r="A885" t="s">
        <v>337</v>
      </c>
      <c r="B885" t="s">
        <v>368</v>
      </c>
      <c r="C885" t="s">
        <v>403</v>
      </c>
      <c r="D885" s="11">
        <v>44450</v>
      </c>
      <c r="E885" s="10">
        <f>VLOOKUP(A885,home!$A$2:$E$405,3,FALSE)</f>
        <v>1.4091</v>
      </c>
      <c r="F885" s="10">
        <f>VLOOKUP(B885,home!$B$2:$E$405,3,FALSE)</f>
        <v>1.1613</v>
      </c>
      <c r="G885" s="10">
        <f>VLOOKUP(C885,away!$B$2:$E$405,4,FALSE)</f>
        <v>1.2258</v>
      </c>
      <c r="H885" s="10">
        <f>VLOOKUP(A885,away!$A$2:$E$405,3,FALSE)</f>
        <v>1.1182000000000001</v>
      </c>
      <c r="I885" s="10">
        <f>VLOOKUP(C885,away!$B$2:$E$405,3,FALSE)</f>
        <v>1.1382000000000001</v>
      </c>
      <c r="J885" s="10">
        <f>VLOOKUP(B885,home!$B$2:$E$405,4,FALSE)</f>
        <v>0.81299999999999994</v>
      </c>
      <c r="K885" s="12">
        <f t="shared" si="1064"/>
        <v>2.0058842020140002</v>
      </c>
      <c r="L885" s="12">
        <f t="shared" si="1065"/>
        <v>1.0347337501200002</v>
      </c>
      <c r="M885" s="13">
        <f t="shared" si="1066"/>
        <v>4.7805338953505951E-2</v>
      </c>
      <c r="N885" s="13">
        <f t="shared" si="1067"/>
        <v>9.5891974178762066E-2</v>
      </c>
      <c r="O885" s="13">
        <f t="shared" si="1068"/>
        <v>4.9465797651118935E-2</v>
      </c>
      <c r="P885" s="13">
        <f t="shared" si="1069"/>
        <v>9.9222662048400703E-2</v>
      </c>
      <c r="Q885" s="13">
        <f t="shared" si="1070"/>
        <v>9.6174098052556653E-2</v>
      </c>
      <c r="R885" s="13">
        <f t="shared" si="1071"/>
        <v>2.5591965153109696E-2</v>
      </c>
      <c r="S885" s="13">
        <f t="shared" si="1072"/>
        <v>5.148554993797988E-2</v>
      </c>
      <c r="T885" s="13">
        <f t="shared" si="1073"/>
        <v>9.9514585142330553E-2</v>
      </c>
      <c r="U885" s="13">
        <f t="shared" si="1074"/>
        <v>5.1334518599115544E-2</v>
      </c>
      <c r="V885" s="13">
        <f t="shared" si="1075"/>
        <v>1.1873460704742725E-2</v>
      </c>
      <c r="W885" s="13">
        <f t="shared" si="1076"/>
        <v>6.430470130885628E-2</v>
      </c>
      <c r="X885" s="13">
        <f t="shared" si="1077"/>
        <v>6.6538244735659349E-2</v>
      </c>
      <c r="Y885" s="13">
        <f t="shared" si="1078"/>
        <v>3.4424683750865583E-2</v>
      </c>
      <c r="Z885" s="13">
        <f t="shared" si="1079"/>
        <v>8.8269566919391869E-3</v>
      </c>
      <c r="AA885" s="13">
        <f t="shared" si="1080"/>
        <v>1.7705852980222574E-2</v>
      </c>
      <c r="AB885" s="13">
        <f t="shared" si="1081"/>
        <v>1.7757945388105486E-2</v>
      </c>
      <c r="AC885" s="13">
        <f t="shared" si="1082"/>
        <v>1.5402520992444152E-3</v>
      </c>
      <c r="AD885" s="13">
        <f t="shared" si="1083"/>
        <v>3.2246946117665966E-2</v>
      </c>
      <c r="AE885" s="13">
        <f t="shared" si="1084"/>
        <v>3.3367003486250081E-2</v>
      </c>
      <c r="AF885" s="13">
        <f t="shared" si="1085"/>
        <v>1.7262982323797336E-2</v>
      </c>
      <c r="AG885" s="13">
        <f t="shared" si="1086"/>
        <v>5.9541968127193642E-3</v>
      </c>
      <c r="AH885" s="13">
        <f t="shared" si="1087"/>
        <v>2.2833874999992668E-3</v>
      </c>
      <c r="AI885" s="13">
        <f t="shared" si="1088"/>
        <v>4.5802109133247721E-3</v>
      </c>
      <c r="AJ885" s="13">
        <f t="shared" si="1089"/>
        <v>4.5936863564651391E-3</v>
      </c>
      <c r="AK885" s="13">
        <f t="shared" si="1090"/>
        <v>3.0714676304802254E-3</v>
      </c>
      <c r="AL885" s="13">
        <f t="shared" si="1091"/>
        <v>1.2787518453644199E-4</v>
      </c>
      <c r="AM885" s="13">
        <f t="shared" si="1092"/>
        <v>1.293672795612456E-2</v>
      </c>
      <c r="AN885" s="13">
        <f t="shared" si="1093"/>
        <v>1.3386069032323011E-2</v>
      </c>
      <c r="AO885" s="13">
        <f t="shared" si="1094"/>
        <v>6.9255087045903959E-3</v>
      </c>
      <c r="AP885" s="13">
        <f t="shared" si="1095"/>
        <v>2.3886858644631749E-3</v>
      </c>
      <c r="AQ885" s="13">
        <f t="shared" si="1096"/>
        <v>6.17913470598654E-4</v>
      </c>
      <c r="AR885" s="13">
        <f t="shared" si="1097"/>
        <v>4.7253962217027478E-4</v>
      </c>
      <c r="AS885" s="13">
        <f t="shared" si="1098"/>
        <v>9.4785976293701869E-4</v>
      </c>
      <c r="AT885" s="13">
        <f t="shared" si="1099"/>
        <v>9.5064846210005083E-4</v>
      </c>
      <c r="AU885" s="13">
        <f t="shared" si="1100"/>
        <v>6.3563024393179911E-4</v>
      </c>
      <c r="AV885" s="13">
        <f t="shared" si="1101"/>
        <v>3.1875016615627539E-4</v>
      </c>
      <c r="AW885" s="13">
        <f t="shared" si="1102"/>
        <v>7.3725588079284156E-6</v>
      </c>
      <c r="AX885" s="13">
        <f t="shared" si="1103"/>
        <v>4.3249297054905201E-3</v>
      </c>
      <c r="AY885" s="13">
        <f t="shared" si="1104"/>
        <v>4.4751507331675941E-3</v>
      </c>
      <c r="AZ885" s="13">
        <f t="shared" si="1105"/>
        <v>2.3152947502413867E-3</v>
      </c>
      <c r="BA885" s="13">
        <f t="shared" si="1106"/>
        <v>7.9857120651680635E-4</v>
      </c>
      <c r="BB885" s="13">
        <f t="shared" si="1107"/>
        <v>2.0657714481424707E-4</v>
      </c>
      <c r="BC885" s="13">
        <f t="shared" si="1108"/>
        <v>4.2750468748545658E-5</v>
      </c>
      <c r="BD885" s="13">
        <f t="shared" si="1109"/>
        <v>8.1492115888089366E-5</v>
      </c>
      <c r="BE885" s="13">
        <f t="shared" si="1110"/>
        <v>1.6346374784861255E-4</v>
      </c>
      <c r="BF885" s="13">
        <f t="shared" si="1111"/>
        <v>1.6394467470576599E-4</v>
      </c>
      <c r="BG885" s="13">
        <f t="shared" si="1112"/>
        <v>1.0961801099887344E-4</v>
      </c>
      <c r="BH885" s="13">
        <f t="shared" si="1113"/>
        <v>5.4970259129709298E-5</v>
      </c>
      <c r="BI885" s="13">
        <f t="shared" si="1114"/>
        <v>2.2052794873779934E-5</v>
      </c>
      <c r="BJ885" s="14">
        <f t="shared" si="1115"/>
        <v>0.59409759494654213</v>
      </c>
      <c r="BK885" s="14">
        <f t="shared" si="1116"/>
        <v>0.2165302896615777</v>
      </c>
      <c r="BL885" s="14">
        <f t="shared" si="1117"/>
        <v>0.18030580203268187</v>
      </c>
      <c r="BM885" s="14">
        <f t="shared" si="1118"/>
        <v>0.58114102912092713</v>
      </c>
      <c r="BN885" s="14">
        <f t="shared" si="1119"/>
        <v>0.41415183603745404</v>
      </c>
    </row>
    <row r="886" spans="1:66" x14ac:dyDescent="0.25">
      <c r="A886" t="s">
        <v>337</v>
      </c>
      <c r="B886" t="s">
        <v>373</v>
      </c>
      <c r="C886" t="s">
        <v>374</v>
      </c>
      <c r="D886" s="11">
        <v>44450</v>
      </c>
      <c r="E886" s="10">
        <f>VLOOKUP(A886,home!$A$2:$E$405,3,FALSE)</f>
        <v>1.4091</v>
      </c>
      <c r="F886" s="10">
        <f>VLOOKUP(B886,home!$B$2:$E$405,3,FALSE)</f>
        <v>0.5161</v>
      </c>
      <c r="G886" s="10">
        <f>VLOOKUP(C886,away!$B$2:$E$405,4,FALSE)</f>
        <v>1.4193</v>
      </c>
      <c r="H886" s="10">
        <f>VLOOKUP(A886,away!$A$2:$E$405,3,FALSE)</f>
        <v>1.1182000000000001</v>
      </c>
      <c r="I886" s="10">
        <f>VLOOKUP(C886,away!$B$2:$E$405,3,FALSE)</f>
        <v>0.97560000000000002</v>
      </c>
      <c r="J886" s="10">
        <f>VLOOKUP(B886,home!$B$2:$E$405,4,FALSE)</f>
        <v>0.89429999999999998</v>
      </c>
      <c r="K886" s="12">
        <f t="shared" si="1064"/>
        <v>1.032166778643</v>
      </c>
      <c r="L886" s="12">
        <f t="shared" si="1065"/>
        <v>0.97560610725600005</v>
      </c>
      <c r="M886" s="13">
        <f t="shared" si="1066"/>
        <v>0.13428741527676405</v>
      </c>
      <c r="N886" s="13">
        <f t="shared" si="1067"/>
        <v>0.13860700883851232</v>
      </c>
      <c r="O886" s="13">
        <f t="shared" si="1068"/>
        <v>0.1310116224716337</v>
      </c>
      <c r="P886" s="13">
        <f t="shared" si="1069"/>
        <v>0.13522584433133902</v>
      </c>
      <c r="Q886" s="13">
        <f t="shared" si="1070"/>
        <v>7.1532774905094548E-2</v>
      </c>
      <c r="R886" s="13">
        <f t="shared" si="1071"/>
        <v>6.3907869502421624E-2</v>
      </c>
      <c r="S886" s="13">
        <f t="shared" si="1072"/>
        <v>3.4042707831996651E-2</v>
      </c>
      <c r="T886" s="13">
        <f t="shared" si="1073"/>
        <v>6.9787812066378976E-2</v>
      </c>
      <c r="U886" s="13">
        <f t="shared" si="1074"/>
        <v>6.5963579794251742E-2</v>
      </c>
      <c r="V886" s="13">
        <f t="shared" si="1075"/>
        <v>3.8089561693056286E-3</v>
      </c>
      <c r="W886" s="13">
        <f t="shared" si="1076"/>
        <v>2.461125128039543E-2</v>
      </c>
      <c r="X886" s="13">
        <f t="shared" si="1077"/>
        <v>2.4010887056365834E-2</v>
      </c>
      <c r="Y886" s="13">
        <f t="shared" si="1078"/>
        <v>1.1712584026412272E-2</v>
      </c>
      <c r="Z886" s="13">
        <f t="shared" si="1079"/>
        <v>2.0782969262760669E-2</v>
      </c>
      <c r="AA886" s="13">
        <f t="shared" si="1080"/>
        <v>2.1451490434580164E-2</v>
      </c>
      <c r="AB886" s="13">
        <f t="shared" si="1081"/>
        <v>1.1070757889475867E-2</v>
      </c>
      <c r="AC886" s="13">
        <f t="shared" si="1082"/>
        <v>2.397233728835773E-4</v>
      </c>
      <c r="AD886" s="13">
        <f t="shared" si="1083"/>
        <v>6.3507289881147878E-3</v>
      </c>
      <c r="AE886" s="13">
        <f t="shared" si="1084"/>
        <v>6.1958099863325044E-3</v>
      </c>
      <c r="AF886" s="13">
        <f t="shared" si="1085"/>
        <v>3.0223350310318526E-3</v>
      </c>
      <c r="AG886" s="13">
        <f t="shared" si="1086"/>
        <v>9.8286950481614259E-4</v>
      </c>
      <c r="AH886" s="13">
        <f t="shared" si="1087"/>
        <v>5.0689979349157581E-3</v>
      </c>
      <c r="AI886" s="13">
        <f t="shared" si="1088"/>
        <v>5.2320512694300171E-3</v>
      </c>
      <c r="AJ886" s="13">
        <f t="shared" si="1089"/>
        <v>2.7001747522312994E-3</v>
      </c>
      <c r="AK886" s="13">
        <f t="shared" si="1090"/>
        <v>9.2901022526124734E-4</v>
      </c>
      <c r="AL886" s="13">
        <f t="shared" si="1091"/>
        <v>9.6559444345034791E-6</v>
      </c>
      <c r="AM886" s="13">
        <f t="shared" si="1092"/>
        <v>1.3110022963394323E-3</v>
      </c>
      <c r="AN886" s="13">
        <f t="shared" si="1093"/>
        <v>1.2790218469353907E-3</v>
      </c>
      <c r="AO886" s="13">
        <f t="shared" si="1094"/>
        <v>6.2391076259200797E-4</v>
      </c>
      <c r="AP886" s="13">
        <f t="shared" si="1095"/>
        <v>2.0289705012250378E-4</v>
      </c>
      <c r="AQ886" s="13">
        <f t="shared" si="1096"/>
        <v>4.9486900310935348E-5</v>
      </c>
      <c r="AR886" s="13">
        <f t="shared" si="1097"/>
        <v>9.8906906859437364E-4</v>
      </c>
      <c r="AS886" s="13">
        <f t="shared" si="1098"/>
        <v>1.0208842343864869E-3</v>
      </c>
      <c r="AT886" s="13">
        <f t="shared" si="1099"/>
        <v>5.2686139578706273E-4</v>
      </c>
      <c r="AU886" s="13">
        <f t="shared" si="1100"/>
        <v>1.8126960989362911E-4</v>
      </c>
      <c r="AV886" s="13">
        <f t="shared" si="1101"/>
        <v>4.6775117327445101E-5</v>
      </c>
      <c r="AW886" s="13">
        <f t="shared" si="1102"/>
        <v>2.7009506195704113E-7</v>
      </c>
      <c r="AX886" s="13">
        <f t="shared" si="1103"/>
        <v>2.2552883616770787E-4</v>
      </c>
      <c r="AY886" s="13">
        <f t="shared" si="1104"/>
        <v>2.2002730992755367E-4</v>
      </c>
      <c r="AZ886" s="13">
        <f t="shared" si="1105"/>
        <v>1.0732999366421504E-4</v>
      </c>
      <c r="BA886" s="13">
        <f t="shared" si="1106"/>
        <v>3.4903932436851995E-5</v>
      </c>
      <c r="BB886" s="13">
        <f t="shared" si="1107"/>
        <v>8.5131224131608996E-6</v>
      </c>
      <c r="BC886" s="13">
        <f t="shared" si="1108"/>
        <v>1.661090843619543E-6</v>
      </c>
      <c r="BD886" s="13">
        <f t="shared" si="1109"/>
        <v>1.6082363730311234E-4</v>
      </c>
      <c r="BE886" s="13">
        <f t="shared" si="1110"/>
        <v>1.6599681564480367E-4</v>
      </c>
      <c r="BF886" s="13">
        <f t="shared" si="1111"/>
        <v>8.5668199234546457E-5</v>
      </c>
      <c r="BG886" s="13">
        <f t="shared" si="1112"/>
        <v>2.9474623078689524E-5</v>
      </c>
      <c r="BH886" s="13">
        <f t="shared" si="1113"/>
        <v>7.6056816887118951E-6</v>
      </c>
      <c r="BI886" s="13">
        <f t="shared" si="1114"/>
        <v>1.5700663936043622E-6</v>
      </c>
      <c r="BJ886" s="14">
        <f t="shared" si="1115"/>
        <v>0.36087834482520798</v>
      </c>
      <c r="BK886" s="14">
        <f t="shared" si="1116"/>
        <v>0.30783433023665102</v>
      </c>
      <c r="BL886" s="14">
        <f t="shared" si="1117"/>
        <v>0.31055155272353391</v>
      </c>
      <c r="BM886" s="14">
        <f t="shared" si="1118"/>
        <v>0.32525490450752276</v>
      </c>
      <c r="BN886" s="14">
        <f t="shared" si="1119"/>
        <v>0.67457253532576533</v>
      </c>
    </row>
    <row r="887" spans="1:66" x14ac:dyDescent="0.25">
      <c r="A887" t="s">
        <v>337</v>
      </c>
      <c r="B887" t="s">
        <v>408</v>
      </c>
      <c r="C887" t="s">
        <v>367</v>
      </c>
      <c r="D887" s="11">
        <v>44450</v>
      </c>
      <c r="E887" s="10">
        <f>VLOOKUP(A887,home!$A$2:$E$405,3,FALSE)</f>
        <v>1.4091</v>
      </c>
      <c r="F887" s="10">
        <f>VLOOKUP(B887,home!$B$2:$E$405,3,FALSE)</f>
        <v>0.6452</v>
      </c>
      <c r="G887" s="10">
        <f>VLOOKUP(C887,away!$B$2:$E$405,4,FALSE)</f>
        <v>1.3548</v>
      </c>
      <c r="H887" s="10">
        <f>VLOOKUP(A887,away!$A$2:$E$405,3,FALSE)</f>
        <v>1.1182000000000001</v>
      </c>
      <c r="I887" s="10">
        <f>VLOOKUP(C887,away!$B$2:$E$405,3,FALSE)</f>
        <v>0.97560000000000002</v>
      </c>
      <c r="J887" s="10">
        <f>VLOOKUP(B887,home!$B$2:$E$405,4,FALSE)</f>
        <v>0.97560000000000002</v>
      </c>
      <c r="K887" s="12">
        <f t="shared" si="1064"/>
        <v>1.2317182083359999</v>
      </c>
      <c r="L887" s="12">
        <f t="shared" si="1065"/>
        <v>1.064297571552</v>
      </c>
      <c r="M887" s="13">
        <f t="shared" si="1066"/>
        <v>0.10065909383718338</v>
      </c>
      <c r="N887" s="13">
        <f t="shared" si="1067"/>
        <v>0.12398363871386081</v>
      </c>
      <c r="O887" s="13">
        <f t="shared" si="1068"/>
        <v>0.10713122912553917</v>
      </c>
      <c r="P887" s="13">
        <f t="shared" si="1069"/>
        <v>0.13195548559534259</v>
      </c>
      <c r="Q887" s="13">
        <f t="shared" si="1070"/>
        <v>7.6356452669807284E-2</v>
      </c>
      <c r="R887" s="13">
        <f t="shared" si="1071"/>
        <v>5.7009753497846115E-2</v>
      </c>
      <c r="S887" s="13">
        <f t="shared" si="1072"/>
        <v>4.3245596386122541E-2</v>
      </c>
      <c r="T887" s="13">
        <f t="shared" si="1073"/>
        <v>8.1265987148801122E-2</v>
      </c>
      <c r="U887" s="13">
        <f t="shared" si="1074"/>
        <v>7.0219951436044023E-2</v>
      </c>
      <c r="V887" s="13">
        <f t="shared" si="1075"/>
        <v>6.2990319916640565E-3</v>
      </c>
      <c r="W887" s="13">
        <f t="shared" si="1076"/>
        <v>3.1349877692449207E-2</v>
      </c>
      <c r="X887" s="13">
        <f t="shared" si="1077"/>
        <v>3.336559869652591E-2</v>
      </c>
      <c r="Y887" s="13">
        <f t="shared" si="1078"/>
        <v>1.7755462833045549E-2</v>
      </c>
      <c r="Z887" s="13">
        <f t="shared" si="1079"/>
        <v>2.0225114067511919E-2</v>
      </c>
      <c r="AA887" s="13">
        <f t="shared" si="1080"/>
        <v>2.4911641262627005E-2</v>
      </c>
      <c r="AB887" s="13">
        <f t="shared" si="1081"/>
        <v>1.5342061071356054E-2</v>
      </c>
      <c r="AC887" s="13">
        <f t="shared" si="1082"/>
        <v>5.1609335130284263E-4</v>
      </c>
      <c r="AD887" s="13">
        <f t="shared" si="1083"/>
        <v>9.6535537957240652E-3</v>
      </c>
      <c r="AE887" s="13">
        <f t="shared" si="1084"/>
        <v>1.0274253861635715E-2</v>
      </c>
      <c r="AF887" s="13">
        <f t="shared" si="1085"/>
        <v>5.4674317172238246E-3</v>
      </c>
      <c r="AG887" s="13">
        <f t="shared" si="1086"/>
        <v>1.9396580997558992E-3</v>
      </c>
      <c r="AH887" s="13">
        <f t="shared" si="1087"/>
        <v>5.3813849466037818E-3</v>
      </c>
      <c r="AI887" s="13">
        <f t="shared" si="1088"/>
        <v>6.6283498247971303E-3</v>
      </c>
      <c r="AJ887" s="13">
        <f t="shared" si="1089"/>
        <v>4.0821295852116806E-3</v>
      </c>
      <c r="AK887" s="13">
        <f t="shared" si="1090"/>
        <v>1.6760111129641034E-3</v>
      </c>
      <c r="AL887" s="13">
        <f t="shared" si="1091"/>
        <v>2.7062174389866323E-5</v>
      </c>
      <c r="AM887" s="13">
        <f t="shared" si="1092"/>
        <v>2.3780915970688884E-3</v>
      </c>
      <c r="AN887" s="13">
        <f t="shared" si="1093"/>
        <v>2.5309971116886354E-3</v>
      </c>
      <c r="AO887" s="13">
        <f t="shared" si="1094"/>
        <v>1.3468670397876704E-3</v>
      </c>
      <c r="AP887" s="13">
        <f t="shared" si="1095"/>
        <v>4.7782243988314942E-4</v>
      </c>
      <c r="AQ887" s="13">
        <f t="shared" si="1096"/>
        <v>1.2713631560017186E-4</v>
      </c>
      <c r="AR887" s="13">
        <f t="shared" si="1097"/>
        <v>1.1454789860513791E-3</v>
      </c>
      <c r="AS887" s="13">
        <f t="shared" si="1098"/>
        <v>1.4109073243857425E-3</v>
      </c>
      <c r="AT887" s="13">
        <f t="shared" si="1099"/>
        <v>8.689201208602732E-4</v>
      </c>
      <c r="AU887" s="13">
        <f t="shared" si="1100"/>
        <v>3.5675491148437212E-4</v>
      </c>
      <c r="AV887" s="13">
        <f t="shared" si="1101"/>
        <v>1.0985538009714976E-4</v>
      </c>
      <c r="AW887" s="13">
        <f t="shared" si="1102"/>
        <v>9.8545006018498102E-7</v>
      </c>
      <c r="AX887" s="13">
        <f t="shared" si="1103"/>
        <v>4.8818978686676395E-4</v>
      </c>
      <c r="AY887" s="13">
        <f t="shared" si="1104"/>
        <v>5.1957920461878529E-4</v>
      </c>
      <c r="AZ887" s="13">
        <f t="shared" si="1105"/>
        <v>2.7649344285234648E-4</v>
      </c>
      <c r="BA887" s="13">
        <f t="shared" si="1106"/>
        <v>9.8090433259267999E-5</v>
      </c>
      <c r="BB887" s="13">
        <f t="shared" si="1107"/>
        <v>2.6099352477580616E-5</v>
      </c>
      <c r="BC887" s="13">
        <f t="shared" si="1108"/>
        <v>5.5554954921937467E-6</v>
      </c>
      <c r="BD887" s="13">
        <f t="shared" si="1109"/>
        <v>2.0318841718638828E-4</v>
      </c>
      <c r="BE887" s="13">
        <f t="shared" si="1110"/>
        <v>2.5027087317144587E-4</v>
      </c>
      <c r="BF887" s="13">
        <f t="shared" si="1111"/>
        <v>1.5413159575070981E-4</v>
      </c>
      <c r="BG887" s="13">
        <f t="shared" si="1112"/>
        <v>6.3282230988677643E-5</v>
      </c>
      <c r="BH887" s="13">
        <f t="shared" si="1113"/>
        <v>1.9486469043219726E-5</v>
      </c>
      <c r="BI887" s="13">
        <f t="shared" si="1114"/>
        <v>4.8003677473419072E-6</v>
      </c>
      <c r="BJ887" s="14">
        <f t="shared" si="1115"/>
        <v>0.39968683744842476</v>
      </c>
      <c r="BK887" s="14">
        <f t="shared" si="1116"/>
        <v>0.28322194254062399</v>
      </c>
      <c r="BL887" s="14">
        <f t="shared" si="1117"/>
        <v>0.2969695885397558</v>
      </c>
      <c r="BM887" s="14">
        <f t="shared" si="1118"/>
        <v>0.40248923540217857</v>
      </c>
      <c r="BN887" s="14">
        <f t="shared" si="1119"/>
        <v>0.59709565343957938</v>
      </c>
    </row>
    <row r="888" spans="1:66" x14ac:dyDescent="0.25">
      <c r="A888" t="s">
        <v>337</v>
      </c>
      <c r="B888" t="s">
        <v>411</v>
      </c>
      <c r="C888" t="s">
        <v>338</v>
      </c>
      <c r="D888" s="11">
        <v>44450</v>
      </c>
      <c r="E888" s="10">
        <f>VLOOKUP(A888,home!$A$2:$E$405,3,FALSE)</f>
        <v>1.4091</v>
      </c>
      <c r="F888" s="10">
        <f>VLOOKUP(B888,home!$B$2:$E$405,3,FALSE)</f>
        <v>1.4582999999999999</v>
      </c>
      <c r="G888" s="10">
        <f>VLOOKUP(C888,away!$B$2:$E$405,4,FALSE)</f>
        <v>0.8387</v>
      </c>
      <c r="H888" s="10">
        <f>VLOOKUP(A888,away!$A$2:$E$405,3,FALSE)</f>
        <v>1.1182000000000001</v>
      </c>
      <c r="I888" s="10">
        <f>VLOOKUP(C888,away!$B$2:$E$405,3,FALSE)</f>
        <v>1.1382000000000001</v>
      </c>
      <c r="J888" s="10">
        <f>VLOOKUP(B888,home!$B$2:$E$405,4,FALSE)</f>
        <v>0.33560000000000001</v>
      </c>
      <c r="K888" s="12">
        <f t="shared" si="1064"/>
        <v>1.7234366875109999</v>
      </c>
      <c r="L888" s="12">
        <f t="shared" si="1065"/>
        <v>0.42712994654400011</v>
      </c>
      <c r="M888" s="13">
        <f t="shared" si="1066"/>
        <v>0.11641817257932909</v>
      </c>
      <c r="N888" s="13">
        <f t="shared" si="1067"/>
        <v>0.20063934971620281</v>
      </c>
      <c r="O888" s="13">
        <f t="shared" si="1068"/>
        <v>4.9725687830559008E-2</v>
      </c>
      <c r="P888" s="13">
        <f t="shared" si="1069"/>
        <v>8.5699074718904644E-2</v>
      </c>
      <c r="Q888" s="13">
        <f t="shared" si="1070"/>
        <v>0.17289460812962684</v>
      </c>
      <c r="R888" s="13">
        <f t="shared" si="1071"/>
        <v>1.0619665192465152E-2</v>
      </c>
      <c r="S888" s="13">
        <f t="shared" si="1072"/>
        <v>1.5771445395846309E-2</v>
      </c>
      <c r="T888" s="13">
        <f t="shared" si="1073"/>
        <v>7.384846472815336E-2</v>
      </c>
      <c r="U888" s="13">
        <f t="shared" si="1074"/>
        <v>1.8302320601778003E-2</v>
      </c>
      <c r="V888" s="13">
        <f t="shared" si="1075"/>
        <v>1.2899840553317573E-3</v>
      </c>
      <c r="W888" s="13">
        <f t="shared" si="1076"/>
        <v>9.9324303574478828E-2</v>
      </c>
      <c r="X888" s="13">
        <f t="shared" si="1077"/>
        <v>4.2424384476287179E-2</v>
      </c>
      <c r="Y888" s="13">
        <f t="shared" si="1078"/>
        <v>9.0603625367593251E-3</v>
      </c>
      <c r="Z888" s="13">
        <f t="shared" si="1079"/>
        <v>1.5119923419909399E-3</v>
      </c>
      <c r="AA888" s="13">
        <f t="shared" si="1080"/>
        <v>2.6058230734228639E-3</v>
      </c>
      <c r="AB888" s="13">
        <f t="shared" si="1081"/>
        <v>2.2454855429498172E-3</v>
      </c>
      <c r="AC888" s="13">
        <f t="shared" si="1082"/>
        <v>5.9349862168608835E-5</v>
      </c>
      <c r="AD888" s="13">
        <f t="shared" si="1083"/>
        <v>4.2794787185434217E-2</v>
      </c>
      <c r="AE888" s="13">
        <f t="shared" si="1084"/>
        <v>1.8278935162876379E-2</v>
      </c>
      <c r="AF888" s="13">
        <f t="shared" si="1085"/>
        <v>3.9037402995003153E-3</v>
      </c>
      <c r="AG888" s="13">
        <f t="shared" si="1086"/>
        <v>5.5580146181574296E-4</v>
      </c>
      <c r="AH888" s="13">
        <f t="shared" si="1087"/>
        <v>1.6145430205238186E-4</v>
      </c>
      <c r="AI888" s="13">
        <f t="shared" si="1088"/>
        <v>2.7825626751355742E-4</v>
      </c>
      <c r="AJ888" s="13">
        <f t="shared" si="1089"/>
        <v>2.3977852998137005E-4</v>
      </c>
      <c r="AK888" s="13">
        <f t="shared" si="1090"/>
        <v>1.3774770514911645E-4</v>
      </c>
      <c r="AL888" s="13">
        <f t="shared" si="1091"/>
        <v>1.7475719330943698E-6</v>
      </c>
      <c r="AM888" s="13">
        <f t="shared" si="1092"/>
        <v>1.475082125392059E-2</v>
      </c>
      <c r="AN888" s="13">
        <f t="shared" si="1093"/>
        <v>6.300517493667202E-3</v>
      </c>
      <c r="AO888" s="13">
        <f t="shared" si="1094"/>
        <v>1.3455698501348048E-3</v>
      </c>
      <c r="AP888" s="13">
        <f t="shared" si="1095"/>
        <v>1.9157772605309917E-4</v>
      </c>
      <c r="AQ888" s="13">
        <f t="shared" si="1096"/>
        <v>2.0457145972020327E-5</v>
      </c>
      <c r="AR888" s="13">
        <f t="shared" si="1097"/>
        <v>1.379239348098654E-5</v>
      </c>
      <c r="AS888" s="13">
        <f t="shared" si="1098"/>
        <v>2.3770316933719751E-5</v>
      </c>
      <c r="AT888" s="13">
        <f t="shared" si="1099"/>
        <v>2.0483318138668303E-5</v>
      </c>
      <c r="AU888" s="13">
        <f t="shared" si="1100"/>
        <v>1.1767233987380159E-5</v>
      </c>
      <c r="AV888" s="13">
        <f t="shared" si="1101"/>
        <v>5.0700206910943327E-6</v>
      </c>
      <c r="AW888" s="13">
        <f t="shared" si="1102"/>
        <v>3.5734516917370636E-8</v>
      </c>
      <c r="AX888" s="13">
        <f t="shared" si="1103"/>
        <v>4.2370177533206177E-3</v>
      </c>
      <c r="AY888" s="13">
        <f t="shared" si="1104"/>
        <v>1.8097571664818148E-3</v>
      </c>
      <c r="AZ888" s="13">
        <f t="shared" si="1105"/>
        <v>3.8650074088849933E-4</v>
      </c>
      <c r="BA888" s="13">
        <f t="shared" si="1106"/>
        <v>5.5028680264973721E-5</v>
      </c>
      <c r="BB888" s="13">
        <f t="shared" si="1107"/>
        <v>5.8760993149912736E-6</v>
      </c>
      <c r="BC888" s="13">
        <f t="shared" si="1108"/>
        <v>5.0197159725989153E-7</v>
      </c>
      <c r="BD888" s="13">
        <f t="shared" si="1109"/>
        <v>9.8185738170793273E-7</v>
      </c>
      <c r="BE888" s="13">
        <f t="shared" si="1110"/>
        <v>1.6921690335389426E-6</v>
      </c>
      <c r="BF888" s="13">
        <f t="shared" si="1111"/>
        <v>1.458173096935523E-6</v>
      </c>
      <c r="BG888" s="13">
        <f t="shared" si="1112"/>
        <v>8.3768967066673801E-7</v>
      </c>
      <c r="BH888" s="13">
        <f t="shared" si="1113"/>
        <v>3.6092627779401608E-7</v>
      </c>
      <c r="BI888" s="13">
        <f t="shared" si="1114"/>
        <v>1.2440671772739882E-7</v>
      </c>
      <c r="BJ888" s="14">
        <f t="shared" si="1115"/>
        <v>0.69282836315275087</v>
      </c>
      <c r="BK888" s="14">
        <f t="shared" si="1116"/>
        <v>0.22104953134999528</v>
      </c>
      <c r="BL888" s="14">
        <f t="shared" si="1117"/>
        <v>8.439655755128149E-2</v>
      </c>
      <c r="BM888" s="14">
        <f t="shared" si="1118"/>
        <v>0.36198016479696626</v>
      </c>
      <c r="BN888" s="14">
        <f t="shared" si="1119"/>
        <v>0.63599655816708756</v>
      </c>
    </row>
    <row r="889" spans="1:66" x14ac:dyDescent="0.25">
      <c r="A889" t="s">
        <v>344</v>
      </c>
      <c r="B889" t="s">
        <v>345</v>
      </c>
      <c r="C889" t="s">
        <v>370</v>
      </c>
      <c r="D889" s="11">
        <v>44450</v>
      </c>
      <c r="E889" s="10">
        <f>VLOOKUP(A889,home!$A$2:$E$405,3,FALSE)</f>
        <v>1.3090999999999999</v>
      </c>
      <c r="F889" s="10">
        <f>VLOOKUP(B889,home!$B$2:$E$405,3,FALSE)</f>
        <v>0.55559999999999998</v>
      </c>
      <c r="G889" s="10">
        <f>VLOOKUP(C889,away!$B$2:$E$405,4,FALSE)</f>
        <v>0.90280000000000005</v>
      </c>
      <c r="H889" s="10">
        <f>VLOOKUP(A889,away!$A$2:$E$405,3,FALSE)</f>
        <v>1.3545</v>
      </c>
      <c r="I889" s="10">
        <f>VLOOKUP(C889,away!$B$2:$E$405,3,FALSE)</f>
        <v>0.4027</v>
      </c>
      <c r="J889" s="10">
        <f>VLOOKUP(B889,home!$B$2:$E$405,4,FALSE)</f>
        <v>1.0739000000000001</v>
      </c>
      <c r="K889" s="12">
        <f t="shared" si="1064"/>
        <v>0.6566389046879999</v>
      </c>
      <c r="L889" s="12">
        <f t="shared" si="1065"/>
        <v>0.58576643338500012</v>
      </c>
      <c r="M889" s="13">
        <f t="shared" si="1066"/>
        <v>0.2886889875292003</v>
      </c>
      <c r="N889" s="13">
        <f t="shared" si="1067"/>
        <v>0.18956442056666176</v>
      </c>
      <c r="O889" s="13">
        <f t="shared" si="1068"/>
        <v>0.16910431858250644</v>
      </c>
      <c r="P889" s="13">
        <f t="shared" si="1069"/>
        <v>0.1110404745320276</v>
      </c>
      <c r="Q889" s="13">
        <f t="shared" si="1070"/>
        <v>6.2237686744354065E-2</v>
      </c>
      <c r="R889" s="13">
        <f t="shared" si="1071"/>
        <v>4.9527816783037797E-2</v>
      </c>
      <c r="S889" s="13">
        <f t="shared" si="1072"/>
        <v>1.0677569561820158E-2</v>
      </c>
      <c r="T889" s="13">
        <f t="shared" si="1073"/>
        <v>3.6456747786373173E-2</v>
      </c>
      <c r="U889" s="13">
        <f t="shared" si="1074"/>
        <v>3.2521891364001874E-2</v>
      </c>
      <c r="V889" s="13">
        <f t="shared" si="1075"/>
        <v>4.5633207061758399E-4</v>
      </c>
      <c r="W889" s="13">
        <f t="shared" si="1076"/>
        <v>1.3622562151375837E-2</v>
      </c>
      <c r="X889" s="13">
        <f t="shared" si="1077"/>
        <v>7.9796396449769175E-3</v>
      </c>
      <c r="Y889" s="13">
        <f t="shared" si="1078"/>
        <v>2.337102527267839E-3</v>
      </c>
      <c r="Z889" s="13">
        <f t="shared" si="1079"/>
        <v>9.6705775301152673E-3</v>
      </c>
      <c r="AA889" s="13">
        <f t="shared" si="1080"/>
        <v>6.3500774370752727E-3</v>
      </c>
      <c r="AB889" s="13">
        <f t="shared" si="1081"/>
        <v>2.084853946482544E-3</v>
      </c>
      <c r="AC889" s="13">
        <f t="shared" si="1082"/>
        <v>1.0970138248786236E-5</v>
      </c>
      <c r="AD889" s="13">
        <f t="shared" si="1083"/>
        <v>2.2362760725309076E-3</v>
      </c>
      <c r="AE889" s="13">
        <f t="shared" si="1084"/>
        <v>1.3099354590706456E-3</v>
      </c>
      <c r="AF889" s="13">
        <f t="shared" si="1085"/>
        <v>3.8365811091217744E-4</v>
      </c>
      <c r="AG889" s="13">
        <f t="shared" si="1086"/>
        <v>7.491134775608432E-5</v>
      </c>
      <c r="AH889" s="13">
        <f t="shared" si="1087"/>
        <v>1.4161749271471857E-3</v>
      </c>
      <c r="AI889" s="13">
        <f t="shared" si="1088"/>
        <v>9.2991555300853612E-4</v>
      </c>
      <c r="AJ889" s="13">
        <f t="shared" si="1089"/>
        <v>3.0530936508993043E-4</v>
      </c>
      <c r="AK889" s="13">
        <f t="shared" si="1090"/>
        <v>6.6826002361213547E-5</v>
      </c>
      <c r="AL889" s="13">
        <f t="shared" si="1091"/>
        <v>1.6878085544623828E-7</v>
      </c>
      <c r="AM889" s="13">
        <f t="shared" si="1092"/>
        <v>2.936851741693356E-4</v>
      </c>
      <c r="AN889" s="13">
        <f t="shared" si="1093"/>
        <v>1.7203091701122427E-4</v>
      </c>
      <c r="AO889" s="13">
        <f t="shared" si="1094"/>
        <v>5.0384968344807894E-5</v>
      </c>
      <c r="AP889" s="13">
        <f t="shared" si="1095"/>
        <v>9.8379410678514183E-6</v>
      </c>
      <c r="AQ889" s="13">
        <f t="shared" si="1096"/>
        <v>1.4406839127917862E-6</v>
      </c>
      <c r="AR889" s="13">
        <f t="shared" si="1097"/>
        <v>1.6590954722485395E-4</v>
      </c>
      <c r="AS889" s="13">
        <f t="shared" si="1098"/>
        <v>1.0894266336701009E-4</v>
      </c>
      <c r="AT889" s="13">
        <f t="shared" si="1099"/>
        <v>3.5767995573553493E-5</v>
      </c>
      <c r="AU889" s="13">
        <f t="shared" si="1100"/>
        <v>7.8288858121011335E-6</v>
      </c>
      <c r="AV889" s="13">
        <f t="shared" si="1101"/>
        <v>1.2851877511463774E-6</v>
      </c>
      <c r="AW889" s="13">
        <f t="shared" si="1102"/>
        <v>1.8033157452279727E-9</v>
      </c>
      <c r="AX889" s="13">
        <f t="shared" si="1103"/>
        <v>3.2140851848276156E-5</v>
      </c>
      <c r="AY889" s="13">
        <f t="shared" si="1104"/>
        <v>1.8827032153120411E-5</v>
      </c>
      <c r="AZ889" s="13">
        <f t="shared" si="1105"/>
        <v>5.5141217377790321E-6</v>
      </c>
      <c r="BA889" s="13">
        <f t="shared" si="1106"/>
        <v>1.076662474529841E-6</v>
      </c>
      <c r="BB889" s="13">
        <f t="shared" si="1107"/>
        <v>1.5766818441620334E-7</v>
      </c>
      <c r="BC889" s="13">
        <f t="shared" si="1108"/>
        <v>1.8471346008753584E-8</v>
      </c>
      <c r="BD889" s="13">
        <f t="shared" si="1109"/>
        <v>1.6197373957070477E-5</v>
      </c>
      <c r="BE889" s="13">
        <f t="shared" si="1110"/>
        <v>1.0635825893992693E-5</v>
      </c>
      <c r="BF889" s="13">
        <f t="shared" si="1111"/>
        <v>3.4919485327418144E-6</v>
      </c>
      <c r="BG889" s="13">
        <f t="shared" si="1112"/>
        <v>7.6431641992215131E-7</v>
      </c>
      <c r="BH889" s="13">
        <f t="shared" si="1113"/>
        <v>1.2546997420318368E-7</v>
      </c>
      <c r="BI889" s="13">
        <f t="shared" si="1114"/>
        <v>1.6477693286402034E-8</v>
      </c>
      <c r="BJ889" s="14">
        <f t="shared" si="1115"/>
        <v>0.31678805490352951</v>
      </c>
      <c r="BK889" s="14">
        <f t="shared" si="1116"/>
        <v>0.41089332964492298</v>
      </c>
      <c r="BL889" s="14">
        <f t="shared" si="1117"/>
        <v>0.26265814965291062</v>
      </c>
      <c r="BM889" s="14">
        <f t="shared" si="1118"/>
        <v>0.12982758176485318</v>
      </c>
      <c r="BN889" s="14">
        <f t="shared" si="1119"/>
        <v>0.87016370473778781</v>
      </c>
    </row>
    <row r="890" spans="1:66" x14ac:dyDescent="0.25">
      <c r="A890" t="s">
        <v>344</v>
      </c>
      <c r="B890" t="s">
        <v>350</v>
      </c>
      <c r="C890" t="s">
        <v>421</v>
      </c>
      <c r="D890" s="11">
        <v>44450</v>
      </c>
      <c r="E890" s="10">
        <f>VLOOKUP(A890,home!$A$2:$E$405,3,FALSE)</f>
        <v>1.3090999999999999</v>
      </c>
      <c r="F890" s="10">
        <f>VLOOKUP(B890,home!$B$2:$E$405,3,FALSE)</f>
        <v>1.0417000000000001</v>
      </c>
      <c r="G890" s="10">
        <f>VLOOKUP(C890,away!$B$2:$E$405,4,FALSE)</f>
        <v>1.5278</v>
      </c>
      <c r="H890" s="10">
        <f>VLOOKUP(A890,away!$A$2:$E$405,3,FALSE)</f>
        <v>1.3545</v>
      </c>
      <c r="I890" s="10">
        <f>VLOOKUP(C890,away!$B$2:$E$405,3,FALSE)</f>
        <v>0.67120000000000002</v>
      </c>
      <c r="J890" s="10">
        <f>VLOOKUP(B890,home!$B$2:$E$405,4,FALSE)</f>
        <v>1.2081</v>
      </c>
      <c r="K890" s="12">
        <f t="shared" si="1064"/>
        <v>2.0834447722660001</v>
      </c>
      <c r="L890" s="12">
        <f t="shared" si="1065"/>
        <v>1.09833251724</v>
      </c>
      <c r="M890" s="13">
        <f t="shared" si="1066"/>
        <v>4.15118110133431E-2</v>
      </c>
      <c r="N890" s="13">
        <f t="shared" si="1067"/>
        <v>8.6487565643043857E-2</v>
      </c>
      <c r="O890" s="13">
        <f t="shared" si="1068"/>
        <v>4.5593771885476288E-2</v>
      </c>
      <c r="P890" s="13">
        <f t="shared" si="1069"/>
        <v>9.4992105682684097E-2</v>
      </c>
      <c r="Q890" s="13">
        <f t="shared" si="1070"/>
        <v>9.0096033252506133E-2</v>
      </c>
      <c r="R890" s="13">
        <f t="shared" si="1071"/>
        <v>2.5038561122720751E-2</v>
      </c>
      <c r="S890" s="13">
        <f t="shared" si="1072"/>
        <v>5.434296843330811E-2</v>
      </c>
      <c r="T890" s="13">
        <f t="shared" si="1073"/>
        <v>9.895540299556381E-2</v>
      </c>
      <c r="U890" s="13">
        <f t="shared" si="1074"/>
        <v>5.2166459276195259E-2</v>
      </c>
      <c r="V890" s="13">
        <f t="shared" si="1075"/>
        <v>1.3817093054066264E-2</v>
      </c>
      <c r="W890" s="13">
        <f t="shared" si="1076"/>
        <v>6.2570036493945852E-2</v>
      </c>
      <c r="X890" s="13">
        <f t="shared" si="1077"/>
        <v>6.8722705686194221E-2</v>
      </c>
      <c r="Y890" s="13">
        <f t="shared" si="1078"/>
        <v>3.7740191163930674E-2</v>
      </c>
      <c r="Z890" s="13">
        <f t="shared" si="1079"/>
        <v>9.1668886219951635E-3</v>
      </c>
      <c r="AA890" s="13">
        <f t="shared" si="1080"/>
        <v>1.90987061774405E-2</v>
      </c>
      <c r="AB890" s="13">
        <f t="shared" si="1081"/>
        <v>1.9895549771216391E-2</v>
      </c>
      <c r="AC890" s="13">
        <f t="shared" si="1082"/>
        <v>1.9761164527329683E-3</v>
      </c>
      <c r="AD890" s="13">
        <f t="shared" si="1083"/>
        <v>3.2590303858451089E-2</v>
      </c>
      <c r="AE890" s="13">
        <f t="shared" si="1084"/>
        <v>3.5794990474469074E-2</v>
      </c>
      <c r="AF890" s="13">
        <f t="shared" si="1085"/>
        <v>1.9657400996202716E-2</v>
      </c>
      <c r="AG890" s="13">
        <f t="shared" si="1086"/>
        <v>7.1967875728518064E-3</v>
      </c>
      <c r="AH890" s="13">
        <f t="shared" si="1087"/>
        <v>2.5170729638636655E-3</v>
      </c>
      <c r="AI890" s="13">
        <f t="shared" si="1088"/>
        <v>5.2441825079738401E-3</v>
      </c>
      <c r="AJ890" s="13">
        <f t="shared" si="1089"/>
        <v>5.4629823155234502E-3</v>
      </c>
      <c r="AK890" s="13">
        <f t="shared" si="1090"/>
        <v>3.7939406487529793E-3</v>
      </c>
      <c r="AL890" s="13">
        <f t="shared" si="1091"/>
        <v>1.8087908798675525E-4</v>
      </c>
      <c r="AM890" s="13">
        <f t="shared" si="1092"/>
        <v>1.358001964009008E-2</v>
      </c>
      <c r="AN890" s="13">
        <f t="shared" si="1093"/>
        <v>1.4915377155468777E-2</v>
      </c>
      <c r="AO890" s="13">
        <f t="shared" si="1094"/>
        <v>8.1910218683750053E-3</v>
      </c>
      <c r="AP890" s="13">
        <f t="shared" si="1095"/>
        <v>2.9988218891534033E-3</v>
      </c>
      <c r="AQ890" s="13">
        <f t="shared" si="1096"/>
        <v>8.2342589856706724E-4</v>
      </c>
      <c r="AR890" s="13">
        <f t="shared" si="1097"/>
        <v>5.5291661689542556E-4</v>
      </c>
      <c r="AS890" s="13">
        <f t="shared" si="1098"/>
        <v>1.1519712349697773E-3</v>
      </c>
      <c r="AT890" s="13">
        <f t="shared" si="1099"/>
        <v>1.2000342236492955E-3</v>
      </c>
      <c r="AU890" s="13">
        <f t="shared" si="1100"/>
        <v>8.3340167660080392E-4</v>
      </c>
      <c r="AV890" s="13">
        <f t="shared" si="1101"/>
        <v>4.3408659157791624E-4</v>
      </c>
      <c r="AW890" s="13">
        <f t="shared" si="1102"/>
        <v>1.1497454327116781E-5</v>
      </c>
      <c r="AX890" s="13">
        <f t="shared" si="1103"/>
        <v>4.7155368210692146E-3</v>
      </c>
      <c r="AY890" s="13">
        <f t="shared" si="1104"/>
        <v>5.1792274268228581E-3</v>
      </c>
      <c r="AZ890" s="13">
        <f t="shared" si="1105"/>
        <v>2.8442569485303982E-3</v>
      </c>
      <c r="BA890" s="13">
        <f t="shared" si="1106"/>
        <v>1.0413132979855849E-3</v>
      </c>
      <c r="BB890" s="13">
        <f t="shared" si="1107"/>
        <v>2.8592706395299834E-4</v>
      </c>
      <c r="BC890" s="13">
        <f t="shared" si="1108"/>
        <v>6.2808598379707857E-5</v>
      </c>
      <c r="BD890" s="13">
        <f t="shared" si="1109"/>
        <v>1.0121438327642955E-4</v>
      </c>
      <c r="BE890" s="13">
        <f t="shared" si="1110"/>
        <v>2.1087457771540443E-4</v>
      </c>
      <c r="BF890" s="13">
        <f t="shared" si="1111"/>
        <v>2.1967276827247989E-4</v>
      </c>
      <c r="BG890" s="13">
        <f t="shared" si="1112"/>
        <v>1.5255869355549953E-4</v>
      </c>
      <c r="BH890" s="13">
        <f t="shared" si="1113"/>
        <v>7.9461903137984066E-5</v>
      </c>
      <c r="BI890" s="13">
        <f t="shared" si="1114"/>
        <v>3.3110897337428043E-5</v>
      </c>
      <c r="BJ890" s="14">
        <f t="shared" si="1115"/>
        <v>0.59444915474555449</v>
      </c>
      <c r="BK890" s="14">
        <f t="shared" si="1116"/>
        <v>0.21200020115094412</v>
      </c>
      <c r="BL890" s="14">
        <f t="shared" si="1117"/>
        <v>0.18378053023615157</v>
      </c>
      <c r="BM890" s="14">
        <f t="shared" si="1118"/>
        <v>0.61050919618237554</v>
      </c>
      <c r="BN890" s="14">
        <f t="shared" si="1119"/>
        <v>0.3837198485997742</v>
      </c>
    </row>
    <row r="891" spans="1:66" x14ac:dyDescent="0.25">
      <c r="A891" t="s">
        <v>344</v>
      </c>
      <c r="B891" t="s">
        <v>505</v>
      </c>
      <c r="C891" t="s">
        <v>379</v>
      </c>
      <c r="D891" s="11">
        <v>44450</v>
      </c>
      <c r="E891" s="10">
        <f>VLOOKUP(A891,home!$A$2:$E$405,3,FALSE)</f>
        <v>1.3090999999999999</v>
      </c>
      <c r="F891" s="10" t="e">
        <f>VLOOKUP(B891,home!$B$2:$E$405,3,FALSE)</f>
        <v>#N/A</v>
      </c>
      <c r="G891" s="10">
        <f>VLOOKUP(C891,away!$B$2:$E$405,4,FALSE)</f>
        <v>0.90280000000000005</v>
      </c>
      <c r="H891" s="10">
        <f>VLOOKUP(A891,away!$A$2:$E$405,3,FALSE)</f>
        <v>1.3545</v>
      </c>
      <c r="I891" s="10">
        <f>VLOOKUP(C891,away!$B$2:$E$405,3,FALSE)</f>
        <v>1.0739000000000001</v>
      </c>
      <c r="J891" s="10" t="e">
        <f>VLOOKUP(B891,home!$B$2:$E$405,4,FALSE)</f>
        <v>#N/A</v>
      </c>
      <c r="K891" s="12" t="e">
        <f t="shared" si="1064"/>
        <v>#N/A</v>
      </c>
      <c r="L891" s="12" t="e">
        <f t="shared" si="1065"/>
        <v>#N/A</v>
      </c>
      <c r="M891" s="13" t="e">
        <f t="shared" si="1066"/>
        <v>#N/A</v>
      </c>
      <c r="N891" s="13" t="e">
        <f t="shared" si="1067"/>
        <v>#N/A</v>
      </c>
      <c r="O891" s="13" t="e">
        <f t="shared" si="1068"/>
        <v>#N/A</v>
      </c>
      <c r="P891" s="13" t="e">
        <f t="shared" si="1069"/>
        <v>#N/A</v>
      </c>
      <c r="Q891" s="13" t="e">
        <f t="shared" si="1070"/>
        <v>#N/A</v>
      </c>
      <c r="R891" s="13" t="e">
        <f t="shared" si="1071"/>
        <v>#N/A</v>
      </c>
      <c r="S891" s="13" t="e">
        <f t="shared" si="1072"/>
        <v>#N/A</v>
      </c>
      <c r="T891" s="13" t="e">
        <f t="shared" si="1073"/>
        <v>#N/A</v>
      </c>
      <c r="U891" s="13" t="e">
        <f t="shared" si="1074"/>
        <v>#N/A</v>
      </c>
      <c r="V891" s="13" t="e">
        <f t="shared" si="1075"/>
        <v>#N/A</v>
      </c>
      <c r="W891" s="13" t="e">
        <f t="shared" si="1076"/>
        <v>#N/A</v>
      </c>
      <c r="X891" s="13" t="e">
        <f t="shared" si="1077"/>
        <v>#N/A</v>
      </c>
      <c r="Y891" s="13" t="e">
        <f t="shared" si="1078"/>
        <v>#N/A</v>
      </c>
      <c r="Z891" s="13" t="e">
        <f t="shared" si="1079"/>
        <v>#N/A</v>
      </c>
      <c r="AA891" s="13" t="e">
        <f t="shared" si="1080"/>
        <v>#N/A</v>
      </c>
      <c r="AB891" s="13" t="e">
        <f t="shared" si="1081"/>
        <v>#N/A</v>
      </c>
      <c r="AC891" s="13" t="e">
        <f t="shared" si="1082"/>
        <v>#N/A</v>
      </c>
      <c r="AD891" s="13" t="e">
        <f t="shared" si="1083"/>
        <v>#N/A</v>
      </c>
      <c r="AE891" s="13" t="e">
        <f t="shared" si="1084"/>
        <v>#N/A</v>
      </c>
      <c r="AF891" s="13" t="e">
        <f t="shared" si="1085"/>
        <v>#N/A</v>
      </c>
      <c r="AG891" s="13" t="e">
        <f t="shared" si="1086"/>
        <v>#N/A</v>
      </c>
      <c r="AH891" s="13" t="e">
        <f t="shared" si="1087"/>
        <v>#N/A</v>
      </c>
      <c r="AI891" s="13" t="e">
        <f t="shared" si="1088"/>
        <v>#N/A</v>
      </c>
      <c r="AJ891" s="13" t="e">
        <f t="shared" si="1089"/>
        <v>#N/A</v>
      </c>
      <c r="AK891" s="13" t="e">
        <f t="shared" si="1090"/>
        <v>#N/A</v>
      </c>
      <c r="AL891" s="13" t="e">
        <f t="shared" si="1091"/>
        <v>#N/A</v>
      </c>
      <c r="AM891" s="13" t="e">
        <f t="shared" si="1092"/>
        <v>#N/A</v>
      </c>
      <c r="AN891" s="13" t="e">
        <f t="shared" si="1093"/>
        <v>#N/A</v>
      </c>
      <c r="AO891" s="13" t="e">
        <f t="shared" si="1094"/>
        <v>#N/A</v>
      </c>
      <c r="AP891" s="13" t="e">
        <f t="shared" si="1095"/>
        <v>#N/A</v>
      </c>
      <c r="AQ891" s="13" t="e">
        <f t="shared" si="1096"/>
        <v>#N/A</v>
      </c>
      <c r="AR891" s="13" t="e">
        <f t="shared" si="1097"/>
        <v>#N/A</v>
      </c>
      <c r="AS891" s="13" t="e">
        <f t="shared" si="1098"/>
        <v>#N/A</v>
      </c>
      <c r="AT891" s="13" t="e">
        <f t="shared" si="1099"/>
        <v>#N/A</v>
      </c>
      <c r="AU891" s="13" t="e">
        <f t="shared" si="1100"/>
        <v>#N/A</v>
      </c>
      <c r="AV891" s="13" t="e">
        <f t="shared" si="1101"/>
        <v>#N/A</v>
      </c>
      <c r="AW891" s="13" t="e">
        <f t="shared" si="1102"/>
        <v>#N/A</v>
      </c>
      <c r="AX891" s="13" t="e">
        <f t="shared" si="1103"/>
        <v>#N/A</v>
      </c>
      <c r="AY891" s="13" t="e">
        <f t="shared" si="1104"/>
        <v>#N/A</v>
      </c>
      <c r="AZ891" s="13" t="e">
        <f t="shared" si="1105"/>
        <v>#N/A</v>
      </c>
      <c r="BA891" s="13" t="e">
        <f t="shared" si="1106"/>
        <v>#N/A</v>
      </c>
      <c r="BB891" s="13" t="e">
        <f t="shared" si="1107"/>
        <v>#N/A</v>
      </c>
      <c r="BC891" s="13" t="e">
        <f t="shared" si="1108"/>
        <v>#N/A</v>
      </c>
      <c r="BD891" s="13" t="e">
        <f t="shared" si="1109"/>
        <v>#N/A</v>
      </c>
      <c r="BE891" s="13" t="e">
        <f t="shared" si="1110"/>
        <v>#N/A</v>
      </c>
      <c r="BF891" s="13" t="e">
        <f t="shared" si="1111"/>
        <v>#N/A</v>
      </c>
      <c r="BG891" s="13" t="e">
        <f t="shared" si="1112"/>
        <v>#N/A</v>
      </c>
      <c r="BH891" s="13" t="e">
        <f t="shared" si="1113"/>
        <v>#N/A</v>
      </c>
      <c r="BI891" s="13" t="e">
        <f t="shared" si="1114"/>
        <v>#N/A</v>
      </c>
      <c r="BJ891" s="14" t="e">
        <f t="shared" si="1115"/>
        <v>#N/A</v>
      </c>
      <c r="BK891" s="14" t="e">
        <f t="shared" si="1116"/>
        <v>#N/A</v>
      </c>
      <c r="BL891" s="14" t="e">
        <f t="shared" si="1117"/>
        <v>#N/A</v>
      </c>
      <c r="BM891" s="14" t="e">
        <f t="shared" si="1118"/>
        <v>#N/A</v>
      </c>
      <c r="BN891" s="14" t="e">
        <f t="shared" si="1119"/>
        <v>#N/A</v>
      </c>
    </row>
    <row r="892" spans="1:66" x14ac:dyDescent="0.25">
      <c r="A892" t="s">
        <v>344</v>
      </c>
      <c r="B892" t="s">
        <v>422</v>
      </c>
      <c r="C892" t="s">
        <v>383</v>
      </c>
      <c r="D892" s="11">
        <v>44450</v>
      </c>
      <c r="E892" s="10">
        <f>VLOOKUP(A892,home!$A$2:$E$405,3,FALSE)</f>
        <v>1.3090999999999999</v>
      </c>
      <c r="F892" s="10">
        <f>VLOOKUP(B892,home!$B$2:$E$405,3,FALSE)</f>
        <v>0.625</v>
      </c>
      <c r="G892" s="10">
        <f>VLOOKUP(C892,away!$B$2:$E$405,4,FALSE)</f>
        <v>1.0323</v>
      </c>
      <c r="H892" s="10">
        <f>VLOOKUP(A892,away!$A$2:$E$405,3,FALSE)</f>
        <v>1.3545</v>
      </c>
      <c r="I892" s="10">
        <f>VLOOKUP(C892,away!$B$2:$E$405,3,FALSE)</f>
        <v>0.65039999999999998</v>
      </c>
      <c r="J892" s="10">
        <f>VLOOKUP(B892,home!$B$2:$E$405,4,FALSE)</f>
        <v>0.60399999999999998</v>
      </c>
      <c r="K892" s="12">
        <f t="shared" si="1064"/>
        <v>0.84461495624999994</v>
      </c>
      <c r="L892" s="12">
        <f t="shared" si="1065"/>
        <v>0.53210394719999998</v>
      </c>
      <c r="M892" s="13">
        <f t="shared" si="1066"/>
        <v>0.25240536226090604</v>
      </c>
      <c r="N892" s="13">
        <f t="shared" si="1067"/>
        <v>0.2131853440032605</v>
      </c>
      <c r="O892" s="13">
        <f t="shared" si="1068"/>
        <v>0.13430588955347397</v>
      </c>
      <c r="P892" s="13">
        <f t="shared" si="1069"/>
        <v>0.11343676302932475</v>
      </c>
      <c r="Q892" s="13">
        <f t="shared" si="1070"/>
        <v>9.0029764999227518E-2</v>
      </c>
      <c r="R892" s="13">
        <f t="shared" si="1071"/>
        <v>3.5732346981805378E-2</v>
      </c>
      <c r="S892" s="13">
        <f t="shared" si="1072"/>
        <v>1.2745271228895197E-2</v>
      </c>
      <c r="T892" s="13">
        <f t="shared" si="1073"/>
        <v>4.7905193321577361E-2</v>
      </c>
      <c r="U892" s="13">
        <f t="shared" si="1074"/>
        <v>3.0180074682747367E-2</v>
      </c>
      <c r="V892" s="13">
        <f t="shared" si="1075"/>
        <v>6.3644638009014408E-4</v>
      </c>
      <c r="W892" s="13">
        <f t="shared" si="1076"/>
        <v>2.5346828675340115E-2</v>
      </c>
      <c r="X892" s="13">
        <f t="shared" si="1077"/>
        <v>1.3487147587150619E-2</v>
      </c>
      <c r="Y892" s="13">
        <f t="shared" si="1078"/>
        <v>3.5882822337959005E-3</v>
      </c>
      <c r="Z892" s="13">
        <f t="shared" si="1079"/>
        <v>6.33777429057955E-3</v>
      </c>
      <c r="AA892" s="13">
        <f t="shared" si="1080"/>
        <v>5.3529789551602204E-3</v>
      </c>
      <c r="AB892" s="13">
        <f t="shared" si="1081"/>
        <v>2.2606030430099098E-3</v>
      </c>
      <c r="AC892" s="13">
        <f t="shared" si="1082"/>
        <v>1.7877100686486535E-5</v>
      </c>
      <c r="AD892" s="13">
        <f t="shared" si="1083"/>
        <v>5.3520776481746574E-3</v>
      </c>
      <c r="AE892" s="13">
        <f t="shared" si="1084"/>
        <v>2.8478616423146278E-3</v>
      </c>
      <c r="AF892" s="13">
        <f t="shared" si="1085"/>
        <v>7.5767921047754407E-4</v>
      </c>
      <c r="AG892" s="13">
        <f t="shared" si="1086"/>
        <v>1.3438803286882692E-4</v>
      </c>
      <c r="AH892" s="13">
        <f t="shared" si="1087"/>
        <v>8.4308867912001443E-4</v>
      </c>
      <c r="AI892" s="13">
        <f t="shared" si="1088"/>
        <v>7.120853078298212E-4</v>
      </c>
      <c r="AJ892" s="13">
        <f t="shared" si="1089"/>
        <v>3.0071895055947608E-4</v>
      </c>
      <c r="AK892" s="13">
        <f t="shared" si="1090"/>
        <v>8.4663907756779276E-5</v>
      </c>
      <c r="AL892" s="13">
        <f t="shared" si="1091"/>
        <v>3.2137517460950532E-7</v>
      </c>
      <c r="AM892" s="13">
        <f t="shared" si="1092"/>
        <v>9.040889657319285E-4</v>
      </c>
      <c r="AN892" s="13">
        <f t="shared" si="1093"/>
        <v>4.8106930728592461E-4</v>
      </c>
      <c r="AO892" s="13">
        <f t="shared" si="1094"/>
        <v>1.279894386418051E-4</v>
      </c>
      <c r="AP892" s="13">
        <f t="shared" si="1095"/>
        <v>2.270122850040557E-5</v>
      </c>
      <c r="AQ892" s="13">
        <f t="shared" si="1096"/>
        <v>3.0198533228387349E-6</v>
      </c>
      <c r="AR892" s="13">
        <f t="shared" si="1097"/>
        <v>8.9722162799878781E-5</v>
      </c>
      <c r="AS892" s="13">
        <f t="shared" si="1098"/>
        <v>7.5780680607874987E-5</v>
      </c>
      <c r="AT892" s="13">
        <f t="shared" si="1099"/>
        <v>3.2002748118107769E-5</v>
      </c>
      <c r="AU892" s="13">
        <f t="shared" si="1100"/>
        <v>9.0099999005517896E-6</v>
      </c>
      <c r="AV892" s="13">
        <f t="shared" si="1101"/>
        <v>1.9024951679542628E-6</v>
      </c>
      <c r="AW892" s="13">
        <f t="shared" si="1102"/>
        <v>4.0120383249934876E-9</v>
      </c>
      <c r="AX892" s="13">
        <f t="shared" si="1103"/>
        <v>1.2726784370629669E-4</v>
      </c>
      <c r="AY892" s="13">
        <f t="shared" si="1104"/>
        <v>6.7719721987753132E-5</v>
      </c>
      <c r="AZ892" s="13">
        <f t="shared" si="1105"/>
        <v>1.8016965686485036E-5</v>
      </c>
      <c r="BA892" s="13">
        <f t="shared" si="1106"/>
        <v>3.1956328527818822E-6</v>
      </c>
      <c r="BB892" s="13">
        <f t="shared" si="1107"/>
        <v>4.2510221369180897E-7</v>
      </c>
      <c r="BC892" s="13">
        <f t="shared" si="1108"/>
        <v>4.5239713173773883E-8</v>
      </c>
      <c r="BD892" s="13">
        <f t="shared" si="1109"/>
        <v>7.9569194961894173E-6</v>
      </c>
      <c r="BE892" s="13">
        <f t="shared" si="1110"/>
        <v>6.7205332121587959E-6</v>
      </c>
      <c r="BF892" s="13">
        <f t="shared" si="1111"/>
        <v>2.8381314324820863E-6</v>
      </c>
      <c r="BG892" s="13">
        <f t="shared" si="1112"/>
        <v>7.9904275189253573E-7</v>
      </c>
      <c r="BH892" s="13">
        <f t="shared" si="1113"/>
        <v>1.6872086473289838E-7</v>
      </c>
      <c r="BI892" s="13">
        <f t="shared" si="1114"/>
        <v>2.8500833156967832E-8</v>
      </c>
      <c r="BJ892" s="14">
        <f t="shared" si="1115"/>
        <v>0.40439010665383085</v>
      </c>
      <c r="BK892" s="14">
        <f t="shared" si="1116"/>
        <v>0.37930976109706499</v>
      </c>
      <c r="BL892" s="14">
        <f t="shared" si="1117"/>
        <v>0.20999937999664783</v>
      </c>
      <c r="BM892" s="14">
        <f t="shared" si="1118"/>
        <v>0.1608738355001755</v>
      </c>
      <c r="BN892" s="14">
        <f t="shared" si="1119"/>
        <v>0.83909547082799818</v>
      </c>
    </row>
    <row r="893" spans="1:66" x14ac:dyDescent="0.25">
      <c r="A893" t="s">
        <v>344</v>
      </c>
      <c r="B893" t="s">
        <v>424</v>
      </c>
      <c r="C893" t="s">
        <v>376</v>
      </c>
      <c r="D893" s="11">
        <v>44450</v>
      </c>
      <c r="E893" s="10">
        <f>VLOOKUP(A893,home!$A$2:$E$405,3,FALSE)</f>
        <v>1.3090999999999999</v>
      </c>
      <c r="F893" s="10">
        <f>VLOOKUP(B893,home!$B$2:$E$405,3,FALSE)</f>
        <v>1.3889</v>
      </c>
      <c r="G893" s="10">
        <f>VLOOKUP(C893,away!$B$2:$E$405,4,FALSE)</f>
        <v>0.90280000000000005</v>
      </c>
      <c r="H893" s="10">
        <f>VLOOKUP(A893,away!$A$2:$E$405,3,FALSE)</f>
        <v>1.3545</v>
      </c>
      <c r="I893" s="10">
        <f>VLOOKUP(C893,away!$B$2:$E$405,3,FALSE)</f>
        <v>1.4765999999999999</v>
      </c>
      <c r="J893" s="10">
        <f>VLOOKUP(B893,home!$B$2:$E$405,4,FALSE)</f>
        <v>0.87250000000000005</v>
      </c>
      <c r="K893" s="12">
        <f t="shared" si="1064"/>
        <v>1.6414790761720002</v>
      </c>
      <c r="L893" s="12">
        <f t="shared" si="1065"/>
        <v>1.7450477257499999</v>
      </c>
      <c r="M893" s="13">
        <f t="shared" si="1066"/>
        <v>3.3825957362634176E-2</v>
      </c>
      <c r="N893" s="13">
        <f t="shared" si="1067"/>
        <v>5.552460124225022E-2</v>
      </c>
      <c r="O893" s="13">
        <f t="shared" si="1068"/>
        <v>5.9027909966981228E-2</v>
      </c>
      <c r="P893" s="13">
        <f t="shared" si="1069"/>
        <v>9.6893079120964357E-2</v>
      </c>
      <c r="Q893" s="13">
        <f t="shared" si="1070"/>
        <v>4.5571235575973798E-2</v>
      </c>
      <c r="R893" s="13">
        <f t="shared" si="1071"/>
        <v>5.1503260021828187E-2</v>
      </c>
      <c r="S893" s="13">
        <f t="shared" si="1072"/>
        <v>6.938657109460121E-2</v>
      </c>
      <c r="T893" s="13">
        <f t="shared" si="1073"/>
        <v>7.9523981001470553E-2</v>
      </c>
      <c r="U893" s="13">
        <f t="shared" si="1074"/>
        <v>8.4541523680476849E-2</v>
      </c>
      <c r="V893" s="13">
        <f t="shared" si="1075"/>
        <v>2.2083890095691422E-2</v>
      </c>
      <c r="W893" s="13">
        <f t="shared" si="1076"/>
        <v>2.4934743224422018E-2</v>
      </c>
      <c r="X893" s="13">
        <f t="shared" si="1077"/>
        <v>4.3512316955937859E-2</v>
      </c>
      <c r="Y893" s="13">
        <f t="shared" si="1078"/>
        <v>3.796553487303627E-2</v>
      </c>
      <c r="Z893" s="13">
        <f t="shared" si="1079"/>
        <v>2.9958548923267395E-2</v>
      </c>
      <c r="AA893" s="13">
        <f t="shared" si="1080"/>
        <v>4.9176331210018638E-2</v>
      </c>
      <c r="AB893" s="13">
        <f t="shared" si="1081"/>
        <v>4.0360959362074851E-2</v>
      </c>
      <c r="AC893" s="13">
        <f t="shared" si="1082"/>
        <v>3.9536503124672322E-3</v>
      </c>
      <c r="AD893" s="13">
        <f t="shared" si="1083"/>
        <v>1.0232464818152579E-2</v>
      </c>
      <c r="AE893" s="13">
        <f t="shared" si="1084"/>
        <v>1.7856139459734043E-2</v>
      </c>
      <c r="AF893" s="13">
        <f t="shared" si="1085"/>
        <v>1.5579907777441865E-2</v>
      </c>
      <c r="AG893" s="13">
        <f t="shared" si="1086"/>
        <v>9.0625608781398897E-3</v>
      </c>
      <c r="AH893" s="13">
        <f t="shared" si="1087"/>
        <v>1.3069774416329463E-2</v>
      </c>
      <c r="AI893" s="13">
        <f t="shared" si="1088"/>
        <v>2.145376123469293E-2</v>
      </c>
      <c r="AJ893" s="13">
        <f t="shared" si="1089"/>
        <v>1.7607950085969212E-2</v>
      </c>
      <c r="AK893" s="13">
        <f t="shared" si="1090"/>
        <v>9.6343605467998101E-3</v>
      </c>
      <c r="AL893" s="13">
        <f t="shared" si="1091"/>
        <v>4.5300282080492781E-4</v>
      </c>
      <c r="AM893" s="13">
        <f t="shared" si="1092"/>
        <v>3.3592753793327147E-3</v>
      </c>
      <c r="AN893" s="13">
        <f t="shared" si="1093"/>
        <v>5.8620958608725212E-3</v>
      </c>
      <c r="AO893" s="13">
        <f t="shared" si="1094"/>
        <v>5.1148185250720424E-3</v>
      </c>
      <c r="AP893" s="13">
        <f t="shared" si="1095"/>
        <v>2.9752008116003125E-3</v>
      </c>
      <c r="AQ893" s="13">
        <f t="shared" si="1096"/>
        <v>1.2979668524831691E-3</v>
      </c>
      <c r="AR893" s="13">
        <f t="shared" si="1097"/>
        <v>4.5614760242562499E-3</v>
      </c>
      <c r="AS893" s="13">
        <f t="shared" si="1098"/>
        <v>7.4875674502768779E-3</v>
      </c>
      <c r="AT893" s="13">
        <f t="shared" si="1099"/>
        <v>6.145342650528015E-3</v>
      </c>
      <c r="AU893" s="13">
        <f t="shared" si="1100"/>
        <v>3.3624837922497054E-3</v>
      </c>
      <c r="AV893" s="13">
        <f t="shared" si="1101"/>
        <v>1.3798616972363433E-3</v>
      </c>
      <c r="AW893" s="13">
        <f t="shared" si="1102"/>
        <v>3.6044671000007838E-5</v>
      </c>
      <c r="AX893" s="13">
        <f t="shared" si="1103"/>
        <v>9.1903004104573489E-4</v>
      </c>
      <c r="AY893" s="13">
        <f t="shared" si="1104"/>
        <v>1.6037512830227886E-3</v>
      </c>
      <c r="AZ893" s="13">
        <f t="shared" si="1105"/>
        <v>1.3993112645537813E-3</v>
      </c>
      <c r="BA893" s="13">
        <f t="shared" si="1106"/>
        <v>8.1395497994197759E-4</v>
      </c>
      <c r="BB893" s="13">
        <f t="shared" si="1107"/>
        <v>3.5509757165265855E-4</v>
      </c>
      <c r="BC893" s="13">
        <f t="shared" si="1108"/>
        <v>1.2393244196636383E-4</v>
      </c>
      <c r="BD893" s="13">
        <f t="shared" si="1109"/>
        <v>1.3266655603652534E-3</v>
      </c>
      <c r="BE893" s="13">
        <f t="shared" si="1110"/>
        <v>2.1776937584175649E-3</v>
      </c>
      <c r="BF893" s="13">
        <f t="shared" si="1111"/>
        <v>1.7873193693763981E-3</v>
      </c>
      <c r="BG893" s="13">
        <f t="shared" si="1112"/>
        <v>9.7794911575609729E-4</v>
      </c>
      <c r="BH893" s="13">
        <f t="shared" si="1113"/>
        <v>4.0132075276863593E-4</v>
      </c>
      <c r="BI893" s="13">
        <f t="shared" si="1114"/>
        <v>1.3175192370066234E-4</v>
      </c>
      <c r="BJ893" s="14">
        <f t="shared" si="1115"/>
        <v>0.36358792081810309</v>
      </c>
      <c r="BK893" s="14">
        <f t="shared" si="1116"/>
        <v>0.22819990209018609</v>
      </c>
      <c r="BL893" s="14">
        <f t="shared" si="1117"/>
        <v>0.37611526262010309</v>
      </c>
      <c r="BM893" s="14">
        <f t="shared" si="1118"/>
        <v>0.65394788454900477</v>
      </c>
      <c r="BN893" s="14">
        <f t="shared" si="1119"/>
        <v>0.34234604329063201</v>
      </c>
    </row>
    <row r="894" spans="1:66" x14ac:dyDescent="0.25">
      <c r="A894" t="s">
        <v>340</v>
      </c>
      <c r="B894" t="s">
        <v>394</v>
      </c>
      <c r="C894" t="s">
        <v>430</v>
      </c>
      <c r="D894" s="11">
        <v>44450</v>
      </c>
      <c r="E894" s="10">
        <f>VLOOKUP(A894,home!$A$2:$E$405,3,FALSE)</f>
        <v>1.3684000000000001</v>
      </c>
      <c r="F894" s="10">
        <f>VLOOKUP(B894,home!$B$2:$E$405,3,FALSE)</f>
        <v>1.0385</v>
      </c>
      <c r="G894" s="10">
        <f>VLOOKUP(C894,away!$B$2:$E$405,4,FALSE)</f>
        <v>0.85160000000000002</v>
      </c>
      <c r="H894" s="10">
        <f>VLOOKUP(A894,away!$A$2:$E$405,3,FALSE)</f>
        <v>1.1395</v>
      </c>
      <c r="I894" s="10">
        <f>VLOOKUP(C894,away!$B$2:$E$405,3,FALSE)</f>
        <v>1.105</v>
      </c>
      <c r="J894" s="10">
        <f>VLOOKUP(B894,home!$B$2:$E$405,4,FALSE)</f>
        <v>1.3855999999999999</v>
      </c>
      <c r="K894" s="12">
        <f t="shared" si="1064"/>
        <v>1.2101946234400001</v>
      </c>
      <c r="L894" s="12">
        <f t="shared" si="1065"/>
        <v>1.7446747759999996</v>
      </c>
      <c r="M894" s="13">
        <f t="shared" si="1066"/>
        <v>5.2085462522360321E-2</v>
      </c>
      <c r="N894" s="13">
        <f t="shared" si="1067"/>
        <v>6.3033546703946092E-2</v>
      </c>
      <c r="O894" s="13">
        <f t="shared" si="1068"/>
        <v>9.0872192659055342E-2</v>
      </c>
      <c r="P894" s="13">
        <f t="shared" si="1069"/>
        <v>0.10997303897619264</v>
      </c>
      <c r="Q894" s="13">
        <f t="shared" si="1070"/>
        <v>3.8141429658734856E-2</v>
      </c>
      <c r="R894" s="13">
        <f t="shared" si="1071"/>
        <v>7.9271211186033128E-2</v>
      </c>
      <c r="S894" s="13">
        <f t="shared" si="1072"/>
        <v>5.8049159573399206E-2</v>
      </c>
      <c r="T894" s="13">
        <f t="shared" si="1073"/>
        <v>6.6544390246172966E-2</v>
      </c>
      <c r="U894" s="13">
        <f t="shared" si="1074"/>
        <v>9.5933593570914091E-2</v>
      </c>
      <c r="V894" s="13">
        <f t="shared" si="1075"/>
        <v>1.361830725279432E-2</v>
      </c>
      <c r="W894" s="13">
        <f t="shared" si="1076"/>
        <v>1.5386184367771956E-2</v>
      </c>
      <c r="X894" s="13">
        <f t="shared" si="1077"/>
        <v>2.6843887765337228E-2</v>
      </c>
      <c r="Y894" s="13">
        <f t="shared" si="1078"/>
        <v>2.341692693697944E-2</v>
      </c>
      <c r="Z894" s="13">
        <f t="shared" si="1079"/>
        <v>4.6100827539747001E-2</v>
      </c>
      <c r="AA894" s="13">
        <f t="shared" si="1080"/>
        <v>5.5790973624736513E-2</v>
      </c>
      <c r="AB894" s="13">
        <f t="shared" si="1081"/>
        <v>3.3758968158569498E-2</v>
      </c>
      <c r="AC894" s="13">
        <f t="shared" si="1082"/>
        <v>1.7971024948400622E-3</v>
      </c>
      <c r="AD894" s="13">
        <f t="shared" si="1083"/>
        <v>4.6550693992835493E-3</v>
      </c>
      <c r="AE894" s="13">
        <f t="shared" si="1084"/>
        <v>8.1215821614594782E-3</v>
      </c>
      <c r="AF894" s="13">
        <f t="shared" si="1085"/>
        <v>7.0847597691549554E-3</v>
      </c>
      <c r="AG894" s="13">
        <f t="shared" si="1086"/>
        <v>4.1202005544214108E-3</v>
      </c>
      <c r="AH894" s="13">
        <f t="shared" si="1087"/>
        <v>2.0107737740330683E-2</v>
      </c>
      <c r="AI894" s="13">
        <f t="shared" si="1088"/>
        <v>2.4334276102889768E-2</v>
      </c>
      <c r="AJ894" s="13">
        <f t="shared" si="1089"/>
        <v>1.4724605052510841E-2</v>
      </c>
      <c r="AK894" s="13">
        <f t="shared" si="1090"/>
        <v>5.939879288942026E-3</v>
      </c>
      <c r="AL894" s="13">
        <f t="shared" si="1091"/>
        <v>1.5177580318071678E-4</v>
      </c>
      <c r="AM894" s="13">
        <f t="shared" si="1092"/>
        <v>1.126707991750604E-3</v>
      </c>
      <c r="AN894" s="13">
        <f t="shared" si="1093"/>
        <v>1.9657390131248942E-3</v>
      </c>
      <c r="AO894" s="13">
        <f t="shared" si="1094"/>
        <v>1.714787636199068E-3</v>
      </c>
      <c r="AP894" s="13">
        <f t="shared" si="1095"/>
        <v>9.9724891169105929E-4</v>
      </c>
      <c r="AQ894" s="13">
        <f t="shared" si="1096"/>
        <v>4.3496875540521059E-4</v>
      </c>
      <c r="AR894" s="13">
        <f t="shared" si="1097"/>
        <v>7.0162925675956288E-3</v>
      </c>
      <c r="AS894" s="13">
        <f t="shared" si="1098"/>
        <v>8.4910795417862638E-3</v>
      </c>
      <c r="AT894" s="13">
        <f t="shared" si="1099"/>
        <v>5.1379294043355584E-3</v>
      </c>
      <c r="AU894" s="13">
        <f t="shared" si="1100"/>
        <v>2.0726315135803914E-3</v>
      </c>
      <c r="AV894" s="13">
        <f t="shared" si="1101"/>
        <v>6.2707187852682473E-4</v>
      </c>
      <c r="AW894" s="13">
        <f t="shared" si="1102"/>
        <v>8.9016341340874392E-6</v>
      </c>
      <c r="AX894" s="13">
        <f t="shared" si="1103"/>
        <v>2.2725599230057663E-4</v>
      </c>
      <c r="AY894" s="13">
        <f t="shared" si="1104"/>
        <v>3.9648779746166609E-4</v>
      </c>
      <c r="AZ894" s="13">
        <f t="shared" si="1105"/>
        <v>3.458711296115829E-4</v>
      </c>
      <c r="BA894" s="13">
        <f t="shared" si="1106"/>
        <v>2.0114421185998506E-4</v>
      </c>
      <c r="BB894" s="13">
        <f t="shared" si="1107"/>
        <v>8.7732808192628984E-5</v>
      </c>
      <c r="BC894" s="13">
        <f t="shared" si="1108"/>
        <v>3.0613043496265156E-5</v>
      </c>
      <c r="BD894" s="13">
        <f t="shared" si="1109"/>
        <v>2.0401914439533934E-3</v>
      </c>
      <c r="BE894" s="13">
        <f t="shared" si="1110"/>
        <v>2.4690287162606869E-3</v>
      </c>
      <c r="BF894" s="13">
        <f t="shared" si="1111"/>
        <v>1.4940026387688246E-3</v>
      </c>
      <c r="BG894" s="13">
        <f t="shared" si="1112"/>
        <v>6.0267798694773461E-4</v>
      </c>
      <c r="BH894" s="13">
        <f t="shared" si="1113"/>
        <v>1.8233941486744775E-4</v>
      </c>
      <c r="BI894" s="13">
        <f t="shared" si="1114"/>
        <v>4.4133235902756157E-5</v>
      </c>
      <c r="BJ894" s="14">
        <f t="shared" si="1115"/>
        <v>0.26487653485435547</v>
      </c>
      <c r="BK894" s="14">
        <f t="shared" si="1116"/>
        <v>0.23607133442022887</v>
      </c>
      <c r="BL894" s="14">
        <f t="shared" si="1117"/>
        <v>0.45091081572650732</v>
      </c>
      <c r="BM894" s="14">
        <f t="shared" si="1118"/>
        <v>0.56419504467118897</v>
      </c>
      <c r="BN894" s="14">
        <f t="shared" si="1119"/>
        <v>0.43337688170632238</v>
      </c>
    </row>
    <row r="895" spans="1:66" x14ac:dyDescent="0.25">
      <c r="A895" t="s">
        <v>340</v>
      </c>
      <c r="B895" t="s">
        <v>352</v>
      </c>
      <c r="C895" t="s">
        <v>400</v>
      </c>
      <c r="D895" s="11">
        <v>44450</v>
      </c>
      <c r="E895" s="10">
        <f>VLOOKUP(A895,home!$A$2:$E$405,3,FALSE)</f>
        <v>1.3684000000000001</v>
      </c>
      <c r="F895" s="10">
        <f>VLOOKUP(B895,home!$B$2:$E$405,3,FALSE)</f>
        <v>1.1153999999999999</v>
      </c>
      <c r="G895" s="10">
        <f>VLOOKUP(C895,away!$B$2:$E$405,4,FALSE)</f>
        <v>0.59619999999999995</v>
      </c>
      <c r="H895" s="10">
        <f>VLOOKUP(A895,away!$A$2:$E$405,3,FALSE)</f>
        <v>1.1395</v>
      </c>
      <c r="I895" s="10">
        <f>VLOOKUP(C895,away!$B$2:$E$405,3,FALSE)</f>
        <v>1.105</v>
      </c>
      <c r="J895" s="10">
        <f>VLOOKUP(B895,home!$B$2:$E$405,4,FALSE)</f>
        <v>0.87760000000000005</v>
      </c>
      <c r="K895" s="12">
        <f t="shared" si="1064"/>
        <v>0.90998802523199995</v>
      </c>
      <c r="L895" s="12">
        <f t="shared" si="1065"/>
        <v>1.105027846</v>
      </c>
      <c r="M895" s="13">
        <f t="shared" si="1066"/>
        <v>0.13331828742368856</v>
      </c>
      <c r="N895" s="13">
        <f t="shared" si="1067"/>
        <v>0.12131804509999453</v>
      </c>
      <c r="O895" s="13">
        <f t="shared" si="1068"/>
        <v>0.14732041998420747</v>
      </c>
      <c r="P895" s="13">
        <f t="shared" si="1069"/>
        <v>0.13405981805777781</v>
      </c>
      <c r="Q895" s="13">
        <f t="shared" si="1070"/>
        <v>5.5198984142775374E-2</v>
      </c>
      <c r="R895" s="13">
        <f t="shared" si="1071"/>
        <v>8.1396583183482085E-2</v>
      </c>
      <c r="S895" s="13">
        <f t="shared" si="1072"/>
        <v>3.370136829122504E-2</v>
      </c>
      <c r="T895" s="13">
        <f t="shared" si="1073"/>
        <v>6.0996414548679226E-2</v>
      </c>
      <c r="U895" s="13">
        <f t="shared" si="1074"/>
        <v>7.406991599176907E-2</v>
      </c>
      <c r="V895" s="13">
        <f t="shared" si="1075"/>
        <v>3.7654243246060433E-3</v>
      </c>
      <c r="W895" s="13">
        <f t="shared" si="1076"/>
        <v>1.6743471524965546E-2</v>
      </c>
      <c r="X895" s="13">
        <f t="shared" si="1077"/>
        <v>1.8502002273795014E-2</v>
      </c>
      <c r="Y895" s="13">
        <f t="shared" si="1078"/>
        <v>1.0222613859649404E-2</v>
      </c>
      <c r="Z895" s="13">
        <f t="shared" si="1079"/>
        <v>2.9981830329001011E-2</v>
      </c>
      <c r="AA895" s="13">
        <f t="shared" si="1080"/>
        <v>2.7283106573928514E-2</v>
      </c>
      <c r="AB895" s="13">
        <f t="shared" si="1081"/>
        <v>1.2413650136701704E-2</v>
      </c>
      <c r="AC895" s="13">
        <f t="shared" si="1082"/>
        <v>2.3664800119599139E-4</v>
      </c>
      <c r="AD895" s="13">
        <f t="shared" si="1083"/>
        <v>3.8090896471329044E-3</v>
      </c>
      <c r="AE895" s="13">
        <f t="shared" si="1084"/>
        <v>4.2091501279921733E-3</v>
      </c>
      <c r="AF895" s="13">
        <f t="shared" si="1085"/>
        <v>2.3256140497129084E-3</v>
      </c>
      <c r="AG895" s="13">
        <f t="shared" si="1086"/>
        <v>8.5662276132719738E-4</v>
      </c>
      <c r="AH895" s="13">
        <f t="shared" si="1087"/>
        <v>8.2826893468983687E-3</v>
      </c>
      <c r="AI895" s="13">
        <f t="shared" si="1088"/>
        <v>7.537148122394169E-3</v>
      </c>
      <c r="AJ895" s="13">
        <f t="shared" si="1089"/>
        <v>3.4293572678892738E-3</v>
      </c>
      <c r="AK895" s="13">
        <f t="shared" si="1090"/>
        <v>1.0402246826738556E-3</v>
      </c>
      <c r="AL895" s="13">
        <f t="shared" si="1091"/>
        <v>9.5185705118604263E-6</v>
      </c>
      <c r="AM895" s="13">
        <f t="shared" si="1092"/>
        <v>6.9324519318522573E-4</v>
      </c>
      <c r="AN895" s="13">
        <f t="shared" si="1093"/>
        <v>7.6605524257532384E-4</v>
      </c>
      <c r="AO895" s="13">
        <f t="shared" si="1094"/>
        <v>4.2325618731000887E-4</v>
      </c>
      <c r="AP895" s="13">
        <f t="shared" si="1095"/>
        <v>1.5590329098978391E-4</v>
      </c>
      <c r="AQ895" s="13">
        <f t="shared" si="1096"/>
        <v>4.3069369456688046E-5</v>
      </c>
      <c r="AR895" s="13">
        <f t="shared" si="1097"/>
        <v>1.8305204736180484E-3</v>
      </c>
      <c r="AS895" s="13">
        <f t="shared" si="1098"/>
        <v>1.6657517109344329E-3</v>
      </c>
      <c r="AT895" s="13">
        <f t="shared" si="1099"/>
        <v>7.5790705498002503E-4</v>
      </c>
      <c r="AU895" s="13">
        <f t="shared" si="1100"/>
        <v>2.298954480902246E-4</v>
      </c>
      <c r="AV895" s="13">
        <f t="shared" si="1101"/>
        <v>5.23005262043623E-5</v>
      </c>
      <c r="AW895" s="13">
        <f t="shared" si="1102"/>
        <v>2.6587538398381016E-7</v>
      </c>
      <c r="AX895" s="13">
        <f t="shared" si="1103"/>
        <v>1.0514080405803326E-4</v>
      </c>
      <c r="AY895" s="13">
        <f t="shared" si="1104"/>
        <v>1.1618351623495657E-4</v>
      </c>
      <c r="AZ895" s="13">
        <f t="shared" si="1105"/>
        <v>6.4193010342910055E-5</v>
      </c>
      <c r="BA895" s="13">
        <f t="shared" si="1106"/>
        <v>2.3645021315827207E-5</v>
      </c>
      <c r="BB895" s="13">
        <f t="shared" si="1107"/>
        <v>6.5321017433131589E-6</v>
      </c>
      <c r="BC895" s="13">
        <f t="shared" si="1108"/>
        <v>1.4436308638532354E-6</v>
      </c>
      <c r="BD895" s="13">
        <f t="shared" si="1109"/>
        <v>3.3712934933684215E-4</v>
      </c>
      <c r="BE895" s="13">
        <f t="shared" si="1110"/>
        <v>3.0678367085078202E-4</v>
      </c>
      <c r="BF895" s="13">
        <f t="shared" si="1111"/>
        <v>1.3958473340546353E-4</v>
      </c>
      <c r="BG895" s="13">
        <f t="shared" si="1112"/>
        <v>4.2340145301390973E-5</v>
      </c>
      <c r="BH895" s="13">
        <f t="shared" si="1113"/>
        <v>9.6322563027121779E-6</v>
      </c>
      <c r="BI895" s="13">
        <f t="shared" si="1114"/>
        <v>1.7530475782867086E-6</v>
      </c>
      <c r="BJ895" s="14">
        <f t="shared" si="1115"/>
        <v>0.29658067540410016</v>
      </c>
      <c r="BK895" s="14">
        <f t="shared" si="1116"/>
        <v>0.3052072481852402</v>
      </c>
      <c r="BL895" s="14">
        <f t="shared" si="1117"/>
        <v>0.36814669370654707</v>
      </c>
      <c r="BM895" s="14">
        <f t="shared" si="1118"/>
        <v>0.3271883920921117</v>
      </c>
      <c r="BN895" s="14">
        <f t="shared" si="1119"/>
        <v>0.67261213789192587</v>
      </c>
    </row>
    <row r="896" spans="1:66" x14ac:dyDescent="0.25">
      <c r="A896" t="s">
        <v>342</v>
      </c>
      <c r="B896" t="s">
        <v>516</v>
      </c>
      <c r="C896" t="s">
        <v>519</v>
      </c>
      <c r="D896" s="11">
        <v>44450</v>
      </c>
      <c r="E896" s="10">
        <f>VLOOKUP(A896,home!$A$2:$E$405,3,FALSE)</f>
        <v>1.1741999999999999</v>
      </c>
      <c r="F896" s="10" t="e">
        <f>VLOOKUP(B896,home!$B$2:$E$405,3,FALSE)</f>
        <v>#N/A</v>
      </c>
      <c r="G896" s="10" t="e">
        <f>VLOOKUP(C896,away!$B$2:$E$405,4,FALSE)</f>
        <v>#N/A</v>
      </c>
      <c r="H896" s="10">
        <f>VLOOKUP(A896,away!$A$2:$E$405,3,FALSE)</f>
        <v>0.85970000000000002</v>
      </c>
      <c r="I896" s="10" t="e">
        <f>VLOOKUP(C896,away!$B$2:$E$405,3,FALSE)</f>
        <v>#N/A</v>
      </c>
      <c r="J896" s="10" t="e">
        <f>VLOOKUP(B896,home!$B$2:$E$405,4,FALSE)</f>
        <v>#N/A</v>
      </c>
      <c r="K896" s="12" t="e">
        <f t="shared" si="1064"/>
        <v>#N/A</v>
      </c>
      <c r="L896" s="12" t="e">
        <f t="shared" si="1065"/>
        <v>#N/A</v>
      </c>
      <c r="M896" s="13" t="e">
        <f t="shared" si="1066"/>
        <v>#N/A</v>
      </c>
      <c r="N896" s="13" t="e">
        <f t="shared" si="1067"/>
        <v>#N/A</v>
      </c>
      <c r="O896" s="13" t="e">
        <f t="shared" si="1068"/>
        <v>#N/A</v>
      </c>
      <c r="P896" s="13" t="e">
        <f t="shared" si="1069"/>
        <v>#N/A</v>
      </c>
      <c r="Q896" s="13" t="e">
        <f t="shared" si="1070"/>
        <v>#N/A</v>
      </c>
      <c r="R896" s="13" t="e">
        <f t="shared" si="1071"/>
        <v>#N/A</v>
      </c>
      <c r="S896" s="13" t="e">
        <f t="shared" si="1072"/>
        <v>#N/A</v>
      </c>
      <c r="T896" s="13" t="e">
        <f t="shared" si="1073"/>
        <v>#N/A</v>
      </c>
      <c r="U896" s="13" t="e">
        <f t="shared" si="1074"/>
        <v>#N/A</v>
      </c>
      <c r="V896" s="13" t="e">
        <f t="shared" si="1075"/>
        <v>#N/A</v>
      </c>
      <c r="W896" s="13" t="e">
        <f t="shared" si="1076"/>
        <v>#N/A</v>
      </c>
      <c r="X896" s="13" t="e">
        <f t="shared" si="1077"/>
        <v>#N/A</v>
      </c>
      <c r="Y896" s="13" t="e">
        <f t="shared" si="1078"/>
        <v>#N/A</v>
      </c>
      <c r="Z896" s="13" t="e">
        <f t="shared" si="1079"/>
        <v>#N/A</v>
      </c>
      <c r="AA896" s="13" t="e">
        <f t="shared" si="1080"/>
        <v>#N/A</v>
      </c>
      <c r="AB896" s="13" t="e">
        <f t="shared" si="1081"/>
        <v>#N/A</v>
      </c>
      <c r="AC896" s="13" t="e">
        <f t="shared" si="1082"/>
        <v>#N/A</v>
      </c>
      <c r="AD896" s="13" t="e">
        <f t="shared" si="1083"/>
        <v>#N/A</v>
      </c>
      <c r="AE896" s="13" t="e">
        <f t="shared" si="1084"/>
        <v>#N/A</v>
      </c>
      <c r="AF896" s="13" t="e">
        <f t="shared" si="1085"/>
        <v>#N/A</v>
      </c>
      <c r="AG896" s="13" t="e">
        <f t="shared" si="1086"/>
        <v>#N/A</v>
      </c>
      <c r="AH896" s="13" t="e">
        <f t="shared" si="1087"/>
        <v>#N/A</v>
      </c>
      <c r="AI896" s="13" t="e">
        <f t="shared" si="1088"/>
        <v>#N/A</v>
      </c>
      <c r="AJ896" s="13" t="e">
        <f t="shared" si="1089"/>
        <v>#N/A</v>
      </c>
      <c r="AK896" s="13" t="e">
        <f t="shared" si="1090"/>
        <v>#N/A</v>
      </c>
      <c r="AL896" s="13" t="e">
        <f t="shared" si="1091"/>
        <v>#N/A</v>
      </c>
      <c r="AM896" s="13" t="e">
        <f t="shared" si="1092"/>
        <v>#N/A</v>
      </c>
      <c r="AN896" s="13" t="e">
        <f t="shared" si="1093"/>
        <v>#N/A</v>
      </c>
      <c r="AO896" s="13" t="e">
        <f t="shared" si="1094"/>
        <v>#N/A</v>
      </c>
      <c r="AP896" s="13" t="e">
        <f t="shared" si="1095"/>
        <v>#N/A</v>
      </c>
      <c r="AQ896" s="13" t="e">
        <f t="shared" si="1096"/>
        <v>#N/A</v>
      </c>
      <c r="AR896" s="13" t="e">
        <f t="shared" si="1097"/>
        <v>#N/A</v>
      </c>
      <c r="AS896" s="13" t="e">
        <f t="shared" si="1098"/>
        <v>#N/A</v>
      </c>
      <c r="AT896" s="13" t="e">
        <f t="shared" si="1099"/>
        <v>#N/A</v>
      </c>
      <c r="AU896" s="13" t="e">
        <f t="shared" si="1100"/>
        <v>#N/A</v>
      </c>
      <c r="AV896" s="13" t="e">
        <f t="shared" si="1101"/>
        <v>#N/A</v>
      </c>
      <c r="AW896" s="13" t="e">
        <f t="shared" si="1102"/>
        <v>#N/A</v>
      </c>
      <c r="AX896" s="13" t="e">
        <f t="shared" si="1103"/>
        <v>#N/A</v>
      </c>
      <c r="AY896" s="13" t="e">
        <f t="shared" si="1104"/>
        <v>#N/A</v>
      </c>
      <c r="AZ896" s="13" t="e">
        <f t="shared" si="1105"/>
        <v>#N/A</v>
      </c>
      <c r="BA896" s="13" t="e">
        <f t="shared" si="1106"/>
        <v>#N/A</v>
      </c>
      <c r="BB896" s="13" t="e">
        <f t="shared" si="1107"/>
        <v>#N/A</v>
      </c>
      <c r="BC896" s="13" t="e">
        <f t="shared" si="1108"/>
        <v>#N/A</v>
      </c>
      <c r="BD896" s="13" t="e">
        <f t="shared" si="1109"/>
        <v>#N/A</v>
      </c>
      <c r="BE896" s="13" t="e">
        <f t="shared" si="1110"/>
        <v>#N/A</v>
      </c>
      <c r="BF896" s="13" t="e">
        <f t="shared" si="1111"/>
        <v>#N/A</v>
      </c>
      <c r="BG896" s="13" t="e">
        <f t="shared" si="1112"/>
        <v>#N/A</v>
      </c>
      <c r="BH896" s="13" t="e">
        <f t="shared" si="1113"/>
        <v>#N/A</v>
      </c>
      <c r="BI896" s="13" t="e">
        <f t="shared" si="1114"/>
        <v>#N/A</v>
      </c>
      <c r="BJ896" s="14" t="e">
        <f t="shared" si="1115"/>
        <v>#N/A</v>
      </c>
      <c r="BK896" s="14" t="e">
        <f t="shared" si="1116"/>
        <v>#N/A</v>
      </c>
      <c r="BL896" s="14" t="e">
        <f t="shared" si="1117"/>
        <v>#N/A</v>
      </c>
      <c r="BM896" s="14" t="e">
        <f t="shared" si="1118"/>
        <v>#N/A</v>
      </c>
      <c r="BN896" s="14" t="e">
        <f t="shared" si="1119"/>
        <v>#N/A</v>
      </c>
    </row>
    <row r="897" spans="1:66" x14ac:dyDescent="0.25">
      <c r="A897" t="s">
        <v>342</v>
      </c>
      <c r="B897" t="s">
        <v>515</v>
      </c>
      <c r="C897" t="s">
        <v>377</v>
      </c>
      <c r="D897" s="11">
        <v>44450</v>
      </c>
      <c r="E897" s="10">
        <f>VLOOKUP(A897,home!$A$2:$E$405,3,FALSE)</f>
        <v>1.1741999999999999</v>
      </c>
      <c r="F897" s="10" t="e">
        <f>VLOOKUP(B897,home!$B$2:$E$405,3,FALSE)</f>
        <v>#N/A</v>
      </c>
      <c r="G897" s="10">
        <f>VLOOKUP(C897,away!$B$2:$E$405,4,FALSE)</f>
        <v>1.1922999999999999</v>
      </c>
      <c r="H897" s="10">
        <f>VLOOKUP(A897,away!$A$2:$E$405,3,FALSE)</f>
        <v>0.85970000000000002</v>
      </c>
      <c r="I897" s="10">
        <f>VLOOKUP(C897,away!$B$2:$E$405,3,FALSE)</f>
        <v>0.78520000000000001</v>
      </c>
      <c r="J897" s="10" t="e">
        <f>VLOOKUP(B897,home!$B$2:$E$405,4,FALSE)</f>
        <v>#N/A</v>
      </c>
      <c r="K897" s="12" t="e">
        <f t="shared" si="1064"/>
        <v>#N/A</v>
      </c>
      <c r="L897" s="12" t="e">
        <f t="shared" si="1065"/>
        <v>#N/A</v>
      </c>
      <c r="M897" s="13" t="e">
        <f t="shared" si="1066"/>
        <v>#N/A</v>
      </c>
      <c r="N897" s="13" t="e">
        <f t="shared" si="1067"/>
        <v>#N/A</v>
      </c>
      <c r="O897" s="13" t="e">
        <f t="shared" si="1068"/>
        <v>#N/A</v>
      </c>
      <c r="P897" s="13" t="e">
        <f t="shared" si="1069"/>
        <v>#N/A</v>
      </c>
      <c r="Q897" s="13" t="e">
        <f t="shared" si="1070"/>
        <v>#N/A</v>
      </c>
      <c r="R897" s="13" t="e">
        <f t="shared" si="1071"/>
        <v>#N/A</v>
      </c>
      <c r="S897" s="13" t="e">
        <f t="shared" si="1072"/>
        <v>#N/A</v>
      </c>
      <c r="T897" s="13" t="e">
        <f t="shared" si="1073"/>
        <v>#N/A</v>
      </c>
      <c r="U897" s="13" t="e">
        <f t="shared" si="1074"/>
        <v>#N/A</v>
      </c>
      <c r="V897" s="13" t="e">
        <f t="shared" si="1075"/>
        <v>#N/A</v>
      </c>
      <c r="W897" s="13" t="e">
        <f t="shared" si="1076"/>
        <v>#N/A</v>
      </c>
      <c r="X897" s="13" t="e">
        <f t="shared" si="1077"/>
        <v>#N/A</v>
      </c>
      <c r="Y897" s="13" t="e">
        <f t="shared" si="1078"/>
        <v>#N/A</v>
      </c>
      <c r="Z897" s="13" t="e">
        <f t="shared" si="1079"/>
        <v>#N/A</v>
      </c>
      <c r="AA897" s="13" t="e">
        <f t="shared" si="1080"/>
        <v>#N/A</v>
      </c>
      <c r="AB897" s="13" t="e">
        <f t="shared" si="1081"/>
        <v>#N/A</v>
      </c>
      <c r="AC897" s="13" t="e">
        <f t="shared" si="1082"/>
        <v>#N/A</v>
      </c>
      <c r="AD897" s="13" t="e">
        <f t="shared" si="1083"/>
        <v>#N/A</v>
      </c>
      <c r="AE897" s="13" t="e">
        <f t="shared" si="1084"/>
        <v>#N/A</v>
      </c>
      <c r="AF897" s="13" t="e">
        <f t="shared" si="1085"/>
        <v>#N/A</v>
      </c>
      <c r="AG897" s="13" t="e">
        <f t="shared" si="1086"/>
        <v>#N/A</v>
      </c>
      <c r="AH897" s="13" t="e">
        <f t="shared" si="1087"/>
        <v>#N/A</v>
      </c>
      <c r="AI897" s="13" t="e">
        <f t="shared" si="1088"/>
        <v>#N/A</v>
      </c>
      <c r="AJ897" s="13" t="e">
        <f t="shared" si="1089"/>
        <v>#N/A</v>
      </c>
      <c r="AK897" s="13" t="e">
        <f t="shared" si="1090"/>
        <v>#N/A</v>
      </c>
      <c r="AL897" s="13" t="e">
        <f t="shared" si="1091"/>
        <v>#N/A</v>
      </c>
      <c r="AM897" s="13" t="e">
        <f t="shared" si="1092"/>
        <v>#N/A</v>
      </c>
      <c r="AN897" s="13" t="e">
        <f t="shared" si="1093"/>
        <v>#N/A</v>
      </c>
      <c r="AO897" s="13" t="e">
        <f t="shared" si="1094"/>
        <v>#N/A</v>
      </c>
      <c r="AP897" s="13" t="e">
        <f t="shared" si="1095"/>
        <v>#N/A</v>
      </c>
      <c r="AQ897" s="13" t="e">
        <f t="shared" si="1096"/>
        <v>#N/A</v>
      </c>
      <c r="AR897" s="13" t="e">
        <f t="shared" si="1097"/>
        <v>#N/A</v>
      </c>
      <c r="AS897" s="13" t="e">
        <f t="shared" si="1098"/>
        <v>#N/A</v>
      </c>
      <c r="AT897" s="13" t="e">
        <f t="shared" si="1099"/>
        <v>#N/A</v>
      </c>
      <c r="AU897" s="13" t="e">
        <f t="shared" si="1100"/>
        <v>#N/A</v>
      </c>
      <c r="AV897" s="13" t="e">
        <f t="shared" si="1101"/>
        <v>#N/A</v>
      </c>
      <c r="AW897" s="13" t="e">
        <f t="shared" si="1102"/>
        <v>#N/A</v>
      </c>
      <c r="AX897" s="13" t="e">
        <f t="shared" si="1103"/>
        <v>#N/A</v>
      </c>
      <c r="AY897" s="13" t="e">
        <f t="shared" si="1104"/>
        <v>#N/A</v>
      </c>
      <c r="AZ897" s="13" t="e">
        <f t="shared" si="1105"/>
        <v>#N/A</v>
      </c>
      <c r="BA897" s="13" t="e">
        <f t="shared" si="1106"/>
        <v>#N/A</v>
      </c>
      <c r="BB897" s="13" t="e">
        <f t="shared" si="1107"/>
        <v>#N/A</v>
      </c>
      <c r="BC897" s="13" t="e">
        <f t="shared" si="1108"/>
        <v>#N/A</v>
      </c>
      <c r="BD897" s="13" t="e">
        <f t="shared" si="1109"/>
        <v>#N/A</v>
      </c>
      <c r="BE897" s="13" t="e">
        <f t="shared" si="1110"/>
        <v>#N/A</v>
      </c>
      <c r="BF897" s="13" t="e">
        <f t="shared" si="1111"/>
        <v>#N/A</v>
      </c>
      <c r="BG897" s="13" t="e">
        <f t="shared" si="1112"/>
        <v>#N/A</v>
      </c>
      <c r="BH897" s="13" t="e">
        <f t="shared" si="1113"/>
        <v>#N/A</v>
      </c>
      <c r="BI897" s="13" t="e">
        <f t="shared" si="1114"/>
        <v>#N/A</v>
      </c>
      <c r="BJ897" s="14" t="e">
        <f t="shared" si="1115"/>
        <v>#N/A</v>
      </c>
      <c r="BK897" s="14" t="e">
        <f t="shared" si="1116"/>
        <v>#N/A</v>
      </c>
      <c r="BL897" s="14" t="e">
        <f t="shared" si="1117"/>
        <v>#N/A</v>
      </c>
      <c r="BM897" s="14" t="e">
        <f t="shared" si="1118"/>
        <v>#N/A</v>
      </c>
      <c r="BN897" s="14" t="e">
        <f t="shared" si="1119"/>
        <v>#N/A</v>
      </c>
    </row>
    <row r="898" spans="1:66" x14ac:dyDescent="0.25">
      <c r="A898" t="s">
        <v>342</v>
      </c>
      <c r="B898" t="s">
        <v>392</v>
      </c>
      <c r="C898" t="s">
        <v>512</v>
      </c>
      <c r="D898" s="11">
        <v>44450</v>
      </c>
      <c r="E898" s="10">
        <f>VLOOKUP(A898,home!$A$2:$E$405,3,FALSE)</f>
        <v>1.1741999999999999</v>
      </c>
      <c r="F898" s="10">
        <f>VLOOKUP(B898,home!$B$2:$E$405,3,FALSE)</f>
        <v>1.32</v>
      </c>
      <c r="G898" s="10" t="e">
        <f>VLOOKUP(C898,away!$B$2:$E$405,4,FALSE)</f>
        <v>#N/A</v>
      </c>
      <c r="H898" s="10">
        <f>VLOOKUP(A898,away!$A$2:$E$405,3,FALSE)</f>
        <v>0.85970000000000002</v>
      </c>
      <c r="I898" s="10" t="e">
        <f>VLOOKUP(C898,away!$B$2:$E$405,3,FALSE)</f>
        <v>#N/A</v>
      </c>
      <c r="J898" s="10">
        <f>VLOOKUP(B898,home!$B$2:$E$405,4,FALSE)</f>
        <v>1.2214</v>
      </c>
      <c r="K898" s="12" t="e">
        <f t="shared" si="1064"/>
        <v>#N/A</v>
      </c>
      <c r="L898" s="12" t="e">
        <f t="shared" si="1065"/>
        <v>#N/A</v>
      </c>
      <c r="M898" s="13" t="e">
        <f t="shared" si="1066"/>
        <v>#N/A</v>
      </c>
      <c r="N898" s="13" t="e">
        <f t="shared" si="1067"/>
        <v>#N/A</v>
      </c>
      <c r="O898" s="13" t="e">
        <f t="shared" si="1068"/>
        <v>#N/A</v>
      </c>
      <c r="P898" s="13" t="e">
        <f t="shared" si="1069"/>
        <v>#N/A</v>
      </c>
      <c r="Q898" s="13" t="e">
        <f t="shared" si="1070"/>
        <v>#N/A</v>
      </c>
      <c r="R898" s="13" t="e">
        <f t="shared" si="1071"/>
        <v>#N/A</v>
      </c>
      <c r="S898" s="13" t="e">
        <f t="shared" si="1072"/>
        <v>#N/A</v>
      </c>
      <c r="T898" s="13" t="e">
        <f t="shared" si="1073"/>
        <v>#N/A</v>
      </c>
      <c r="U898" s="13" t="e">
        <f t="shared" si="1074"/>
        <v>#N/A</v>
      </c>
      <c r="V898" s="13" t="e">
        <f t="shared" si="1075"/>
        <v>#N/A</v>
      </c>
      <c r="W898" s="13" t="e">
        <f t="shared" si="1076"/>
        <v>#N/A</v>
      </c>
      <c r="X898" s="13" t="e">
        <f t="shared" si="1077"/>
        <v>#N/A</v>
      </c>
      <c r="Y898" s="13" t="e">
        <f t="shared" si="1078"/>
        <v>#N/A</v>
      </c>
      <c r="Z898" s="13" t="e">
        <f t="shared" si="1079"/>
        <v>#N/A</v>
      </c>
      <c r="AA898" s="13" t="e">
        <f t="shared" si="1080"/>
        <v>#N/A</v>
      </c>
      <c r="AB898" s="13" t="e">
        <f t="shared" si="1081"/>
        <v>#N/A</v>
      </c>
      <c r="AC898" s="13" t="e">
        <f t="shared" si="1082"/>
        <v>#N/A</v>
      </c>
      <c r="AD898" s="13" t="e">
        <f t="shared" si="1083"/>
        <v>#N/A</v>
      </c>
      <c r="AE898" s="13" t="e">
        <f t="shared" si="1084"/>
        <v>#N/A</v>
      </c>
      <c r="AF898" s="13" t="e">
        <f t="shared" si="1085"/>
        <v>#N/A</v>
      </c>
      <c r="AG898" s="13" t="e">
        <f t="shared" si="1086"/>
        <v>#N/A</v>
      </c>
      <c r="AH898" s="13" t="e">
        <f t="shared" si="1087"/>
        <v>#N/A</v>
      </c>
      <c r="AI898" s="13" t="e">
        <f t="shared" si="1088"/>
        <v>#N/A</v>
      </c>
      <c r="AJ898" s="13" t="e">
        <f t="shared" si="1089"/>
        <v>#N/A</v>
      </c>
      <c r="AK898" s="13" t="e">
        <f t="shared" si="1090"/>
        <v>#N/A</v>
      </c>
      <c r="AL898" s="13" t="e">
        <f t="shared" si="1091"/>
        <v>#N/A</v>
      </c>
      <c r="AM898" s="13" t="e">
        <f t="shared" si="1092"/>
        <v>#N/A</v>
      </c>
      <c r="AN898" s="13" t="e">
        <f t="shared" si="1093"/>
        <v>#N/A</v>
      </c>
      <c r="AO898" s="13" t="e">
        <f t="shared" si="1094"/>
        <v>#N/A</v>
      </c>
      <c r="AP898" s="13" t="e">
        <f t="shared" si="1095"/>
        <v>#N/A</v>
      </c>
      <c r="AQ898" s="13" t="e">
        <f t="shared" si="1096"/>
        <v>#N/A</v>
      </c>
      <c r="AR898" s="13" t="e">
        <f t="shared" si="1097"/>
        <v>#N/A</v>
      </c>
      <c r="AS898" s="13" t="e">
        <f t="shared" si="1098"/>
        <v>#N/A</v>
      </c>
      <c r="AT898" s="13" t="e">
        <f t="shared" si="1099"/>
        <v>#N/A</v>
      </c>
      <c r="AU898" s="13" t="e">
        <f t="shared" si="1100"/>
        <v>#N/A</v>
      </c>
      <c r="AV898" s="13" t="e">
        <f t="shared" si="1101"/>
        <v>#N/A</v>
      </c>
      <c r="AW898" s="13" t="e">
        <f t="shared" si="1102"/>
        <v>#N/A</v>
      </c>
      <c r="AX898" s="13" t="e">
        <f t="shared" si="1103"/>
        <v>#N/A</v>
      </c>
      <c r="AY898" s="13" t="e">
        <f t="shared" si="1104"/>
        <v>#N/A</v>
      </c>
      <c r="AZ898" s="13" t="e">
        <f t="shared" si="1105"/>
        <v>#N/A</v>
      </c>
      <c r="BA898" s="13" t="e">
        <f t="shared" si="1106"/>
        <v>#N/A</v>
      </c>
      <c r="BB898" s="13" t="e">
        <f t="shared" si="1107"/>
        <v>#N/A</v>
      </c>
      <c r="BC898" s="13" t="e">
        <f t="shared" si="1108"/>
        <v>#N/A</v>
      </c>
      <c r="BD898" s="13" t="e">
        <f t="shared" si="1109"/>
        <v>#N/A</v>
      </c>
      <c r="BE898" s="13" t="e">
        <f t="shared" si="1110"/>
        <v>#N/A</v>
      </c>
      <c r="BF898" s="13" t="e">
        <f t="shared" si="1111"/>
        <v>#N/A</v>
      </c>
      <c r="BG898" s="13" t="e">
        <f t="shared" si="1112"/>
        <v>#N/A</v>
      </c>
      <c r="BH898" s="13" t="e">
        <f t="shared" si="1113"/>
        <v>#N/A</v>
      </c>
      <c r="BI898" s="13" t="e">
        <f t="shared" si="1114"/>
        <v>#N/A</v>
      </c>
      <c r="BJ898" s="14" t="e">
        <f t="shared" si="1115"/>
        <v>#N/A</v>
      </c>
      <c r="BK898" s="14" t="e">
        <f t="shared" si="1116"/>
        <v>#N/A</v>
      </c>
      <c r="BL898" s="14" t="e">
        <f t="shared" si="1117"/>
        <v>#N/A</v>
      </c>
      <c r="BM898" s="14" t="e">
        <f t="shared" si="1118"/>
        <v>#N/A</v>
      </c>
      <c r="BN898" s="14" t="e">
        <f t="shared" si="1119"/>
        <v>#N/A</v>
      </c>
    </row>
    <row r="899" spans="1:66" x14ac:dyDescent="0.25">
      <c r="A899" t="s">
        <v>342</v>
      </c>
      <c r="B899" t="s">
        <v>402</v>
      </c>
      <c r="C899" t="s">
        <v>346</v>
      </c>
      <c r="D899" s="11">
        <v>44450</v>
      </c>
      <c r="E899" s="10">
        <f>VLOOKUP(A899,home!$A$2:$E$405,3,FALSE)</f>
        <v>1.1741999999999999</v>
      </c>
      <c r="F899" s="10">
        <f>VLOOKUP(B899,home!$B$2:$E$405,3,FALSE)</f>
        <v>0.80910000000000004</v>
      </c>
      <c r="G899" s="10">
        <f>VLOOKUP(C899,away!$B$2:$E$405,4,FALSE)</f>
        <v>0.76649999999999996</v>
      </c>
      <c r="H899" s="10">
        <f>VLOOKUP(A899,away!$A$2:$E$405,3,FALSE)</f>
        <v>0.85970000000000002</v>
      </c>
      <c r="I899" s="10">
        <f>VLOOKUP(C899,away!$B$2:$E$405,3,FALSE)</f>
        <v>0.69789999999999996</v>
      </c>
      <c r="J899" s="10">
        <f>VLOOKUP(B899,home!$B$2:$E$405,4,FALSE)</f>
        <v>0.93059999999999998</v>
      </c>
      <c r="K899" s="12">
        <f t="shared" si="1064"/>
        <v>0.72820966112999996</v>
      </c>
      <c r="L899" s="12">
        <f t="shared" si="1065"/>
        <v>0.55834569667800005</v>
      </c>
      <c r="M899" s="13">
        <f t="shared" si="1066"/>
        <v>0.27622062744116982</v>
      </c>
      <c r="N899" s="13">
        <f t="shared" si="1067"/>
        <v>0.20114652950605025</v>
      </c>
      <c r="O899" s="13">
        <f t="shared" si="1068"/>
        <v>0.15422659866547428</v>
      </c>
      <c r="P899" s="13">
        <f t="shared" si="1069"/>
        <v>0.11230929915141753</v>
      </c>
      <c r="Q899" s="13">
        <f t="shared" si="1070"/>
        <v>7.323842304453819E-2</v>
      </c>
      <c r="R899" s="13">
        <f t="shared" si="1071"/>
        <v>4.3055878839076259E-2</v>
      </c>
      <c r="S899" s="13">
        <f t="shared" si="1072"/>
        <v>1.1416036152630399E-2</v>
      </c>
      <c r="T899" s="13">
        <f t="shared" si="1073"/>
        <v>4.0892358338400769E-2</v>
      </c>
      <c r="U899" s="13">
        <f t="shared" si="1074"/>
        <v>3.1353706939058062E-2</v>
      </c>
      <c r="V899" s="13">
        <f t="shared" si="1075"/>
        <v>5.1574192351093852E-4</v>
      </c>
      <c r="W899" s="13">
        <f t="shared" si="1076"/>
        <v>1.7777642408986247E-2</v>
      </c>
      <c r="X899" s="13">
        <f t="shared" si="1077"/>
        <v>9.9260701361377855E-3</v>
      </c>
      <c r="Y899" s="13">
        <f t="shared" si="1078"/>
        <v>2.7710892727182707E-3</v>
      </c>
      <c r="Z899" s="13">
        <f t="shared" si="1079"/>
        <v>8.0133548888291998E-3</v>
      </c>
      <c r="AA899" s="13">
        <f t="shared" si="1080"/>
        <v>5.8354024481087402E-3</v>
      </c>
      <c r="AB899" s="13">
        <f t="shared" si="1081"/>
        <v>2.1246982196472188E-3</v>
      </c>
      <c r="AC899" s="13">
        <f t="shared" si="1082"/>
        <v>1.3106057309399799E-5</v>
      </c>
      <c r="AD899" s="13">
        <f t="shared" si="1083"/>
        <v>3.2364627385845475E-3</v>
      </c>
      <c r="AE899" s="13">
        <f t="shared" si="1084"/>
        <v>1.8070650425473774E-3</v>
      </c>
      <c r="AF899" s="13">
        <f t="shared" si="1085"/>
        <v>5.0448349506178748E-4</v>
      </c>
      <c r="AG899" s="13">
        <f t="shared" si="1086"/>
        <v>9.3892062837608721E-5</v>
      </c>
      <c r="AH899" s="13">
        <f t="shared" si="1087"/>
        <v>1.1185555545328491E-3</v>
      </c>
      <c r="AI899" s="13">
        <f t="shared" si="1088"/>
        <v>8.1454296132144532E-4</v>
      </c>
      <c r="AJ899" s="13">
        <f t="shared" si="1089"/>
        <v>2.9657902691985816E-4</v>
      </c>
      <c r="AK899" s="13">
        <f t="shared" si="1090"/>
        <v>7.1990570897191697E-5</v>
      </c>
      <c r="AL899" s="13">
        <f t="shared" si="1091"/>
        <v>2.1315310513810217E-7</v>
      </c>
      <c r="AM899" s="13">
        <f t="shared" si="1092"/>
        <v>4.713646868249051E-4</v>
      </c>
      <c r="AN899" s="13">
        <f t="shared" si="1093"/>
        <v>2.6318444445465897E-4</v>
      </c>
      <c r="AO899" s="13">
        <f t="shared" si="1094"/>
        <v>7.3473950996924472E-5</v>
      </c>
      <c r="AP899" s="13">
        <f t="shared" si="1095"/>
        <v>1.3674621452354346E-5</v>
      </c>
      <c r="AQ899" s="13">
        <f t="shared" si="1096"/>
        <v>1.9087915104056777E-6</v>
      </c>
      <c r="AR899" s="13">
        <f t="shared" si="1097"/>
        <v>1.2490813607373815E-4</v>
      </c>
      <c r="AS899" s="13">
        <f t="shared" si="1098"/>
        <v>9.0959311442636784E-5</v>
      </c>
      <c r="AT899" s="13">
        <f t="shared" si="1099"/>
        <v>3.3118724681130327E-5</v>
      </c>
      <c r="AU899" s="13">
        <f t="shared" si="1100"/>
        <v>8.039125092367895E-6</v>
      </c>
      <c r="AV899" s="13">
        <f t="shared" si="1101"/>
        <v>1.4635421398237259E-6</v>
      </c>
      <c r="AW899" s="13">
        <f t="shared" si="1102"/>
        <v>2.4074028624402234E-9</v>
      </c>
      <c r="AX899" s="13">
        <f t="shared" si="1103"/>
        <v>5.7208719810235436E-5</v>
      </c>
      <c r="AY899" s="13">
        <f t="shared" si="1104"/>
        <v>3.1942242518502412E-5</v>
      </c>
      <c r="AZ899" s="13">
        <f t="shared" si="1105"/>
        <v>8.9174068262254289E-6</v>
      </c>
      <c r="BA899" s="13">
        <f t="shared" si="1106"/>
        <v>1.6596652423166638E-6</v>
      </c>
      <c r="BB899" s="13">
        <f t="shared" si="1107"/>
        <v>2.3166673649338984E-7</v>
      </c>
      <c r="BC899" s="13">
        <f t="shared" si="1108"/>
        <v>2.5870025076904097E-8</v>
      </c>
      <c r="BD899" s="13">
        <f t="shared" si="1109"/>
        <v>1.1623653376140284E-5</v>
      </c>
      <c r="BE899" s="13">
        <f t="shared" si="1110"/>
        <v>8.4644566861316965E-6</v>
      </c>
      <c r="BF899" s="13">
        <f t="shared" si="1111"/>
        <v>3.0819495675287624E-6</v>
      </c>
      <c r="BG899" s="13">
        <f t="shared" si="1112"/>
        <v>7.4810181672995669E-7</v>
      </c>
      <c r="BH899" s="13">
        <f t="shared" si="1113"/>
        <v>1.3619374261291479E-7</v>
      </c>
      <c r="BI899" s="13">
        <f t="shared" si="1114"/>
        <v>1.9835519831235427E-8</v>
      </c>
      <c r="BJ899" s="14">
        <f t="shared" si="1115"/>
        <v>0.35231760811226093</v>
      </c>
      <c r="BK899" s="14">
        <f t="shared" si="1116"/>
        <v>0.40050696612166176</v>
      </c>
      <c r="BL899" s="14">
        <f t="shared" si="1117"/>
        <v>0.2391805162551745</v>
      </c>
      <c r="BM899" s="14">
        <f t="shared" si="1118"/>
        <v>0.13978914889508443</v>
      </c>
      <c r="BN899" s="14">
        <f t="shared" si="1119"/>
        <v>0.86019735664772634</v>
      </c>
    </row>
    <row r="900" spans="1:66" x14ac:dyDescent="0.25">
      <c r="A900" t="s">
        <v>40</v>
      </c>
      <c r="B900" t="s">
        <v>42</v>
      </c>
      <c r="C900" t="s">
        <v>520</v>
      </c>
      <c r="D900" s="11">
        <v>44450</v>
      </c>
      <c r="E900" s="10">
        <f>VLOOKUP(A900,home!$A$2:$E$405,3,FALSE)</f>
        <v>1.5047999999999999</v>
      </c>
      <c r="F900" s="10">
        <f>VLOOKUP(B900,home!$B$2:$E$405,3,FALSE)</f>
        <v>1.3955</v>
      </c>
      <c r="G900" s="10" t="e">
        <f>VLOOKUP(C900,away!$B$2:$E$405,4,FALSE)</f>
        <v>#N/A</v>
      </c>
      <c r="H900" s="10">
        <f>VLOOKUP(A900,away!$A$2:$E$405,3,FALSE)</f>
        <v>1.2</v>
      </c>
      <c r="I900" s="10" t="e">
        <f>VLOOKUP(C900,away!$B$2:$E$405,3,FALSE)</f>
        <v>#N/A</v>
      </c>
      <c r="J900" s="10">
        <f>VLOOKUP(B900,home!$B$2:$E$405,4,FALSE)</f>
        <v>0.83330000000000004</v>
      </c>
      <c r="K900" s="12" t="e">
        <f t="shared" si="1064"/>
        <v>#N/A</v>
      </c>
      <c r="L900" s="12" t="e">
        <f t="shared" si="1065"/>
        <v>#N/A</v>
      </c>
      <c r="M900" s="13" t="e">
        <f t="shared" si="1066"/>
        <v>#N/A</v>
      </c>
      <c r="N900" s="13" t="e">
        <f t="shared" si="1067"/>
        <v>#N/A</v>
      </c>
      <c r="O900" s="13" t="e">
        <f t="shared" si="1068"/>
        <v>#N/A</v>
      </c>
      <c r="P900" s="13" t="e">
        <f t="shared" si="1069"/>
        <v>#N/A</v>
      </c>
      <c r="Q900" s="13" t="e">
        <f t="shared" si="1070"/>
        <v>#N/A</v>
      </c>
      <c r="R900" s="13" t="e">
        <f t="shared" si="1071"/>
        <v>#N/A</v>
      </c>
      <c r="S900" s="13" t="e">
        <f t="shared" si="1072"/>
        <v>#N/A</v>
      </c>
      <c r="T900" s="13" t="e">
        <f t="shared" si="1073"/>
        <v>#N/A</v>
      </c>
      <c r="U900" s="13" t="e">
        <f t="shared" si="1074"/>
        <v>#N/A</v>
      </c>
      <c r="V900" s="13" t="e">
        <f t="shared" si="1075"/>
        <v>#N/A</v>
      </c>
      <c r="W900" s="13" t="e">
        <f t="shared" si="1076"/>
        <v>#N/A</v>
      </c>
      <c r="X900" s="13" t="e">
        <f t="shared" si="1077"/>
        <v>#N/A</v>
      </c>
      <c r="Y900" s="13" t="e">
        <f t="shared" si="1078"/>
        <v>#N/A</v>
      </c>
      <c r="Z900" s="13" t="e">
        <f t="shared" si="1079"/>
        <v>#N/A</v>
      </c>
      <c r="AA900" s="13" t="e">
        <f t="shared" si="1080"/>
        <v>#N/A</v>
      </c>
      <c r="AB900" s="13" t="e">
        <f t="shared" si="1081"/>
        <v>#N/A</v>
      </c>
      <c r="AC900" s="13" t="e">
        <f t="shared" si="1082"/>
        <v>#N/A</v>
      </c>
      <c r="AD900" s="13" t="e">
        <f t="shared" si="1083"/>
        <v>#N/A</v>
      </c>
      <c r="AE900" s="13" t="e">
        <f t="shared" si="1084"/>
        <v>#N/A</v>
      </c>
      <c r="AF900" s="13" t="e">
        <f t="shared" si="1085"/>
        <v>#N/A</v>
      </c>
      <c r="AG900" s="13" t="e">
        <f t="shared" si="1086"/>
        <v>#N/A</v>
      </c>
      <c r="AH900" s="13" t="e">
        <f t="shared" si="1087"/>
        <v>#N/A</v>
      </c>
      <c r="AI900" s="13" t="e">
        <f t="shared" si="1088"/>
        <v>#N/A</v>
      </c>
      <c r="AJ900" s="13" t="e">
        <f t="shared" si="1089"/>
        <v>#N/A</v>
      </c>
      <c r="AK900" s="13" t="e">
        <f t="shared" si="1090"/>
        <v>#N/A</v>
      </c>
      <c r="AL900" s="13" t="e">
        <f t="shared" si="1091"/>
        <v>#N/A</v>
      </c>
      <c r="AM900" s="13" t="e">
        <f t="shared" si="1092"/>
        <v>#N/A</v>
      </c>
      <c r="AN900" s="13" t="e">
        <f t="shared" si="1093"/>
        <v>#N/A</v>
      </c>
      <c r="AO900" s="13" t="e">
        <f t="shared" si="1094"/>
        <v>#N/A</v>
      </c>
      <c r="AP900" s="13" t="e">
        <f t="shared" si="1095"/>
        <v>#N/A</v>
      </c>
      <c r="AQ900" s="13" t="e">
        <f t="shared" si="1096"/>
        <v>#N/A</v>
      </c>
      <c r="AR900" s="13" t="e">
        <f t="shared" si="1097"/>
        <v>#N/A</v>
      </c>
      <c r="AS900" s="13" t="e">
        <f t="shared" si="1098"/>
        <v>#N/A</v>
      </c>
      <c r="AT900" s="13" t="e">
        <f t="shared" si="1099"/>
        <v>#N/A</v>
      </c>
      <c r="AU900" s="13" t="e">
        <f t="shared" si="1100"/>
        <v>#N/A</v>
      </c>
      <c r="AV900" s="13" t="e">
        <f t="shared" si="1101"/>
        <v>#N/A</v>
      </c>
      <c r="AW900" s="13" t="e">
        <f t="shared" si="1102"/>
        <v>#N/A</v>
      </c>
      <c r="AX900" s="13" t="e">
        <f t="shared" si="1103"/>
        <v>#N/A</v>
      </c>
      <c r="AY900" s="13" t="e">
        <f t="shared" si="1104"/>
        <v>#N/A</v>
      </c>
      <c r="AZ900" s="13" t="e">
        <f t="shared" si="1105"/>
        <v>#N/A</v>
      </c>
      <c r="BA900" s="13" t="e">
        <f t="shared" si="1106"/>
        <v>#N/A</v>
      </c>
      <c r="BB900" s="13" t="e">
        <f t="shared" si="1107"/>
        <v>#N/A</v>
      </c>
      <c r="BC900" s="13" t="e">
        <f t="shared" si="1108"/>
        <v>#N/A</v>
      </c>
      <c r="BD900" s="13" t="e">
        <f t="shared" si="1109"/>
        <v>#N/A</v>
      </c>
      <c r="BE900" s="13" t="e">
        <f t="shared" si="1110"/>
        <v>#N/A</v>
      </c>
      <c r="BF900" s="13" t="e">
        <f t="shared" si="1111"/>
        <v>#N/A</v>
      </c>
      <c r="BG900" s="13" t="e">
        <f t="shared" si="1112"/>
        <v>#N/A</v>
      </c>
      <c r="BH900" s="13" t="e">
        <f t="shared" si="1113"/>
        <v>#N/A</v>
      </c>
      <c r="BI900" s="13" t="e">
        <f t="shared" si="1114"/>
        <v>#N/A</v>
      </c>
      <c r="BJ900" s="14" t="e">
        <f t="shared" si="1115"/>
        <v>#N/A</v>
      </c>
      <c r="BK900" s="14" t="e">
        <f t="shared" si="1116"/>
        <v>#N/A</v>
      </c>
      <c r="BL900" s="14" t="e">
        <f t="shared" si="1117"/>
        <v>#N/A</v>
      </c>
      <c r="BM900" s="14" t="e">
        <f t="shared" si="1118"/>
        <v>#N/A</v>
      </c>
      <c r="BN900" s="14" t="e">
        <f t="shared" si="1119"/>
        <v>#N/A</v>
      </c>
    </row>
    <row r="901" spans="1:66" x14ac:dyDescent="0.25">
      <c r="A901" t="s">
        <v>40</v>
      </c>
      <c r="B901" t="s">
        <v>232</v>
      </c>
      <c r="C901" t="s">
        <v>517</v>
      </c>
      <c r="D901" s="11">
        <v>44450</v>
      </c>
      <c r="E901" s="10">
        <f>VLOOKUP(A901,home!$A$2:$E$405,3,FALSE)</f>
        <v>1.5047999999999999</v>
      </c>
      <c r="F901" s="10">
        <f>VLOOKUP(B901,home!$B$2:$E$405,3,FALSE)</f>
        <v>0.89710000000000001</v>
      </c>
      <c r="G901" s="10" t="e">
        <f>VLOOKUP(C901,away!$B$2:$E$405,4,FALSE)</f>
        <v>#N/A</v>
      </c>
      <c r="H901" s="10">
        <f>VLOOKUP(A901,away!$A$2:$E$405,3,FALSE)</f>
        <v>1.2</v>
      </c>
      <c r="I901" s="10" t="e">
        <f>VLOOKUP(C901,away!$B$2:$E$405,3,FALSE)</f>
        <v>#N/A</v>
      </c>
      <c r="J901" s="10">
        <f>VLOOKUP(B901,home!$B$2:$E$405,4,FALSE)</f>
        <v>0.79169999999999996</v>
      </c>
      <c r="K901" s="12" t="e">
        <f t="shared" si="1064"/>
        <v>#N/A</v>
      </c>
      <c r="L901" s="12" t="e">
        <f t="shared" si="1065"/>
        <v>#N/A</v>
      </c>
      <c r="M901" s="13" t="e">
        <f t="shared" si="1066"/>
        <v>#N/A</v>
      </c>
      <c r="N901" s="13" t="e">
        <f t="shared" si="1067"/>
        <v>#N/A</v>
      </c>
      <c r="O901" s="13" t="e">
        <f t="shared" si="1068"/>
        <v>#N/A</v>
      </c>
      <c r="P901" s="13" t="e">
        <f t="shared" si="1069"/>
        <v>#N/A</v>
      </c>
      <c r="Q901" s="13" t="e">
        <f t="shared" si="1070"/>
        <v>#N/A</v>
      </c>
      <c r="R901" s="13" t="e">
        <f t="shared" si="1071"/>
        <v>#N/A</v>
      </c>
      <c r="S901" s="13" t="e">
        <f t="shared" si="1072"/>
        <v>#N/A</v>
      </c>
      <c r="T901" s="13" t="e">
        <f t="shared" si="1073"/>
        <v>#N/A</v>
      </c>
      <c r="U901" s="13" t="e">
        <f t="shared" si="1074"/>
        <v>#N/A</v>
      </c>
      <c r="V901" s="13" t="e">
        <f t="shared" si="1075"/>
        <v>#N/A</v>
      </c>
      <c r="W901" s="13" t="e">
        <f t="shared" si="1076"/>
        <v>#N/A</v>
      </c>
      <c r="X901" s="13" t="e">
        <f t="shared" si="1077"/>
        <v>#N/A</v>
      </c>
      <c r="Y901" s="13" t="e">
        <f t="shared" si="1078"/>
        <v>#N/A</v>
      </c>
      <c r="Z901" s="13" t="e">
        <f t="shared" si="1079"/>
        <v>#N/A</v>
      </c>
      <c r="AA901" s="13" t="e">
        <f t="shared" si="1080"/>
        <v>#N/A</v>
      </c>
      <c r="AB901" s="13" t="e">
        <f t="shared" si="1081"/>
        <v>#N/A</v>
      </c>
      <c r="AC901" s="13" t="e">
        <f t="shared" si="1082"/>
        <v>#N/A</v>
      </c>
      <c r="AD901" s="13" t="e">
        <f t="shared" si="1083"/>
        <v>#N/A</v>
      </c>
      <c r="AE901" s="13" t="e">
        <f t="shared" si="1084"/>
        <v>#N/A</v>
      </c>
      <c r="AF901" s="13" t="e">
        <f t="shared" si="1085"/>
        <v>#N/A</v>
      </c>
      <c r="AG901" s="13" t="e">
        <f t="shared" si="1086"/>
        <v>#N/A</v>
      </c>
      <c r="AH901" s="13" t="e">
        <f t="shared" si="1087"/>
        <v>#N/A</v>
      </c>
      <c r="AI901" s="13" t="e">
        <f t="shared" si="1088"/>
        <v>#N/A</v>
      </c>
      <c r="AJ901" s="13" t="e">
        <f t="shared" si="1089"/>
        <v>#N/A</v>
      </c>
      <c r="AK901" s="13" t="e">
        <f t="shared" si="1090"/>
        <v>#N/A</v>
      </c>
      <c r="AL901" s="13" t="e">
        <f t="shared" si="1091"/>
        <v>#N/A</v>
      </c>
      <c r="AM901" s="13" t="e">
        <f t="shared" si="1092"/>
        <v>#N/A</v>
      </c>
      <c r="AN901" s="13" t="e">
        <f t="shared" si="1093"/>
        <v>#N/A</v>
      </c>
      <c r="AO901" s="13" t="e">
        <f t="shared" si="1094"/>
        <v>#N/A</v>
      </c>
      <c r="AP901" s="13" t="e">
        <f t="shared" si="1095"/>
        <v>#N/A</v>
      </c>
      <c r="AQ901" s="13" t="e">
        <f t="shared" si="1096"/>
        <v>#N/A</v>
      </c>
      <c r="AR901" s="13" t="e">
        <f t="shared" si="1097"/>
        <v>#N/A</v>
      </c>
      <c r="AS901" s="13" t="e">
        <f t="shared" si="1098"/>
        <v>#N/A</v>
      </c>
      <c r="AT901" s="13" t="e">
        <f t="shared" si="1099"/>
        <v>#N/A</v>
      </c>
      <c r="AU901" s="13" t="e">
        <f t="shared" si="1100"/>
        <v>#N/A</v>
      </c>
      <c r="AV901" s="13" t="e">
        <f t="shared" si="1101"/>
        <v>#N/A</v>
      </c>
      <c r="AW901" s="13" t="e">
        <f t="shared" si="1102"/>
        <v>#N/A</v>
      </c>
      <c r="AX901" s="13" t="e">
        <f t="shared" si="1103"/>
        <v>#N/A</v>
      </c>
      <c r="AY901" s="13" t="e">
        <f t="shared" si="1104"/>
        <v>#N/A</v>
      </c>
      <c r="AZ901" s="13" t="e">
        <f t="shared" si="1105"/>
        <v>#N/A</v>
      </c>
      <c r="BA901" s="13" t="e">
        <f t="shared" si="1106"/>
        <v>#N/A</v>
      </c>
      <c r="BB901" s="13" t="e">
        <f t="shared" si="1107"/>
        <v>#N/A</v>
      </c>
      <c r="BC901" s="13" t="e">
        <f t="shared" si="1108"/>
        <v>#N/A</v>
      </c>
      <c r="BD901" s="13" t="e">
        <f t="shared" si="1109"/>
        <v>#N/A</v>
      </c>
      <c r="BE901" s="13" t="e">
        <f t="shared" si="1110"/>
        <v>#N/A</v>
      </c>
      <c r="BF901" s="13" t="e">
        <f t="shared" si="1111"/>
        <v>#N/A</v>
      </c>
      <c r="BG901" s="13" t="e">
        <f t="shared" si="1112"/>
        <v>#N/A</v>
      </c>
      <c r="BH901" s="13" t="e">
        <f t="shared" si="1113"/>
        <v>#N/A</v>
      </c>
      <c r="BI901" s="13" t="e">
        <f t="shared" si="1114"/>
        <v>#N/A</v>
      </c>
      <c r="BJ901" s="14" t="e">
        <f t="shared" si="1115"/>
        <v>#N/A</v>
      </c>
      <c r="BK901" s="14" t="e">
        <f t="shared" si="1116"/>
        <v>#N/A</v>
      </c>
      <c r="BL901" s="14" t="e">
        <f t="shared" si="1117"/>
        <v>#N/A</v>
      </c>
      <c r="BM901" s="14" t="e">
        <f t="shared" si="1118"/>
        <v>#N/A</v>
      </c>
      <c r="BN901" s="14" t="e">
        <f t="shared" si="1119"/>
        <v>#N/A</v>
      </c>
    </row>
    <row r="902" spans="1:66" x14ac:dyDescent="0.25">
      <c r="A902" t="s">
        <v>40</v>
      </c>
      <c r="B902" t="s">
        <v>320</v>
      </c>
      <c r="C902" t="s">
        <v>318</v>
      </c>
      <c r="D902" s="11">
        <v>44450</v>
      </c>
      <c r="E902" s="10">
        <f>VLOOKUP(A902,home!$A$2:$E$405,3,FALSE)</f>
        <v>1.5047999999999999</v>
      </c>
      <c r="F902" s="10">
        <f>VLOOKUP(B902,home!$B$2:$E$405,3,FALSE)</f>
        <v>1.6281000000000001</v>
      </c>
      <c r="G902" s="10">
        <f>VLOOKUP(C902,away!$B$2:$E$405,4,FALSE)</f>
        <v>1.03</v>
      </c>
      <c r="H902" s="10">
        <f>VLOOKUP(A902,away!$A$2:$E$405,3,FALSE)</f>
        <v>1.2</v>
      </c>
      <c r="I902" s="10">
        <f>VLOOKUP(C902,away!$B$2:$E$405,3,FALSE)</f>
        <v>0.95830000000000004</v>
      </c>
      <c r="J902" s="10">
        <f>VLOOKUP(B902,home!$B$2:$E$405,4,FALSE)</f>
        <v>0.58330000000000004</v>
      </c>
      <c r="K902" s="12">
        <f t="shared" si="1064"/>
        <v>2.5234638264</v>
      </c>
      <c r="L902" s="12">
        <f t="shared" si="1065"/>
        <v>0.6707716680000001</v>
      </c>
      <c r="M902" s="13">
        <f t="shared" si="1066"/>
        <v>4.0997856489025132E-2</v>
      </c>
      <c r="N902" s="13">
        <f t="shared" si="1067"/>
        <v>0.10345660780999344</v>
      </c>
      <c r="O902" s="13">
        <f t="shared" si="1068"/>
        <v>2.7500200581568015E-2</v>
      </c>
      <c r="P902" s="13">
        <f t="shared" si="1069"/>
        <v>6.9395761386331134E-2</v>
      </c>
      <c r="Q902" s="13">
        <f t="shared" si="1070"/>
        <v>0.1305345037052851</v>
      </c>
      <c r="R902" s="13">
        <f t="shared" si="1071"/>
        <v>9.2231777072164754E-3</v>
      </c>
      <c r="S902" s="13">
        <f t="shared" si="1072"/>
        <v>2.9365996852041273E-2</v>
      </c>
      <c r="T902" s="13">
        <f t="shared" si="1073"/>
        <v>8.7558846781946281E-2</v>
      </c>
      <c r="U902" s="13">
        <f t="shared" si="1074"/>
        <v>2.3274355308619665E-2</v>
      </c>
      <c r="V902" s="13">
        <f t="shared" si="1075"/>
        <v>5.5229871481520375E-3</v>
      </c>
      <c r="W902" s="13">
        <f t="shared" si="1076"/>
        <v>0.10979969939912122</v>
      </c>
      <c r="X902" s="13">
        <f t="shared" si="1077"/>
        <v>7.3650527511847155E-2</v>
      </c>
      <c r="Y902" s="13">
        <f t="shared" si="1078"/>
        <v>2.4701343594100804E-2</v>
      </c>
      <c r="Z902" s="13">
        <f t="shared" si="1079"/>
        <v>2.062215431643337E-3</v>
      </c>
      <c r="AA902" s="13">
        <f t="shared" si="1080"/>
        <v>5.2039260439958228E-3</v>
      </c>
      <c r="AB902" s="13">
        <f t="shared" si="1081"/>
        <v>6.5659595636421587E-3</v>
      </c>
      <c r="AC902" s="13">
        <f t="shared" si="1082"/>
        <v>5.8428648942831292E-4</v>
      </c>
      <c r="AD902" s="13">
        <f t="shared" si="1083"/>
        <v>6.9268892395819084E-2</v>
      </c>
      <c r="AE902" s="13">
        <f t="shared" si="1084"/>
        <v>4.6463610492856085E-2</v>
      </c>
      <c r="AF902" s="13">
        <f t="shared" si="1085"/>
        <v>1.558323675579769E-2</v>
      </c>
      <c r="AG902" s="13">
        <f t="shared" si="1086"/>
        <v>3.4842645705084421E-3</v>
      </c>
      <c r="AH902" s="13">
        <f t="shared" si="1087"/>
        <v>3.4581892121468533E-4</v>
      </c>
      <c r="AI902" s="13">
        <f t="shared" si="1088"/>
        <v>8.726615381699299E-4</v>
      </c>
      <c r="AJ902" s="13">
        <f t="shared" si="1089"/>
        <v>1.1010649121312008E-3</v>
      </c>
      <c r="AK902" s="13">
        <f t="shared" si="1090"/>
        <v>9.2616582542712645E-4</v>
      </c>
      <c r="AL902" s="13">
        <f t="shared" si="1091"/>
        <v>3.9560122673709502E-5</v>
      </c>
      <c r="AM902" s="13">
        <f t="shared" si="1092"/>
        <v>3.4959508851128689E-2</v>
      </c>
      <c r="AN902" s="13">
        <f t="shared" si="1093"/>
        <v>2.3449848064532354E-2</v>
      </c>
      <c r="AO902" s="13">
        <f t="shared" si="1094"/>
        <v>7.864746850296471E-3</v>
      </c>
      <c r="AP902" s="13">
        <f t="shared" si="1095"/>
        <v>1.7584831210570367E-3</v>
      </c>
      <c r="AQ902" s="13">
        <f t="shared" si="1096"/>
        <v>2.9488516406531862E-4</v>
      </c>
      <c r="AR902" s="13">
        <f t="shared" si="1097"/>
        <v>4.6393106921827032E-5</v>
      </c>
      <c r="AS902" s="13">
        <f t="shared" si="1098"/>
        <v>1.1707132711153796E-4</v>
      </c>
      <c r="AT902" s="13">
        <f t="shared" si="1099"/>
        <v>1.4771262953730386E-4</v>
      </c>
      <c r="AU902" s="13">
        <f t="shared" si="1100"/>
        <v>1.2424915911327014E-4</v>
      </c>
      <c r="AV902" s="13">
        <f t="shared" si="1101"/>
        <v>7.8384564620738795E-5</v>
      </c>
      <c r="AW902" s="13">
        <f t="shared" si="1102"/>
        <v>1.8600598696433135E-6</v>
      </c>
      <c r="AX902" s="13">
        <f t="shared" si="1103"/>
        <v>1.4703175995755631E-2</v>
      </c>
      <c r="AY902" s="13">
        <f t="shared" si="1104"/>
        <v>9.8624738875705675E-3</v>
      </c>
      <c r="AZ902" s="13">
        <f t="shared" si="1105"/>
        <v>3.307734030086077E-3</v>
      </c>
      <c r="BA902" s="13">
        <f t="shared" si="1106"/>
        <v>7.3957809088706682E-4</v>
      </c>
      <c r="BB902" s="13">
        <f t="shared" si="1107"/>
        <v>1.2402200741014335E-4</v>
      </c>
      <c r="BC902" s="13">
        <f t="shared" si="1108"/>
        <v>1.663808975584205E-5</v>
      </c>
      <c r="BD902" s="13">
        <f t="shared" si="1109"/>
        <v>5.1865302856093757E-6</v>
      </c>
      <c r="BE902" s="13">
        <f t="shared" si="1110"/>
        <v>1.3088021560263319E-5</v>
      </c>
      <c r="BF902" s="13">
        <f t="shared" si="1111"/>
        <v>1.6513574483233892E-5</v>
      </c>
      <c r="BG902" s="13">
        <f t="shared" si="1112"/>
        <v>1.3890469284334263E-5</v>
      </c>
      <c r="BH902" s="13">
        <f t="shared" si="1113"/>
        <v>8.7630241926844554E-6</v>
      </c>
      <c r="BI902" s="13">
        <f t="shared" si="1114"/>
        <v>4.4226349120214556E-6</v>
      </c>
      <c r="BJ902" s="14">
        <f t="shared" si="1115"/>
        <v>0.7615826271698205</v>
      </c>
      <c r="BK902" s="14">
        <f t="shared" si="1116"/>
        <v>0.15576892237522214</v>
      </c>
      <c r="BL902" s="14">
        <f t="shared" si="1117"/>
        <v>7.5589005444007901E-2</v>
      </c>
      <c r="BM902" s="14">
        <f t="shared" si="1118"/>
        <v>0.60403404891357371</v>
      </c>
      <c r="BN902" s="14">
        <f t="shared" si="1119"/>
        <v>0.38110810767941927</v>
      </c>
    </row>
    <row r="903" spans="1:66" x14ac:dyDescent="0.25">
      <c r="A903" t="s">
        <v>40</v>
      </c>
      <c r="B903" t="s">
        <v>237</v>
      </c>
      <c r="C903" t="s">
        <v>334</v>
      </c>
      <c r="D903" s="11">
        <v>44450</v>
      </c>
      <c r="E903" s="10">
        <f>VLOOKUP(A903,home!$A$2:$E$405,3,FALSE)</f>
        <v>1.5047999999999999</v>
      </c>
      <c r="F903" s="10">
        <f>VLOOKUP(B903,home!$B$2:$E$405,3,FALSE)</f>
        <v>0.66449999999999998</v>
      </c>
      <c r="G903" s="10">
        <f>VLOOKUP(C903,away!$B$2:$E$405,4,FALSE)</f>
        <v>1.0632999999999999</v>
      </c>
      <c r="H903" s="10">
        <f>VLOOKUP(A903,away!$A$2:$E$405,3,FALSE)</f>
        <v>1.2</v>
      </c>
      <c r="I903" s="10">
        <f>VLOOKUP(C903,away!$B$2:$E$405,3,FALSE)</f>
        <v>0.875</v>
      </c>
      <c r="J903" s="10">
        <f>VLOOKUP(B903,home!$B$2:$E$405,4,FALSE)</f>
        <v>1.0417000000000001</v>
      </c>
      <c r="K903" s="12">
        <f t="shared" ref="K903:K966" si="1120">E903*F903*G903</f>
        <v>1.0632357766799998</v>
      </c>
      <c r="L903" s="12">
        <f t="shared" ref="L903:L966" si="1121">H903*I903*J903</f>
        <v>1.0937850000000002</v>
      </c>
      <c r="M903" s="13">
        <f t="shared" ref="M903:M966" si="1122">_xlfn.POISSON.DIST(0,K903,FALSE) * _xlfn.POISSON.DIST(0,L903,FALSE)</f>
        <v>0.11566921263639142</v>
      </c>
      <c r="N903" s="13">
        <f t="shared" ref="N903:N966" si="1123">_xlfn.POISSON.DIST(1,K903,FALSE) * _xlfn.POISSON.DIST(0,L903,FALSE)</f>
        <v>0.12298364513541767</v>
      </c>
      <c r="O903" s="13">
        <f t="shared" ref="O903:O966" si="1124">_xlfn.POISSON.DIST(0,K903,FALSE) * _xlfn.POISSON.DIST(1,L903,FALSE)</f>
        <v>0.1265172497434954</v>
      </c>
      <c r="P903" s="13">
        <f t="shared" ref="P903:P966" si="1125">_xlfn.POISSON.DIST(1,K903,FALSE) * _xlfn.POISSON.DIST(1,L903,FALSE)</f>
        <v>0.13451766629444284</v>
      </c>
      <c r="Q903" s="13">
        <f t="shared" ref="Q903:Q966" si="1126">_xlfn.POISSON.DIST(2,K903,FALSE) * _xlfn.POISSON.DIST(0,L903,FALSE)</f>
        <v>6.5380305727246638E-2</v>
      </c>
      <c r="R903" s="13">
        <f t="shared" ref="R903:R966" si="1127">_xlfn.POISSON.DIST(0,K903,FALSE) * _xlfn.POISSON.DIST(2,L903,FALSE)</f>
        <v>6.9191335005344565E-2</v>
      </c>
      <c r="S903" s="13">
        <f t="shared" ref="S903:S966" si="1128">_xlfn.POISSON.DIST(2,K903,FALSE) * _xlfn.POISSON.DIST(2,L903,FALSE)</f>
        <v>3.9109375202079695E-2</v>
      </c>
      <c r="T903" s="13">
        <f t="shared" ref="T903:T966" si="1129">_xlfn.POISSON.DIST(2,K903,FALSE) * _xlfn.POISSON.DIST(1,L903,FALSE)</f>
        <v>7.1511997699876484E-2</v>
      </c>
      <c r="U903" s="13">
        <f t="shared" ref="U903:U966" si="1130">_xlfn.POISSON.DIST(1,K903,FALSE) * _xlfn.POISSON.DIST(2,L903,FALSE)</f>
        <v>7.3566702813933585E-2</v>
      </c>
      <c r="V903" s="13">
        <f t="shared" ref="V903:V966" si="1131">_xlfn.POISSON.DIST(3,K903,FALSE) * _xlfn.POISSON.DIST(3,L903,FALSE)</f>
        <v>5.0535889393444281E-3</v>
      </c>
      <c r="W903" s="13">
        <f t="shared" ref="W903:W966" si="1132">_xlfn.POISSON.DIST(3,K903,FALSE) * _xlfn.POISSON.DIST(0,L903,FALSE)</f>
        <v>2.3171560046494979E-2</v>
      </c>
      <c r="X903" s="13">
        <f t="shared" ref="X903:X966" si="1133">_xlfn.POISSON.DIST(3,K903,FALSE) * _xlfn.POISSON.DIST(1,L903,FALSE)</f>
        <v>2.5344704805455514E-2</v>
      </c>
      <c r="Y903" s="13">
        <f t="shared" ref="Y903:Y966" si="1134">_xlfn.POISSON.DIST(3,K903,FALSE) * _xlfn.POISSON.DIST(2,L903,FALSE)</f>
        <v>1.386082897281758E-2</v>
      </c>
      <c r="Z903" s="13">
        <f t="shared" ref="Z903:Z966" si="1135">_xlfn.POISSON.DIST(0,K903,FALSE) * _xlfn.POISSON.DIST(3,L903,FALSE)</f>
        <v>2.5226814786273616E-2</v>
      </c>
      <c r="AA903" s="13">
        <f t="shared" ref="AA903:AA966" si="1136">_xlfn.POISSON.DIST(1,K903,FALSE) * _xlfn.POISSON.DIST(3,L903,FALSE)</f>
        <v>2.682205201244613E-2</v>
      </c>
      <c r="AB903" s="13">
        <f t="shared" ref="AB903:AB966" si="1137">_xlfn.POISSON.DIST(2,K903,FALSE) * _xlfn.POISSON.DIST(3,L903,FALSE)</f>
        <v>1.4259082651802254E-2</v>
      </c>
      <c r="AC903" s="13">
        <f t="shared" ref="AC903:AC966" si="1138">_xlfn.POISSON.DIST(4,K903,FALSE) * _xlfn.POISSON.DIST(4,L903,FALSE)</f>
        <v>3.6731737806334916E-4</v>
      </c>
      <c r="AD903" s="13">
        <f t="shared" ref="AD903:AD966" si="1139">_xlfn.POISSON.DIST(4,K903,FALSE) * _xlfn.POISSON.DIST(0,L903,FALSE)</f>
        <v>6.1592079107305837E-3</v>
      </c>
      <c r="AE903" s="13">
        <f t="shared" ref="AE903:AE966" si="1140">_xlfn.POISSON.DIST(4,K903,FALSE) * _xlfn.POISSON.DIST(1,L903,FALSE)</f>
        <v>6.7368492246384533E-3</v>
      </c>
      <c r="AF903" s="13">
        <f t="shared" ref="AF903:AF966" si="1141">_xlfn.POISSON.DIST(4,K903,FALSE) * _xlfn.POISSON.DIST(2,L903,FALSE)</f>
        <v>3.6843323145855852E-3</v>
      </c>
      <c r="AG903" s="13">
        <f t="shared" ref="AG903:AG966" si="1142">_xlfn.POISSON.DIST(4,K903,FALSE) * _xlfn.POISSON.DIST(3,L903,FALSE)</f>
        <v>1.3432891402363322E-3</v>
      </c>
      <c r="AH903" s="13">
        <f t="shared" ref="AH903:AH966" si="1143">_xlfn.POISSON.DIST(0,K903,FALSE) * _xlfn.POISSON.DIST(4,L903,FALSE)</f>
        <v>6.8981779027510711E-3</v>
      </c>
      <c r="AI903" s="13">
        <f t="shared" ref="AI903:AI966" si="1144">_xlfn.POISSON.DIST(1,K903,FALSE) * _xlfn.POISSON.DIST(4,L903,FALSE)</f>
        <v>7.3343895401083471E-3</v>
      </c>
      <c r="AJ903" s="13">
        <f t="shared" ref="AJ903:AJ966" si="1145">_xlfn.POISSON.DIST(2,K903,FALSE) * _xlfn.POISSON.DIST(4,L903,FALSE)</f>
        <v>3.8990926795753823E-3</v>
      </c>
      <c r="AK903" s="13">
        <f t="shared" ref="AK903:AK966" si="1146">_xlfn.POISSON.DIST(3,K903,FALSE) * _xlfn.POISSON.DIST(4,L903,FALSE)</f>
        <v>1.3818849445052113E-3</v>
      </c>
      <c r="AL903" s="13">
        <f t="shared" ref="AL903:AL966" si="1147">_xlfn.POISSON.DIST(5,K903,FALSE) * _xlfn.POISSON.DIST(5,L903,FALSE)</f>
        <v>1.7086889539673385E-5</v>
      </c>
      <c r="AM903" s="13">
        <f t="shared" ref="AM903:AM966" si="1148">_xlfn.POISSON.DIST(5,K903,FALSE) * _xlfn.POISSON.DIST(0,L903,FALSE)</f>
        <v>1.3097380413398467E-3</v>
      </c>
      <c r="AN903" s="13">
        <f t="shared" ref="AN903:AN966" si="1149">_xlfn.POISSON.DIST(5,K903,FALSE) * _xlfn.POISSON.DIST(1,L903,FALSE)</f>
        <v>1.4325718235469044E-3</v>
      </c>
      <c r="AO903" s="13">
        <f t="shared" ref="AO903:AO966" si="1150">_xlfn.POISSON.DIST(5,K903,FALSE) * _xlfn.POISSON.DIST(2,L903,FALSE)</f>
        <v>7.8346278600912548E-4</v>
      </c>
      <c r="AP903" s="13">
        <f t="shared" ref="AP903:AP966" si="1151">_xlfn.POISSON.DIST(5,K903,FALSE) * _xlfn.POISSON.DIST(3,L903,FALSE)</f>
        <v>2.8564661446499724E-4</v>
      </c>
      <c r="AQ903" s="13">
        <f t="shared" ref="AQ903:AQ966" si="1152">_xlfn.POISSON.DIST(5,K903,FALSE) * _xlfn.POISSON.DIST(4,L903,FALSE)</f>
        <v>7.8108995550649248E-5</v>
      </c>
      <c r="AR903" s="13">
        <f t="shared" ref="AR903:AR966" si="1153">_xlfn.POISSON.DIST(0,K903,FALSE) * _xlfn.POISSON.DIST(5,L903,FALSE)</f>
        <v>1.5090247034721168E-3</v>
      </c>
      <c r="AS903" s="13">
        <f t="shared" ref="AS903:AS966" si="1154">_xlfn.POISSON.DIST(1,K903,FALSE) * _xlfn.POISSON.DIST(5,L903,FALSE)</f>
        <v>1.6044490526254825E-3</v>
      </c>
      <c r="AT903" s="13">
        <f t="shared" ref="AT903:AT966" si="1155">_xlfn.POISSON.DIST(2,K903,FALSE) * _xlfn.POISSON.DIST(5,L903,FALSE)</f>
        <v>8.5295381730587222E-4</v>
      </c>
      <c r="AU903" s="13">
        <f t="shared" ref="AU903:AU966" si="1156">_xlfn.POISSON.DIST(3,K903,FALSE) * _xlfn.POISSON.DIST(5,L903,FALSE)</f>
        <v>3.0229700480512666E-4</v>
      </c>
      <c r="AV903" s="13">
        <f t="shared" ref="AV903:AV966" si="1157">_xlfn.POISSON.DIST(4,K903,FALSE) * _xlfn.POISSON.DIST(5,L903,FALSE)</f>
        <v>8.0353247673004103E-5</v>
      </c>
      <c r="AW903" s="13">
        <f t="shared" ref="AW903:AW966" si="1158">_xlfn.POISSON.DIST(6,K903,FALSE) * _xlfn.POISSON.DIST(6,L903,FALSE)</f>
        <v>5.5197836541314471E-7</v>
      </c>
      <c r="AX903" s="13">
        <f t="shared" ref="AX903:AX966" si="1159">_xlfn.POISSON.DIST(6,K903,FALSE) * _xlfn.POISSON.DIST(0,L903,FALSE)</f>
        <v>2.3209339060521883E-4</v>
      </c>
      <c r="AY903" s="13">
        <f t="shared" ref="AY903:AY966" si="1160">_xlfn.POISSON.DIST(6,K903,FALSE) * _xlfn.POISSON.DIST(1,L903,FALSE)</f>
        <v>2.5386026924312932E-4</v>
      </c>
      <c r="AZ903" s="13">
        <f t="shared" ref="AZ903:AZ966" si="1161">_xlfn.POISSON.DIST(6,K903,FALSE) * _xlfn.POISSON.DIST(2,L903,FALSE)</f>
        <v>1.388342772970481E-4</v>
      </c>
      <c r="BA903" s="13">
        <f t="shared" ref="BA903:BA966" si="1162">_xlfn.POISSON.DIST(6,K903,FALSE) * _xlfn.POISSON.DIST(3,L903,FALSE)</f>
        <v>5.0618283331117278E-5</v>
      </c>
      <c r="BB903" s="13">
        <f t="shared" ref="BB903:BB966" si="1163">_xlfn.POISSON.DIST(6,K903,FALSE) * _xlfn.POISSON.DIST(4,L903,FALSE)</f>
        <v>1.3841379758331528E-5</v>
      </c>
      <c r="BC903" s="13">
        <f t="shared" ref="BC903:BC966" si="1164">_xlfn.POISSON.DIST(6,K903,FALSE) * _xlfn.POISSON.DIST(5,L903,FALSE)</f>
        <v>3.0278987117933314E-6</v>
      </c>
      <c r="BD903" s="13">
        <f t="shared" ref="BD903:BD966" si="1165">_xlfn.POISSON.DIST(0,K903,FALSE) * _xlfn.POISSON.DIST(6,L903,FALSE)</f>
        <v>2.7509143088120814E-4</v>
      </c>
      <c r="BE903" s="13">
        <f t="shared" ref="BE903:BE966" si="1166">_xlfn.POISSON.DIST(1,K903,FALSE) * _xlfn.POISSON.DIST(6,L903,FALSE)</f>
        <v>2.9248705117099384E-4</v>
      </c>
      <c r="BF903" s="13">
        <f t="shared" ref="BF903:BF966" si="1167">_xlfn.POISSON.DIST(2,K903,FALSE) * _xlfn.POISSON.DIST(6,L903,FALSE)</f>
        <v>1.5549134851031721E-4</v>
      </c>
      <c r="BG903" s="13">
        <f t="shared" ref="BG903:BG966" si="1168">_xlfn.POISSON.DIST(3,K903,FALSE) * _xlfn.POISSON.DIST(6,L903,FALSE)</f>
        <v>5.5107988233462564E-5</v>
      </c>
      <c r="BH903" s="13">
        <f t="shared" ref="BH903:BH966" si="1169">_xlfn.POISSON.DIST(4,K903,FALSE) * _xlfn.POISSON.DIST(6,L903,FALSE)</f>
        <v>1.4648196167669463E-5</v>
      </c>
      <c r="BI903" s="13">
        <f t="shared" ref="BI903:BI966" si="1170">_xlfn.POISSON.DIST(5,K903,FALSE) * _xlfn.POISSON.DIST(6,L903,FALSE)</f>
        <v>3.1148972458586086E-6</v>
      </c>
      <c r="BJ903" s="14">
        <f t="shared" ref="BJ903:BJ966" si="1171">SUM(N903,Q903,T903,W903,X903,Y903,AD903,AE903,AF903,AG903,AM903,AN903,AO903,AP903,AQ903,AX903,AY903,AZ903,BA903,BB903,BC903)</f>
        <v>0.34475852473735807</v>
      </c>
      <c r="BK903" s="14">
        <f t="shared" ref="BK903:BK966" si="1172">SUM(M903,P903,S903,V903,AC903,AL903,AY903)</f>
        <v>0.29498810760910449</v>
      </c>
      <c r="BL903" s="14">
        <f t="shared" ref="BL903:BL966" si="1173">SUM(O903,R903,U903,AA903,AB903,AH903,AI903,AJ903,AK903,AR903,AS903,AT903,AU903,AV903,BD903,BE903,BF903,BG903,BH903,BI903)</f>
        <v>0.33501498603205304</v>
      </c>
      <c r="BM903" s="14">
        <f t="shared" ref="BM903:BM966" si="1174">SUM(S903:BI903)</f>
        <v>0.365475710331573</v>
      </c>
      <c r="BN903" s="14">
        <f t="shared" ref="BN903:BN966" si="1175">SUM(M903:R903)</f>
        <v>0.63425941454233858</v>
      </c>
    </row>
    <row r="904" spans="1:66" x14ac:dyDescent="0.25">
      <c r="A904" t="s">
        <v>10</v>
      </c>
      <c r="B904" t="s">
        <v>12</v>
      </c>
      <c r="C904" t="s">
        <v>50</v>
      </c>
      <c r="D904" s="11">
        <v>44451</v>
      </c>
      <c r="E904" s="10">
        <f>VLOOKUP(A904,home!$A$2:$E$405,3,FALSE)</f>
        <v>1.5425</v>
      </c>
      <c r="F904" s="10">
        <f>VLOOKUP(B904,home!$B$2:$E$405,3,FALSE)</f>
        <v>0.95340000000000003</v>
      </c>
      <c r="G904" s="10">
        <f>VLOOKUP(C904,away!$B$2:$E$405,4,FALSE)</f>
        <v>0.91520000000000001</v>
      </c>
      <c r="H904" s="10">
        <f>VLOOKUP(A904,away!$A$2:$E$405,3,FALSE)</f>
        <v>1.4443999999999999</v>
      </c>
      <c r="I904" s="10">
        <f>VLOOKUP(C904,away!$B$2:$E$405,3,FALSE)</f>
        <v>1.0181</v>
      </c>
      <c r="J904" s="10">
        <f>VLOOKUP(B904,home!$B$2:$E$405,4,FALSE)</f>
        <v>0.44800000000000001</v>
      </c>
      <c r="K904" s="12">
        <f t="shared" si="1120"/>
        <v>1.3459109664</v>
      </c>
      <c r="L904" s="12">
        <f t="shared" si="1121"/>
        <v>0.65880355071999996</v>
      </c>
      <c r="M904" s="13">
        <f t="shared" si="1122"/>
        <v>0.13469874439250393</v>
      </c>
      <c r="N904" s="13">
        <f t="shared" si="1123"/>
        <v>0.18129251723818152</v>
      </c>
      <c r="O904" s="13">
        <f t="shared" si="1124"/>
        <v>8.8740011083307258E-2</v>
      </c>
      <c r="P904" s="13">
        <f t="shared" si="1125"/>
        <v>0.11943615407548078</v>
      </c>
      <c r="Q904" s="13">
        <f t="shared" si="1126"/>
        <v>0.12200179353856479</v>
      </c>
      <c r="R904" s="13">
        <f t="shared" si="1127"/>
        <v>2.9231117196307485E-2</v>
      </c>
      <c r="S904" s="13">
        <f t="shared" si="1128"/>
        <v>2.647573844262175E-2</v>
      </c>
      <c r="T904" s="13">
        <f t="shared" si="1129"/>
        <v>8.0375214777414827E-2</v>
      </c>
      <c r="U904" s="13">
        <f t="shared" si="1130"/>
        <v>3.9342481194633863E-2</v>
      </c>
      <c r="V904" s="13">
        <f t="shared" si="1131"/>
        <v>2.6084218859042788E-3</v>
      </c>
      <c r="W904" s="13">
        <f t="shared" si="1132"/>
        <v>5.4734517281340996E-2</v>
      </c>
      <c r="X904" s="13">
        <f t="shared" si="1133"/>
        <v>3.6059294331892644E-2</v>
      </c>
      <c r="Y904" s="13">
        <f t="shared" si="1134"/>
        <v>1.1877995571154222E-2</v>
      </c>
      <c r="Z904" s="13">
        <f t="shared" si="1135"/>
        <v>6.4191879334799416E-3</v>
      </c>
      <c r="AA904" s="13">
        <f t="shared" si="1136"/>
        <v>8.6396554350532066E-3</v>
      </c>
      <c r="AB904" s="13">
        <f t="shared" si="1137"/>
        <v>5.8141034979777382E-3</v>
      </c>
      <c r="AC904" s="13">
        <f t="shared" si="1138"/>
        <v>1.4455400069975389E-4</v>
      </c>
      <c r="AD904" s="13">
        <f t="shared" si="1139"/>
        <v>1.8416946762391802E-2</v>
      </c>
      <c r="AE904" s="13">
        <f t="shared" si="1140"/>
        <v>1.2133149920484925E-2</v>
      </c>
      <c r="AF904" s="13">
        <f t="shared" si="1141"/>
        <v>3.9966811245167773E-3</v>
      </c>
      <c r="AG904" s="13">
        <f t="shared" si="1142"/>
        <v>8.7767590530908515E-4</v>
      </c>
      <c r="AH904" s="13">
        <f t="shared" si="1143"/>
        <v>1.0572459508288907E-3</v>
      </c>
      <c r="AI904" s="13">
        <f t="shared" si="1144"/>
        <v>1.4229589194025992E-3</v>
      </c>
      <c r="AJ904" s="13">
        <f t="shared" si="1145"/>
        <v>9.575880071803261E-4</v>
      </c>
      <c r="AK904" s="13">
        <f t="shared" si="1146"/>
        <v>4.2960940005237422E-4</v>
      </c>
      <c r="AL904" s="13">
        <f t="shared" si="1147"/>
        <v>5.126988815721656E-6</v>
      </c>
      <c r="AM904" s="13">
        <f t="shared" si="1148"/>
        <v>4.9575141230216125E-3</v>
      </c>
      <c r="AN904" s="13">
        <f t="shared" si="1149"/>
        <v>3.2660279069911852E-3</v>
      </c>
      <c r="AO904" s="13">
        <f t="shared" si="1150"/>
        <v>1.0758353909382013E-3</v>
      </c>
      <c r="AP904" s="13">
        <f t="shared" si="1151"/>
        <v>2.3625472518010878E-4</v>
      </c>
      <c r="AQ904" s="13">
        <f t="shared" si="1152"/>
        <v>3.8911362955758351E-5</v>
      </c>
      <c r="AR904" s="13">
        <f t="shared" si="1153"/>
        <v>1.3930347727808318E-4</v>
      </c>
      <c r="AS904" s="13">
        <f t="shared" si="1154"/>
        <v>1.8749007772622537E-4</v>
      </c>
      <c r="AT904" s="13">
        <f t="shared" si="1155"/>
        <v>1.2617247585145757E-4</v>
      </c>
      <c r="AU904" s="13">
        <f t="shared" si="1156"/>
        <v>5.6605639635438627E-5</v>
      </c>
      <c r="AV904" s="13">
        <f t="shared" si="1157"/>
        <v>1.904653778635585E-5</v>
      </c>
      <c r="AW904" s="13">
        <f t="shared" si="1158"/>
        <v>1.2627929023299551E-7</v>
      </c>
      <c r="AX904" s="13">
        <f t="shared" si="1159"/>
        <v>1.1120621040429453E-3</v>
      </c>
      <c r="AY904" s="13">
        <f t="shared" si="1160"/>
        <v>7.3263046276464633E-4</v>
      </c>
      <c r="AZ904" s="13">
        <f t="shared" si="1161"/>
        <v>2.4132977511749285E-4</v>
      </c>
      <c r="BA904" s="13">
        <f t="shared" si="1162"/>
        <v>5.2996304247287803E-5</v>
      </c>
      <c r="BB904" s="13">
        <f t="shared" si="1163"/>
        <v>8.7285383532876524E-6</v>
      </c>
      <c r="BC904" s="13">
        <f t="shared" si="1164"/>
        <v>1.1500784119483215E-6</v>
      </c>
      <c r="BD904" s="13">
        <f t="shared" si="1165"/>
        <v>1.5295604243074004E-5</v>
      </c>
      <c r="BE904" s="13">
        <f t="shared" si="1166"/>
        <v>2.0586521488467672E-5</v>
      </c>
      <c r="BF904" s="13">
        <f t="shared" si="1167"/>
        <v>1.3853812515678948E-5</v>
      </c>
      <c r="BG904" s="13">
        <f t="shared" si="1168"/>
        <v>6.2153327304339548E-6</v>
      </c>
      <c r="BH904" s="13">
        <f t="shared" si="1169"/>
        <v>2.09132112042898E-6</v>
      </c>
      <c r="BI904" s="13">
        <f t="shared" si="1170"/>
        <v>5.6294640604985904E-7</v>
      </c>
      <c r="BJ904" s="14">
        <f t="shared" si="1171"/>
        <v>0.53348922722327596</v>
      </c>
      <c r="BK904" s="14">
        <f t="shared" si="1172"/>
        <v>0.28410137024879084</v>
      </c>
      <c r="BL904" s="14">
        <f t="shared" si="1173"/>
        <v>0.17622199443152545</v>
      </c>
      <c r="BM904" s="14">
        <f t="shared" si="1174"/>
        <v>0.324098938129252</v>
      </c>
      <c r="BN904" s="14">
        <f t="shared" si="1175"/>
        <v>0.6754003375243457</v>
      </c>
    </row>
    <row r="905" spans="1:66" x14ac:dyDescent="0.25">
      <c r="A905" t="s">
        <v>10</v>
      </c>
      <c r="B905" t="s">
        <v>240</v>
      </c>
      <c r="C905" t="s">
        <v>49</v>
      </c>
      <c r="D905" s="11">
        <v>44451</v>
      </c>
      <c r="E905" s="10">
        <f>VLOOKUP(A905,home!$A$2:$E$405,3,FALSE)</f>
        <v>1.5425</v>
      </c>
      <c r="F905" s="10">
        <f>VLOOKUP(B905,home!$B$2:$E$405,3,FALSE)</f>
        <v>1.1059000000000001</v>
      </c>
      <c r="G905" s="10">
        <f>VLOOKUP(C905,away!$B$2:$E$405,4,FALSE)</f>
        <v>1.2585</v>
      </c>
      <c r="H905" s="10">
        <f>VLOOKUP(A905,away!$A$2:$E$405,3,FALSE)</f>
        <v>1.4443999999999999</v>
      </c>
      <c r="I905" s="10">
        <f>VLOOKUP(C905,away!$B$2:$E$405,3,FALSE)</f>
        <v>1.1403000000000001</v>
      </c>
      <c r="J905" s="10">
        <f>VLOOKUP(B905,home!$B$2:$E$405,4,FALSE)</f>
        <v>0.85519999999999996</v>
      </c>
      <c r="K905" s="12">
        <f t="shared" si="1120"/>
        <v>2.1468131688750001</v>
      </c>
      <c r="L905" s="12">
        <f t="shared" si="1121"/>
        <v>1.408556578464</v>
      </c>
      <c r="M905" s="13">
        <f t="shared" si="1122"/>
        <v>2.8570808982444285E-2</v>
      </c>
      <c r="N905" s="13">
        <f t="shared" si="1123"/>
        <v>6.1336188968923518E-2</v>
      </c>
      <c r="O905" s="13">
        <f t="shared" si="1124"/>
        <v>4.0243600944260237E-2</v>
      </c>
      <c r="P905" s="13">
        <f t="shared" si="1125"/>
        <v>8.6395492470088264E-2</v>
      </c>
      <c r="Q905" s="13">
        <f t="shared" si="1126"/>
        <v>6.5838669103545286E-2</v>
      </c>
      <c r="R905" s="13">
        <f t="shared" si="1127"/>
        <v>2.8342694425558906E-2</v>
      </c>
      <c r="S905" s="13">
        <f t="shared" si="1128"/>
        <v>6.5313001145115873E-2</v>
      </c>
      <c r="T905" s="13">
        <f t="shared" si="1129"/>
        <v>9.2737490483113222E-2</v>
      </c>
      <c r="U905" s="13">
        <f t="shared" si="1130"/>
        <v>6.0846469634189909E-2</v>
      </c>
      <c r="V905" s="13">
        <f t="shared" si="1131"/>
        <v>2.1944499374631658E-2</v>
      </c>
      <c r="W905" s="13">
        <f t="shared" si="1132"/>
        <v>4.7114440617564868E-2</v>
      </c>
      <c r="X905" s="13">
        <f t="shared" si="1133"/>
        <v>6.6363355272522476E-2</v>
      </c>
      <c r="Y905" s="13">
        <f t="shared" si="1134"/>
        <v>4.6738270319027567E-2</v>
      </c>
      <c r="Z905" s="13">
        <f t="shared" si="1135"/>
        <v>1.330742956150531E-2</v>
      </c>
      <c r="AA905" s="13">
        <f t="shared" si="1136"/>
        <v>2.8568565026516064E-2</v>
      </c>
      <c r="AB905" s="13">
        <f t="shared" si="1137"/>
        <v>3.0665685807393234E-2</v>
      </c>
      <c r="AC905" s="13">
        <f t="shared" si="1138"/>
        <v>4.1473839427460081E-3</v>
      </c>
      <c r="AD905" s="13">
        <f t="shared" si="1139"/>
        <v>2.528647539049186E-2</v>
      </c>
      <c r="AE905" s="13">
        <f t="shared" si="1140"/>
        <v>3.5617431257445355E-2</v>
      </c>
      <c r="AF905" s="13">
        <f t="shared" si="1141"/>
        <v>2.5084583552831982E-2</v>
      </c>
      <c r="AG905" s="13">
        <f t="shared" si="1142"/>
        <v>1.1777685060457113E-2</v>
      </c>
      <c r="AH905" s="13">
        <f t="shared" si="1143"/>
        <v>4.68606686282615E-3</v>
      </c>
      <c r="AI905" s="13">
        <f t="shared" si="1144"/>
        <v>1.0060110051343935E-2</v>
      </c>
      <c r="AJ905" s="13">
        <f t="shared" si="1145"/>
        <v>1.079858836927846E-2</v>
      </c>
      <c r="AK905" s="13">
        <f t="shared" si="1146"/>
        <v>7.7275172388091362E-3</v>
      </c>
      <c r="AL905" s="13">
        <f t="shared" si="1147"/>
        <v>5.0165226811218306E-4</v>
      </c>
      <c r="AM905" s="13">
        <f t="shared" si="1148"/>
        <v>1.0857067672548308E-2</v>
      </c>
      <c r="AN905" s="13">
        <f t="shared" si="1149"/>
        <v>1.5292794092996751E-2</v>
      </c>
      <c r="AO905" s="13">
        <f t="shared" si="1150"/>
        <v>1.0770382861392988E-2</v>
      </c>
      <c r="AP905" s="13">
        <f t="shared" si="1151"/>
        <v>5.0568978773303363E-3</v>
      </c>
      <c r="AQ905" s="13">
        <f t="shared" si="1152"/>
        <v>1.7807316929335701E-3</v>
      </c>
      <c r="AR905" s="13">
        <f t="shared" si="1153"/>
        <v>1.3201180613511862E-3</v>
      </c>
      <c r="AS905" s="13">
        <f t="shared" si="1154"/>
        <v>2.8340468385784617E-3</v>
      </c>
      <c r="AT905" s="13">
        <f t="shared" si="1155"/>
        <v>3.0420845371344021E-3</v>
      </c>
      <c r="AU905" s="13">
        <f t="shared" si="1156"/>
        <v>2.1769290483837148E-3</v>
      </c>
      <c r="AV905" s="13">
        <f t="shared" si="1157"/>
        <v>1.16836498719417E-3</v>
      </c>
      <c r="AW905" s="13">
        <f t="shared" si="1158"/>
        <v>4.2137505897987523E-5</v>
      </c>
      <c r="AX905" s="13">
        <f t="shared" si="1159"/>
        <v>3.8846826424656245E-3</v>
      </c>
      <c r="AY905" s="13">
        <f t="shared" si="1160"/>
        <v>5.4717952912898705E-3</v>
      </c>
      <c r="AZ905" s="13">
        <f t="shared" si="1161"/>
        <v>3.853666626777344E-3</v>
      </c>
      <c r="BA905" s="13">
        <f t="shared" si="1162"/>
        <v>1.809369159451466E-3</v>
      </c>
      <c r="BB905" s="13">
        <f t="shared" si="1163"/>
        <v>6.371497081038099E-4</v>
      </c>
      <c r="BC905" s="13">
        <f t="shared" si="1164"/>
        <v>1.7949228256320776E-4</v>
      </c>
      <c r="BD905" s="13">
        <f t="shared" si="1165"/>
        <v>3.09910163277559E-4</v>
      </c>
      <c r="BE905" s="13">
        <f t="shared" si="1166"/>
        <v>6.65319219692465E-4</v>
      </c>
      <c r="BF905" s="13">
        <f t="shared" si="1167"/>
        <v>7.1415803117071174E-4</v>
      </c>
      <c r="BG905" s="13">
        <f t="shared" si="1168"/>
        <v>5.1105462199170894E-4</v>
      </c>
      <c r="BH905" s="13">
        <f t="shared" si="1169"/>
        <v>2.7428469812655897E-4</v>
      </c>
      <c r="BI905" s="13">
        <f t="shared" si="1170"/>
        <v>1.1776760039180019E-4</v>
      </c>
      <c r="BJ905" s="14">
        <f t="shared" si="1171"/>
        <v>0.5374886199337765</v>
      </c>
      <c r="BK905" s="14">
        <f t="shared" si="1172"/>
        <v>0.21234463347442814</v>
      </c>
      <c r="BL905" s="14">
        <f t="shared" si="1173"/>
        <v>0.23507333616746878</v>
      </c>
      <c r="BM905" s="14">
        <f t="shared" si="1174"/>
        <v>0.68205690645696637</v>
      </c>
      <c r="BN905" s="14">
        <f t="shared" si="1175"/>
        <v>0.31072745489482051</v>
      </c>
    </row>
    <row r="906" spans="1:66" x14ac:dyDescent="0.25">
      <c r="A906" t="s">
        <v>10</v>
      </c>
      <c r="B906" t="s">
        <v>493</v>
      </c>
      <c r="C906" t="s">
        <v>243</v>
      </c>
      <c r="D906" s="11">
        <v>44451</v>
      </c>
      <c r="E906" s="10">
        <f>VLOOKUP(A906,home!$A$2:$E$405,3,FALSE)</f>
        <v>1.5425</v>
      </c>
      <c r="F906" s="10" t="e">
        <f>VLOOKUP(B906,home!$B$2:$E$405,3,FALSE)</f>
        <v>#N/A</v>
      </c>
      <c r="G906" s="10">
        <f>VLOOKUP(C906,away!$B$2:$E$405,4,FALSE)</f>
        <v>0.80079999999999996</v>
      </c>
      <c r="H906" s="10">
        <f>VLOOKUP(A906,away!$A$2:$E$405,3,FALSE)</f>
        <v>1.4443999999999999</v>
      </c>
      <c r="I906" s="10">
        <f>VLOOKUP(C906,away!$B$2:$E$405,3,FALSE)</f>
        <v>1.0589</v>
      </c>
      <c r="J906" s="10" t="e">
        <f>VLOOKUP(B906,home!$B$2:$E$405,4,FALSE)</f>
        <v>#N/A</v>
      </c>
      <c r="K906" s="12" t="e">
        <f t="shared" si="1120"/>
        <v>#N/A</v>
      </c>
      <c r="L906" s="12" t="e">
        <f t="shared" si="1121"/>
        <v>#N/A</v>
      </c>
      <c r="M906" s="13" t="e">
        <f t="shared" si="1122"/>
        <v>#N/A</v>
      </c>
      <c r="N906" s="13" t="e">
        <f t="shared" si="1123"/>
        <v>#N/A</v>
      </c>
      <c r="O906" s="13" t="e">
        <f t="shared" si="1124"/>
        <v>#N/A</v>
      </c>
      <c r="P906" s="13" t="e">
        <f t="shared" si="1125"/>
        <v>#N/A</v>
      </c>
      <c r="Q906" s="13" t="e">
        <f t="shared" si="1126"/>
        <v>#N/A</v>
      </c>
      <c r="R906" s="13" t="e">
        <f t="shared" si="1127"/>
        <v>#N/A</v>
      </c>
      <c r="S906" s="13" t="e">
        <f t="shared" si="1128"/>
        <v>#N/A</v>
      </c>
      <c r="T906" s="13" t="e">
        <f t="shared" si="1129"/>
        <v>#N/A</v>
      </c>
      <c r="U906" s="13" t="e">
        <f t="shared" si="1130"/>
        <v>#N/A</v>
      </c>
      <c r="V906" s="13" t="e">
        <f t="shared" si="1131"/>
        <v>#N/A</v>
      </c>
      <c r="W906" s="13" t="e">
        <f t="shared" si="1132"/>
        <v>#N/A</v>
      </c>
      <c r="X906" s="13" t="e">
        <f t="shared" si="1133"/>
        <v>#N/A</v>
      </c>
      <c r="Y906" s="13" t="e">
        <f t="shared" si="1134"/>
        <v>#N/A</v>
      </c>
      <c r="Z906" s="13" t="e">
        <f t="shared" si="1135"/>
        <v>#N/A</v>
      </c>
      <c r="AA906" s="13" t="e">
        <f t="shared" si="1136"/>
        <v>#N/A</v>
      </c>
      <c r="AB906" s="13" t="e">
        <f t="shared" si="1137"/>
        <v>#N/A</v>
      </c>
      <c r="AC906" s="13" t="e">
        <f t="shared" si="1138"/>
        <v>#N/A</v>
      </c>
      <c r="AD906" s="13" t="e">
        <f t="shared" si="1139"/>
        <v>#N/A</v>
      </c>
      <c r="AE906" s="13" t="e">
        <f t="shared" si="1140"/>
        <v>#N/A</v>
      </c>
      <c r="AF906" s="13" t="e">
        <f t="shared" si="1141"/>
        <v>#N/A</v>
      </c>
      <c r="AG906" s="13" t="e">
        <f t="shared" si="1142"/>
        <v>#N/A</v>
      </c>
      <c r="AH906" s="13" t="e">
        <f t="shared" si="1143"/>
        <v>#N/A</v>
      </c>
      <c r="AI906" s="13" t="e">
        <f t="shared" si="1144"/>
        <v>#N/A</v>
      </c>
      <c r="AJ906" s="13" t="e">
        <f t="shared" si="1145"/>
        <v>#N/A</v>
      </c>
      <c r="AK906" s="13" t="e">
        <f t="shared" si="1146"/>
        <v>#N/A</v>
      </c>
      <c r="AL906" s="13" t="e">
        <f t="shared" si="1147"/>
        <v>#N/A</v>
      </c>
      <c r="AM906" s="13" t="e">
        <f t="shared" si="1148"/>
        <v>#N/A</v>
      </c>
      <c r="AN906" s="13" t="e">
        <f t="shared" si="1149"/>
        <v>#N/A</v>
      </c>
      <c r="AO906" s="13" t="e">
        <f t="shared" si="1150"/>
        <v>#N/A</v>
      </c>
      <c r="AP906" s="13" t="e">
        <f t="shared" si="1151"/>
        <v>#N/A</v>
      </c>
      <c r="AQ906" s="13" t="e">
        <f t="shared" si="1152"/>
        <v>#N/A</v>
      </c>
      <c r="AR906" s="13" t="e">
        <f t="shared" si="1153"/>
        <v>#N/A</v>
      </c>
      <c r="AS906" s="13" t="e">
        <f t="shared" si="1154"/>
        <v>#N/A</v>
      </c>
      <c r="AT906" s="13" t="e">
        <f t="shared" si="1155"/>
        <v>#N/A</v>
      </c>
      <c r="AU906" s="13" t="e">
        <f t="shared" si="1156"/>
        <v>#N/A</v>
      </c>
      <c r="AV906" s="13" t="e">
        <f t="shared" si="1157"/>
        <v>#N/A</v>
      </c>
      <c r="AW906" s="13" t="e">
        <f t="shared" si="1158"/>
        <v>#N/A</v>
      </c>
      <c r="AX906" s="13" t="e">
        <f t="shared" si="1159"/>
        <v>#N/A</v>
      </c>
      <c r="AY906" s="13" t="e">
        <f t="shared" si="1160"/>
        <v>#N/A</v>
      </c>
      <c r="AZ906" s="13" t="e">
        <f t="shared" si="1161"/>
        <v>#N/A</v>
      </c>
      <c r="BA906" s="13" t="e">
        <f t="shared" si="1162"/>
        <v>#N/A</v>
      </c>
      <c r="BB906" s="13" t="e">
        <f t="shared" si="1163"/>
        <v>#N/A</v>
      </c>
      <c r="BC906" s="13" t="e">
        <f t="shared" si="1164"/>
        <v>#N/A</v>
      </c>
      <c r="BD906" s="13" t="e">
        <f t="shared" si="1165"/>
        <v>#N/A</v>
      </c>
      <c r="BE906" s="13" t="e">
        <f t="shared" si="1166"/>
        <v>#N/A</v>
      </c>
      <c r="BF906" s="13" t="e">
        <f t="shared" si="1167"/>
        <v>#N/A</v>
      </c>
      <c r="BG906" s="13" t="e">
        <f t="shared" si="1168"/>
        <v>#N/A</v>
      </c>
      <c r="BH906" s="13" t="e">
        <f t="shared" si="1169"/>
        <v>#N/A</v>
      </c>
      <c r="BI906" s="13" t="e">
        <f t="shared" si="1170"/>
        <v>#N/A</v>
      </c>
      <c r="BJ906" s="14" t="e">
        <f t="shared" si="1171"/>
        <v>#N/A</v>
      </c>
      <c r="BK906" s="14" t="e">
        <f t="shared" si="1172"/>
        <v>#N/A</v>
      </c>
      <c r="BL906" s="14" t="e">
        <f t="shared" si="1173"/>
        <v>#N/A</v>
      </c>
      <c r="BM906" s="14" t="e">
        <f t="shared" si="1174"/>
        <v>#N/A</v>
      </c>
      <c r="BN906" s="14" t="e">
        <f t="shared" si="1175"/>
        <v>#N/A</v>
      </c>
    </row>
    <row r="907" spans="1:66" x14ac:dyDescent="0.25">
      <c r="A907" t="s">
        <v>10</v>
      </c>
      <c r="B907" t="s">
        <v>46</v>
      </c>
      <c r="C907" t="s">
        <v>499</v>
      </c>
      <c r="D907" s="11">
        <v>44451</v>
      </c>
      <c r="E907" s="10">
        <f>VLOOKUP(A907,home!$A$2:$E$405,3,FALSE)</f>
        <v>1.5425</v>
      </c>
      <c r="F907" s="10">
        <f>VLOOKUP(B907,home!$B$2:$E$405,3,FALSE)</f>
        <v>1.4491000000000001</v>
      </c>
      <c r="G907" s="10" t="e">
        <f>VLOOKUP(C907,away!$B$2:$E$405,4,FALSE)</f>
        <v>#N/A</v>
      </c>
      <c r="H907" s="10">
        <f>VLOOKUP(A907,away!$A$2:$E$405,3,FALSE)</f>
        <v>1.4443999999999999</v>
      </c>
      <c r="I907" s="10" t="e">
        <f>VLOOKUP(C907,away!$B$2:$E$405,3,FALSE)</f>
        <v>#N/A</v>
      </c>
      <c r="J907" s="10">
        <f>VLOOKUP(B907,home!$B$2:$E$405,4,FALSE)</f>
        <v>0.8145</v>
      </c>
      <c r="K907" s="12" t="e">
        <f t="shared" si="1120"/>
        <v>#N/A</v>
      </c>
      <c r="L907" s="12" t="e">
        <f t="shared" si="1121"/>
        <v>#N/A</v>
      </c>
      <c r="M907" s="13" t="e">
        <f t="shared" si="1122"/>
        <v>#N/A</v>
      </c>
      <c r="N907" s="13" t="e">
        <f t="shared" si="1123"/>
        <v>#N/A</v>
      </c>
      <c r="O907" s="13" t="e">
        <f t="shared" si="1124"/>
        <v>#N/A</v>
      </c>
      <c r="P907" s="13" t="e">
        <f t="shared" si="1125"/>
        <v>#N/A</v>
      </c>
      <c r="Q907" s="13" t="e">
        <f t="shared" si="1126"/>
        <v>#N/A</v>
      </c>
      <c r="R907" s="13" t="e">
        <f t="shared" si="1127"/>
        <v>#N/A</v>
      </c>
      <c r="S907" s="13" t="e">
        <f t="shared" si="1128"/>
        <v>#N/A</v>
      </c>
      <c r="T907" s="13" t="e">
        <f t="shared" si="1129"/>
        <v>#N/A</v>
      </c>
      <c r="U907" s="13" t="e">
        <f t="shared" si="1130"/>
        <v>#N/A</v>
      </c>
      <c r="V907" s="13" t="e">
        <f t="shared" si="1131"/>
        <v>#N/A</v>
      </c>
      <c r="W907" s="13" t="e">
        <f t="shared" si="1132"/>
        <v>#N/A</v>
      </c>
      <c r="X907" s="13" t="e">
        <f t="shared" si="1133"/>
        <v>#N/A</v>
      </c>
      <c r="Y907" s="13" t="e">
        <f t="shared" si="1134"/>
        <v>#N/A</v>
      </c>
      <c r="Z907" s="13" t="e">
        <f t="shared" si="1135"/>
        <v>#N/A</v>
      </c>
      <c r="AA907" s="13" t="e">
        <f t="shared" si="1136"/>
        <v>#N/A</v>
      </c>
      <c r="AB907" s="13" t="e">
        <f t="shared" si="1137"/>
        <v>#N/A</v>
      </c>
      <c r="AC907" s="13" t="e">
        <f t="shared" si="1138"/>
        <v>#N/A</v>
      </c>
      <c r="AD907" s="13" t="e">
        <f t="shared" si="1139"/>
        <v>#N/A</v>
      </c>
      <c r="AE907" s="13" t="e">
        <f t="shared" si="1140"/>
        <v>#N/A</v>
      </c>
      <c r="AF907" s="13" t="e">
        <f t="shared" si="1141"/>
        <v>#N/A</v>
      </c>
      <c r="AG907" s="13" t="e">
        <f t="shared" si="1142"/>
        <v>#N/A</v>
      </c>
      <c r="AH907" s="13" t="e">
        <f t="shared" si="1143"/>
        <v>#N/A</v>
      </c>
      <c r="AI907" s="13" t="e">
        <f t="shared" si="1144"/>
        <v>#N/A</v>
      </c>
      <c r="AJ907" s="13" t="e">
        <f t="shared" si="1145"/>
        <v>#N/A</v>
      </c>
      <c r="AK907" s="13" t="e">
        <f t="shared" si="1146"/>
        <v>#N/A</v>
      </c>
      <c r="AL907" s="13" t="e">
        <f t="shared" si="1147"/>
        <v>#N/A</v>
      </c>
      <c r="AM907" s="13" t="e">
        <f t="shared" si="1148"/>
        <v>#N/A</v>
      </c>
      <c r="AN907" s="13" t="e">
        <f t="shared" si="1149"/>
        <v>#N/A</v>
      </c>
      <c r="AO907" s="13" t="e">
        <f t="shared" si="1150"/>
        <v>#N/A</v>
      </c>
      <c r="AP907" s="13" t="e">
        <f t="shared" si="1151"/>
        <v>#N/A</v>
      </c>
      <c r="AQ907" s="13" t="e">
        <f t="shared" si="1152"/>
        <v>#N/A</v>
      </c>
      <c r="AR907" s="13" t="e">
        <f t="shared" si="1153"/>
        <v>#N/A</v>
      </c>
      <c r="AS907" s="13" t="e">
        <f t="shared" si="1154"/>
        <v>#N/A</v>
      </c>
      <c r="AT907" s="13" t="e">
        <f t="shared" si="1155"/>
        <v>#N/A</v>
      </c>
      <c r="AU907" s="13" t="e">
        <f t="shared" si="1156"/>
        <v>#N/A</v>
      </c>
      <c r="AV907" s="13" t="e">
        <f t="shared" si="1157"/>
        <v>#N/A</v>
      </c>
      <c r="AW907" s="13" t="e">
        <f t="shared" si="1158"/>
        <v>#N/A</v>
      </c>
      <c r="AX907" s="13" t="e">
        <f t="shared" si="1159"/>
        <v>#N/A</v>
      </c>
      <c r="AY907" s="13" t="e">
        <f t="shared" si="1160"/>
        <v>#N/A</v>
      </c>
      <c r="AZ907" s="13" t="e">
        <f t="shared" si="1161"/>
        <v>#N/A</v>
      </c>
      <c r="BA907" s="13" t="e">
        <f t="shared" si="1162"/>
        <v>#N/A</v>
      </c>
      <c r="BB907" s="13" t="e">
        <f t="shared" si="1163"/>
        <v>#N/A</v>
      </c>
      <c r="BC907" s="13" t="e">
        <f t="shared" si="1164"/>
        <v>#N/A</v>
      </c>
      <c r="BD907" s="13" t="e">
        <f t="shared" si="1165"/>
        <v>#N/A</v>
      </c>
      <c r="BE907" s="13" t="e">
        <f t="shared" si="1166"/>
        <v>#N/A</v>
      </c>
      <c r="BF907" s="13" t="e">
        <f t="shared" si="1167"/>
        <v>#N/A</v>
      </c>
      <c r="BG907" s="13" t="e">
        <f t="shared" si="1168"/>
        <v>#N/A</v>
      </c>
      <c r="BH907" s="13" t="e">
        <f t="shared" si="1169"/>
        <v>#N/A</v>
      </c>
      <c r="BI907" s="13" t="e">
        <f t="shared" si="1170"/>
        <v>#N/A</v>
      </c>
      <c r="BJ907" s="14" t="e">
        <f t="shared" si="1171"/>
        <v>#N/A</v>
      </c>
      <c r="BK907" s="14" t="e">
        <f t="shared" si="1172"/>
        <v>#N/A</v>
      </c>
      <c r="BL907" s="14" t="e">
        <f t="shared" si="1173"/>
        <v>#N/A</v>
      </c>
      <c r="BM907" s="14" t="e">
        <f t="shared" si="1174"/>
        <v>#N/A</v>
      </c>
      <c r="BN907" s="14" t="e">
        <f t="shared" si="1175"/>
        <v>#N/A</v>
      </c>
    </row>
    <row r="908" spans="1:66" x14ac:dyDescent="0.25">
      <c r="A908" t="s">
        <v>10</v>
      </c>
      <c r="B908" t="s">
        <v>247</v>
      </c>
      <c r="C908" t="s">
        <v>44</v>
      </c>
      <c r="D908" s="11">
        <v>44451</v>
      </c>
      <c r="E908" s="10">
        <f>VLOOKUP(A908,home!$A$2:$E$405,3,FALSE)</f>
        <v>1.5425</v>
      </c>
      <c r="F908" s="10">
        <f>VLOOKUP(B908,home!$B$2:$E$405,3,FALSE)</f>
        <v>0.91520000000000001</v>
      </c>
      <c r="G908" s="10">
        <f>VLOOKUP(C908,away!$B$2:$E$405,4,FALSE)</f>
        <v>0.83899999999999997</v>
      </c>
      <c r="H908" s="10">
        <f>VLOOKUP(A908,away!$A$2:$E$405,3,FALSE)</f>
        <v>1.4443999999999999</v>
      </c>
      <c r="I908" s="10">
        <f>VLOOKUP(C908,away!$B$2:$E$405,3,FALSE)</f>
        <v>0.8145</v>
      </c>
      <c r="J908" s="10">
        <f>VLOOKUP(B908,home!$B$2:$E$405,4,FALSE)</f>
        <v>0.93669999999999998</v>
      </c>
      <c r="K908" s="12">
        <f t="shared" si="1120"/>
        <v>1.184412944</v>
      </c>
      <c r="L908" s="12">
        <f t="shared" si="1121"/>
        <v>1.1019936414599998</v>
      </c>
      <c r="M908" s="13">
        <f t="shared" si="1122"/>
        <v>0.1016310088222403</v>
      </c>
      <c r="N908" s="13">
        <f t="shared" si="1123"/>
        <v>0.1203730823608396</v>
      </c>
      <c r="O908" s="13">
        <f t="shared" si="1124"/>
        <v>0.11199672549727396</v>
      </c>
      <c r="P908" s="13">
        <f t="shared" si="1125"/>
        <v>0.1326503713645861</v>
      </c>
      <c r="Q908" s="13">
        <f t="shared" si="1126"/>
        <v>7.1285718428678257E-2</v>
      </c>
      <c r="R908" s="13">
        <f t="shared" si="1127"/>
        <v>6.1709839681168464E-2</v>
      </c>
      <c r="S908" s="13">
        <f t="shared" si="1128"/>
        <v>4.3284331295823909E-2</v>
      </c>
      <c r="T908" s="13">
        <f t="shared" si="1129"/>
        <v>7.8556408435311378E-2</v>
      </c>
      <c r="U908" s="13">
        <f t="shared" si="1130"/>
        <v>7.3089932890540762E-2</v>
      </c>
      <c r="V908" s="13">
        <f t="shared" si="1131"/>
        <v>6.2772646165955362E-3</v>
      </c>
      <c r="W908" s="13">
        <f t="shared" si="1132"/>
        <v>2.8143909209755295E-2</v>
      </c>
      <c r="X908" s="13">
        <f t="shared" si="1133"/>
        <v>3.1014408994977864E-2</v>
      </c>
      <c r="Y908" s="13">
        <f t="shared" si="1134"/>
        <v>1.7088840753052715E-2</v>
      </c>
      <c r="Z908" s="13">
        <f t="shared" si="1135"/>
        <v>2.2667950314721217E-2</v>
      </c>
      <c r="AA908" s="13">
        <f t="shared" si="1136"/>
        <v>2.6848213766704682E-2</v>
      </c>
      <c r="AB908" s="13">
        <f t="shared" si="1137"/>
        <v>1.5899685954282011E-2</v>
      </c>
      <c r="AC908" s="13">
        <f t="shared" si="1138"/>
        <v>5.1207395520494611E-4</v>
      </c>
      <c r="AD908" s="13">
        <f t="shared" si="1139"/>
        <v>8.3335025906987412E-3</v>
      </c>
      <c r="AE908" s="13">
        <f t="shared" si="1140"/>
        <v>9.1834668660404489E-3</v>
      </c>
      <c r="AF908" s="13">
        <f t="shared" si="1141"/>
        <v>5.0600610464675826E-3</v>
      </c>
      <c r="AG908" s="13">
        <f t="shared" si="1142"/>
        <v>1.8587183662022366E-3</v>
      </c>
      <c r="AH908" s="13">
        <f t="shared" si="1143"/>
        <v>6.2449842779384954E-3</v>
      </c>
      <c r="AI908" s="13">
        <f t="shared" si="1144"/>
        <v>7.3966402138668473E-3</v>
      </c>
      <c r="AJ908" s="13">
        <f t="shared" si="1145"/>
        <v>4.3803382057074113E-3</v>
      </c>
      <c r="AK908" s="13">
        <f t="shared" si="1146"/>
        <v>1.7293764233125312E-3</v>
      </c>
      <c r="AL908" s="13">
        <f t="shared" si="1147"/>
        <v>2.6734675218220951E-5</v>
      </c>
      <c r="AM908" s="13">
        <f t="shared" si="1148"/>
        <v>1.9740616674562249E-3</v>
      </c>
      <c r="AN908" s="13">
        <f t="shared" si="1149"/>
        <v>2.175403405386685E-3</v>
      </c>
      <c r="AO908" s="13">
        <f t="shared" si="1150"/>
        <v>1.1986403601732783E-3</v>
      </c>
      <c r="AP908" s="13">
        <f t="shared" si="1151"/>
        <v>4.4029801843609238E-4</v>
      </c>
      <c r="AQ908" s="13">
        <f t="shared" si="1152"/>
        <v>1.2130140416600289E-4</v>
      </c>
      <c r="AR908" s="13">
        <f t="shared" si="1153"/>
        <v>1.3763865930611786E-3</v>
      </c>
      <c r="AS908" s="13">
        <f t="shared" si="1154"/>
        <v>1.6302100967697203E-3</v>
      </c>
      <c r="AT908" s="13">
        <f t="shared" si="1155"/>
        <v>9.6542097002677476E-4</v>
      </c>
      <c r="AU908" s="13">
        <f t="shared" si="1156"/>
        <v>3.8115236443624941E-4</v>
      </c>
      <c r="AV908" s="13">
        <f t="shared" si="1157"/>
        <v>1.1286044851862471E-4</v>
      </c>
      <c r="AW908" s="13">
        <f t="shared" si="1158"/>
        <v>9.6929203801574603E-7</v>
      </c>
      <c r="AX908" s="13">
        <f t="shared" si="1159"/>
        <v>3.8968403186489593E-4</v>
      </c>
      <c r="AY908" s="13">
        <f t="shared" si="1160"/>
        <v>4.2942932529361127E-4</v>
      </c>
      <c r="AZ908" s="13">
        <f t="shared" si="1161"/>
        <v>2.3661419296500875E-4</v>
      </c>
      <c r="BA908" s="13">
        <f t="shared" si="1162"/>
        <v>8.691577870887637E-5</v>
      </c>
      <c r="BB908" s="13">
        <f t="shared" si="1163"/>
        <v>2.3945158869931549E-5</v>
      </c>
      <c r="BC908" s="13">
        <f t="shared" si="1164"/>
        <v>5.2774825636828181E-6</v>
      </c>
      <c r="BD908" s="13">
        <f t="shared" si="1165"/>
        <v>2.5279487895736818E-4</v>
      </c>
      <c r="BE908" s="13">
        <f t="shared" si="1166"/>
        <v>2.9941352681402009E-4</v>
      </c>
      <c r="BF908" s="13">
        <f t="shared" si="1167"/>
        <v>1.7731462838360825E-4</v>
      </c>
      <c r="BG908" s="13">
        <f t="shared" si="1168"/>
        <v>7.0004580339365149E-5</v>
      </c>
      <c r="BH908" s="13">
        <f t="shared" si="1169"/>
        <v>2.0728582773307986E-5</v>
      </c>
      <c r="BI908" s="13">
        <f t="shared" si="1170"/>
        <v>4.9102403494962806E-6</v>
      </c>
      <c r="BJ908" s="14">
        <f t="shared" si="1171"/>
        <v>0.37797968787790837</v>
      </c>
      <c r="BK908" s="14">
        <f t="shared" si="1172"/>
        <v>0.28481121405496268</v>
      </c>
      <c r="BL908" s="14">
        <f t="shared" si="1173"/>
        <v>0.31458693382122482</v>
      </c>
      <c r="BM908" s="14">
        <f t="shared" si="1174"/>
        <v>0.39997057988077483</v>
      </c>
      <c r="BN908" s="14">
        <f t="shared" si="1175"/>
        <v>0.59964674615478675</v>
      </c>
    </row>
    <row r="909" spans="1:66" x14ac:dyDescent="0.25">
      <c r="A909" t="s">
        <v>13</v>
      </c>
      <c r="B909" t="s">
        <v>250</v>
      </c>
      <c r="C909" t="s">
        <v>61</v>
      </c>
      <c r="D909" s="11">
        <v>44451</v>
      </c>
      <c r="E909" s="10">
        <f>VLOOKUP(A909,home!$A$2:$E$405,3,FALSE)</f>
        <v>1.4837</v>
      </c>
      <c r="F909" s="10">
        <f>VLOOKUP(B909,home!$B$2:$E$405,3,FALSE)</f>
        <v>1.3083</v>
      </c>
      <c r="G909" s="10">
        <f>VLOOKUP(C909,away!$B$2:$E$405,4,FALSE)</f>
        <v>1.1101000000000001</v>
      </c>
      <c r="H909" s="10">
        <f>VLOOKUP(A909,away!$A$2:$E$405,3,FALSE)</f>
        <v>1.2190000000000001</v>
      </c>
      <c r="I909" s="10">
        <f>VLOOKUP(C909,away!$B$2:$E$405,3,FALSE)</f>
        <v>1.3028999999999999</v>
      </c>
      <c r="J909" s="10">
        <f>VLOOKUP(B909,home!$B$2:$E$405,4,FALSE)</f>
        <v>0.86860000000000004</v>
      </c>
      <c r="K909" s="12">
        <f t="shared" si="1120"/>
        <v>2.1548425405710003</v>
      </c>
      <c r="L909" s="12">
        <f t="shared" si="1121"/>
        <v>1.3795410078600001</v>
      </c>
      <c r="M909" s="13">
        <f t="shared" si="1122"/>
        <v>2.9176737492378622E-2</v>
      </c>
      <c r="N909" s="13">
        <f t="shared" si="1123"/>
        <v>6.2871275143650304E-2</v>
      </c>
      <c r="O909" s="13">
        <f t="shared" si="1124"/>
        <v>4.0250505846302659E-2</v>
      </c>
      <c r="P909" s="13">
        <f t="shared" si="1125"/>
        <v>8.673350227711471E-2</v>
      </c>
      <c r="Q909" s="13">
        <f t="shared" si="1126"/>
        <v>6.7738849129740916E-2</v>
      </c>
      <c r="R909" s="13">
        <f t="shared" si="1127"/>
        <v>2.7763611701041604E-2</v>
      </c>
      <c r="S909" s="13">
        <f t="shared" si="1128"/>
        <v>6.4458032869673165E-2</v>
      </c>
      <c r="T909" s="13">
        <f t="shared" si="1129"/>
        <v>9.3448520199719276E-2</v>
      </c>
      <c r="U909" s="13">
        <f t="shared" si="1130"/>
        <v>5.9826211573299232E-2</v>
      </c>
      <c r="V909" s="13">
        <f t="shared" si="1131"/>
        <v>2.1290442779554525E-2</v>
      </c>
      <c r="W909" s="13">
        <f t="shared" si="1132"/>
        <v>4.8655517918028864E-2</v>
      </c>
      <c r="X909" s="13">
        <f t="shared" si="1133"/>
        <v>6.7122282226587837E-2</v>
      </c>
      <c r="Y909" s="13">
        <f t="shared" si="1134"/>
        <v>4.6298970436365189E-2</v>
      </c>
      <c r="Z909" s="13">
        <f t="shared" si="1135"/>
        <v>1.2767013622629541E-2</v>
      </c>
      <c r="AA909" s="13">
        <f t="shared" si="1136"/>
        <v>2.7510904070091609E-2</v>
      </c>
      <c r="AB909" s="13">
        <f t="shared" si="1137"/>
        <v>2.9640833209900647E-2</v>
      </c>
      <c r="AC909" s="13">
        <f t="shared" si="1138"/>
        <v>3.9556227537940764E-3</v>
      </c>
      <c r="AD909" s="13">
        <f t="shared" si="1139"/>
        <v>2.6211244960820796E-2</v>
      </c>
      <c r="AE909" s="13">
        <f t="shared" si="1140"/>
        <v>3.6159487290516067E-2</v>
      </c>
      <c r="AF909" s="13">
        <f t="shared" si="1141"/>
        <v>2.4941747770229707E-2</v>
      </c>
      <c r="AG909" s="13">
        <f t="shared" si="1142"/>
        <v>1.1469387952244199E-2</v>
      </c>
      <c r="AH909" s="13">
        <f t="shared" si="1143"/>
        <v>4.4031547100811773E-3</v>
      </c>
      <c r="AI909" s="13">
        <f t="shared" si="1144"/>
        <v>9.4881050819984897E-3</v>
      </c>
      <c r="AJ909" s="13">
        <f t="shared" si="1145"/>
        <v>1.0222686230049126E-2</v>
      </c>
      <c r="AK909" s="13">
        <f t="shared" si="1146"/>
        <v>7.3427597224730787E-3</v>
      </c>
      <c r="AL909" s="13">
        <f t="shared" si="1147"/>
        <v>4.7035418571144088E-4</v>
      </c>
      <c r="AM909" s="13">
        <f t="shared" si="1148"/>
        <v>1.129622113658078E-2</v>
      </c>
      <c r="AN909" s="13">
        <f t="shared" si="1149"/>
        <v>1.5583600291768085E-2</v>
      </c>
      <c r="AO909" s="13">
        <f t="shared" si="1150"/>
        <v>1.074910782629657E-2</v>
      </c>
      <c r="AP909" s="13">
        <f t="shared" si="1151"/>
        <v>4.9429450147616622E-3</v>
      </c>
      <c r="AQ909" s="13">
        <f t="shared" si="1152"/>
        <v>1.7047488368652165E-3</v>
      </c>
      <c r="AR909" s="13">
        <f t="shared" si="1153"/>
        <v>1.214866497301779E-3</v>
      </c>
      <c r="AS909" s="13">
        <f t="shared" si="1154"/>
        <v>2.6178460095003576E-3</v>
      </c>
      <c r="AT909" s="13">
        <f t="shared" si="1155"/>
        <v>2.8205229729677036E-3</v>
      </c>
      <c r="AU909" s="13">
        <f t="shared" si="1156"/>
        <v>2.0259276296028654E-3</v>
      </c>
      <c r="AV909" s="13">
        <f t="shared" si="1157"/>
        <v>1.0913887600966061E-3</v>
      </c>
      <c r="AW909" s="13">
        <f t="shared" si="1158"/>
        <v>3.8839413922468958E-5</v>
      </c>
      <c r="AX909" s="13">
        <f t="shared" si="1159"/>
        <v>4.0569296421335945E-3</v>
      </c>
      <c r="AY909" s="13">
        <f t="shared" si="1160"/>
        <v>5.5967008073260875E-3</v>
      </c>
      <c r="AZ909" s="13">
        <f t="shared" si="1161"/>
        <v>3.8604391362147546E-3</v>
      </c>
      <c r="BA909" s="13">
        <f t="shared" si="1162"/>
        <v>1.7752113655852969E-3</v>
      </c>
      <c r="BB909" s="13">
        <f t="shared" si="1163"/>
        <v>6.1224421911101694E-4</v>
      </c>
      <c r="BC909" s="13">
        <f t="shared" si="1164"/>
        <v>1.6892320141777425E-4</v>
      </c>
      <c r="BD909" s="13">
        <f t="shared" si="1165"/>
        <v>2.7932635868384032E-4</v>
      </c>
      <c r="BE909" s="13">
        <f t="shared" si="1166"/>
        <v>6.0190432039473299E-4</v>
      </c>
      <c r="BF909" s="13">
        <f t="shared" si="1167"/>
        <v>6.4850451747002402E-4</v>
      </c>
      <c r="BG909" s="13">
        <f t="shared" si="1168"/>
        <v>4.6580837399895904E-4</v>
      </c>
      <c r="BH909" s="13">
        <f t="shared" si="1169"/>
        <v>2.5093592501179094E-4</v>
      </c>
      <c r="BI909" s="13">
        <f t="shared" si="1170"/>
        <v>1.0814548123458831E-4</v>
      </c>
      <c r="BJ909" s="14">
        <f t="shared" si="1171"/>
        <v>0.54526435450596411</v>
      </c>
      <c r="BK909" s="14">
        <f t="shared" si="1172"/>
        <v>0.21168139316555262</v>
      </c>
      <c r="BL909" s="14">
        <f t="shared" si="1173"/>
        <v>0.22857394899150085</v>
      </c>
      <c r="BM909" s="14">
        <f t="shared" si="1174"/>
        <v>0.67819436730201454</v>
      </c>
      <c r="BN909" s="14">
        <f t="shared" si="1175"/>
        <v>0.31453448159022879</v>
      </c>
    </row>
    <row r="910" spans="1:66" x14ac:dyDescent="0.25">
      <c r="A910" t="s">
        <v>13</v>
      </c>
      <c r="B910" t="s">
        <v>63</v>
      </c>
      <c r="C910" t="s">
        <v>54</v>
      </c>
      <c r="D910" s="11">
        <v>44451</v>
      </c>
      <c r="E910" s="10">
        <f>VLOOKUP(A910,home!$A$2:$E$405,3,FALSE)</f>
        <v>1.4837</v>
      </c>
      <c r="F910" s="10">
        <f>VLOOKUP(B910,home!$B$2:$E$405,3,FALSE)</f>
        <v>1.4371</v>
      </c>
      <c r="G910" s="10">
        <f>VLOOKUP(C910,away!$B$2:$E$405,4,FALSE)</f>
        <v>0.87219999999999998</v>
      </c>
      <c r="H910" s="10">
        <f>VLOOKUP(A910,away!$A$2:$E$405,3,FALSE)</f>
        <v>1.2190000000000001</v>
      </c>
      <c r="I910" s="10">
        <f>VLOOKUP(C910,away!$B$2:$E$405,3,FALSE)</f>
        <v>0.77210000000000001</v>
      </c>
      <c r="J910" s="10">
        <f>VLOOKUP(B910,home!$B$2:$E$405,4,FALSE)</f>
        <v>0.70760000000000001</v>
      </c>
      <c r="K910" s="12">
        <f t="shared" si="1120"/>
        <v>1.8597268804940001</v>
      </c>
      <c r="L910" s="12">
        <f t="shared" si="1121"/>
        <v>0.66598597323999997</v>
      </c>
      <c r="M910" s="13">
        <f t="shared" si="1122"/>
        <v>8.0001263255914168E-2</v>
      </c>
      <c r="N910" s="13">
        <f t="shared" si="1123"/>
        <v>0.14878049975050051</v>
      </c>
      <c r="O910" s="13">
        <f t="shared" si="1124"/>
        <v>5.3279719169919443E-2</v>
      </c>
      <c r="P910" s="13">
        <f t="shared" si="1125"/>
        <v>9.9085725925470658E-2</v>
      </c>
      <c r="Q910" s="13">
        <f t="shared" si="1126"/>
        <v>0.13834554733966839</v>
      </c>
      <c r="R910" s="13">
        <f t="shared" si="1127"/>
        <v>1.774177281266634E-2</v>
      </c>
      <c r="S910" s="13">
        <f t="shared" si="1128"/>
        <v>3.068070641200684E-2</v>
      </c>
      <c r="T910" s="13">
        <f t="shared" si="1129"/>
        <v>9.2136193988429538E-2</v>
      </c>
      <c r="U910" s="13">
        <f t="shared" si="1130"/>
        <v>3.2994851807333234E-2</v>
      </c>
      <c r="V910" s="13">
        <f t="shared" si="1131"/>
        <v>4.222183421467139E-3</v>
      </c>
      <c r="W910" s="13">
        <f t="shared" si="1132"/>
        <v>8.5761644394745498E-2</v>
      </c>
      <c r="X910" s="13">
        <f t="shared" si="1133"/>
        <v>5.7116052208897372E-2</v>
      </c>
      <c r="Y910" s="13">
        <f t="shared" si="1134"/>
        <v>1.9019244808984582E-2</v>
      </c>
      <c r="Z910" s="13">
        <f t="shared" si="1135"/>
        <v>3.9385906112155223E-3</v>
      </c>
      <c r="AA910" s="13">
        <f t="shared" si="1136"/>
        <v>7.3247028309388002E-3</v>
      </c>
      <c r="AB910" s="13">
        <f t="shared" si="1137"/>
        <v>6.8109733731636958E-3</v>
      </c>
      <c r="AC910" s="13">
        <f t="shared" si="1138"/>
        <v>3.2683711190931657E-4</v>
      </c>
      <c r="AD910" s="13">
        <f t="shared" si="1139"/>
        <v>3.9873308849068929E-2</v>
      </c>
      <c r="AE910" s="13">
        <f t="shared" si="1140"/>
        <v>2.6555064400146274E-2</v>
      </c>
      <c r="AF910" s="13">
        <f t="shared" si="1141"/>
        <v>8.842650204491145E-3</v>
      </c>
      <c r="AG910" s="13">
        <f t="shared" si="1142"/>
        <v>1.9630270008196404E-3</v>
      </c>
      <c r="AH910" s="13">
        <f t="shared" si="1143"/>
        <v>6.5576152535107399E-4</v>
      </c>
      <c r="AI910" s="13">
        <f t="shared" si="1144"/>
        <v>1.2195373358891398E-3</v>
      </c>
      <c r="AJ910" s="13">
        <f t="shared" si="1145"/>
        <v>1.1340031826595372E-3</v>
      </c>
      <c r="AK910" s="13">
        <f t="shared" si="1146"/>
        <v>7.0297873378589624E-4</v>
      </c>
      <c r="AL910" s="13">
        <f t="shared" si="1147"/>
        <v>1.6192190560453356E-5</v>
      </c>
      <c r="AM910" s="13">
        <f t="shared" si="1148"/>
        <v>1.4830692856170551E-2</v>
      </c>
      <c r="AN910" s="13">
        <f t="shared" si="1149"/>
        <v>9.8770334156402587E-3</v>
      </c>
      <c r="AO910" s="13">
        <f t="shared" si="1150"/>
        <v>3.2889828560195892E-3</v>
      </c>
      <c r="AP910" s="13">
        <f t="shared" si="1151"/>
        <v>7.3013881611196042E-4</v>
      </c>
      <c r="AQ910" s="13">
        <f t="shared" si="1152"/>
        <v>1.2156555251215631E-4</v>
      </c>
      <c r="AR910" s="13">
        <f t="shared" si="1153"/>
        <v>8.7345595534856412E-5</v>
      </c>
      <c r="AS910" s="13">
        <f t="shared" si="1154"/>
        <v>1.6243895190892914E-4</v>
      </c>
      <c r="AT910" s="13">
        <f t="shared" si="1155"/>
        <v>1.5104604265215392E-4</v>
      </c>
      <c r="AU910" s="13">
        <f t="shared" si="1156"/>
        <v>9.3634795237484633E-5</v>
      </c>
      <c r="AV910" s="13">
        <f t="shared" si="1157"/>
        <v>4.3533786413175409E-5</v>
      </c>
      <c r="AW910" s="13">
        <f t="shared" si="1158"/>
        <v>5.5707972971270843E-7</v>
      </c>
      <c r="AX910" s="13">
        <f t="shared" si="1159"/>
        <v>4.5968396934951252E-3</v>
      </c>
      <c r="AY910" s="13">
        <f t="shared" si="1160"/>
        <v>3.0614307571006139E-3</v>
      </c>
      <c r="AZ910" s="13">
        <f t="shared" si="1161"/>
        <v>1.0194349711372612E-3</v>
      </c>
      <c r="BA910" s="13">
        <f t="shared" si="1162"/>
        <v>2.2630979713591341E-4</v>
      </c>
      <c r="BB910" s="13">
        <f t="shared" si="1163"/>
        <v>3.7679787624827056E-5</v>
      </c>
      <c r="BC910" s="13">
        <f t="shared" si="1164"/>
        <v>5.0188420065593927E-6</v>
      </c>
      <c r="BD910" s="13">
        <f t="shared" si="1165"/>
        <v>9.6951569084181208E-6</v>
      </c>
      <c r="BE910" s="13">
        <f t="shared" si="1166"/>
        <v>1.8030343913192282E-5</v>
      </c>
      <c r="BF910" s="13">
        <f t="shared" si="1167"/>
        <v>1.676575761995754E-5</v>
      </c>
      <c r="BG910" s="13">
        <f t="shared" si="1168"/>
        <v>1.0393243372560716E-5</v>
      </c>
      <c r="BH910" s="13">
        <f t="shared" si="1169"/>
        <v>4.8321485188668178E-6</v>
      </c>
      <c r="BI910" s="13">
        <f t="shared" si="1170"/>
        <v>1.7972952982151775E-6</v>
      </c>
      <c r="BJ910" s="14">
        <f t="shared" si="1171"/>
        <v>0.65618836029070671</v>
      </c>
      <c r="BK910" s="14">
        <f t="shared" si="1172"/>
        <v>0.21739433907442918</v>
      </c>
      <c r="BL910" s="14">
        <f t="shared" si="1173"/>
        <v>0.12246381388908495</v>
      </c>
      <c r="BM910" s="14">
        <f t="shared" si="1174"/>
        <v>0.45968970193392589</v>
      </c>
      <c r="BN910" s="14">
        <f t="shared" si="1175"/>
        <v>0.53723452825413942</v>
      </c>
    </row>
    <row r="911" spans="1:66" x14ac:dyDescent="0.25">
      <c r="A911" t="s">
        <v>13</v>
      </c>
      <c r="B911" t="s">
        <v>62</v>
      </c>
      <c r="C911" t="s">
        <v>56</v>
      </c>
      <c r="D911" s="11">
        <v>44451</v>
      </c>
      <c r="E911" s="10">
        <f>VLOOKUP(A911,home!$A$2:$E$405,3,FALSE)</f>
        <v>1.4837</v>
      </c>
      <c r="F911" s="10">
        <f>VLOOKUP(B911,home!$B$2:$E$405,3,FALSE)</f>
        <v>1.2290000000000001</v>
      </c>
      <c r="G911" s="10">
        <f>VLOOKUP(C911,away!$B$2:$E$405,4,FALSE)</f>
        <v>1.1496999999999999</v>
      </c>
      <c r="H911" s="10">
        <f>VLOOKUP(A911,away!$A$2:$E$405,3,FALSE)</f>
        <v>1.2190000000000001</v>
      </c>
      <c r="I911" s="10">
        <f>VLOOKUP(C911,away!$B$2:$E$405,3,FALSE)</f>
        <v>0.53080000000000005</v>
      </c>
      <c r="J911" s="10">
        <f>VLOOKUP(B911,home!$B$2:$E$405,4,FALSE)</f>
        <v>0.82030000000000003</v>
      </c>
      <c r="K911" s="12">
        <f t="shared" si="1120"/>
        <v>2.0964403548099999</v>
      </c>
      <c r="L911" s="12">
        <f t="shared" si="1121"/>
        <v>0.53077117756000014</v>
      </c>
      <c r="M911" s="13">
        <f t="shared" si="1122"/>
        <v>7.2279731183092416E-2</v>
      </c>
      <c r="N911" s="13">
        <f t="shared" si="1123"/>
        <v>0.15153014528705366</v>
      </c>
      <c r="O911" s="13">
        <f t="shared" si="1124"/>
        <v>3.8363998033770219E-2</v>
      </c>
      <c r="P911" s="13">
        <f t="shared" si="1125"/>
        <v>8.0427833649847374E-2</v>
      </c>
      <c r="Q911" s="13">
        <f t="shared" si="1126"/>
        <v>0.15883695577500084</v>
      </c>
      <c r="R911" s="13">
        <f t="shared" si="1127"/>
        <v>1.0181252206146874E-2</v>
      </c>
      <c r="S911" s="13">
        <f t="shared" si="1128"/>
        <v>2.2373618162821345E-2</v>
      </c>
      <c r="T911" s="13">
        <f t="shared" si="1129"/>
        <v>8.4306078056742867E-2</v>
      </c>
      <c r="U911" s="13">
        <f t="shared" si="1130"/>
        <v>2.1344387987464644E-2</v>
      </c>
      <c r="V911" s="13">
        <f t="shared" si="1131"/>
        <v>2.7661998588148339E-3</v>
      </c>
      <c r="W911" s="13">
        <f t="shared" si="1132"/>
        <v>0.11099740130729434</v>
      </c>
      <c r="X911" s="13">
        <f t="shared" si="1133"/>
        <v>5.8914221397972512E-2</v>
      </c>
      <c r="Y911" s="13">
        <f t="shared" si="1134"/>
        <v>1.5634985333216212E-2</v>
      </c>
      <c r="Z911" s="13">
        <f t="shared" si="1135"/>
        <v>1.8013050741639753E-3</v>
      </c>
      <c r="AA911" s="13">
        <f t="shared" si="1136"/>
        <v>3.7763286488013774E-3</v>
      </c>
      <c r="AB911" s="13">
        <f t="shared" si="1137"/>
        <v>3.9584238861861644E-3</v>
      </c>
      <c r="AC911" s="13">
        <f t="shared" si="1138"/>
        <v>1.9237711807773789E-4</v>
      </c>
      <c r="AD911" s="13">
        <f t="shared" si="1139"/>
        <v>5.8174857844913032E-2</v>
      </c>
      <c r="AE911" s="13">
        <f t="shared" si="1140"/>
        <v>3.0877537802730101E-2</v>
      </c>
      <c r="AF911" s="13">
        <f t="shared" si="1141"/>
        <v>8.1944535498542359E-3</v>
      </c>
      <c r="AG911" s="13">
        <f t="shared" si="1142"/>
        <v>1.4497932533722856E-3</v>
      </c>
      <c r="AH911" s="13">
        <f t="shared" si="1143"/>
        <v>2.3902020383970412E-4</v>
      </c>
      <c r="AI911" s="13">
        <f t="shared" si="1144"/>
        <v>5.0109160094446775E-4</v>
      </c>
      <c r="AJ911" s="13">
        <f t="shared" si="1145"/>
        <v>5.2525432683816554E-4</v>
      </c>
      <c r="AK911" s="13">
        <f t="shared" si="1146"/>
        <v>3.6705478910736383E-4</v>
      </c>
      <c r="AL911" s="13">
        <f t="shared" si="1147"/>
        <v>8.5625525150888485E-6</v>
      </c>
      <c r="AM911" s="13">
        <f t="shared" si="1148"/>
        <v>2.4392023924282136E-2</v>
      </c>
      <c r="AN911" s="13">
        <f t="shared" si="1149"/>
        <v>1.2946583261362925E-2</v>
      </c>
      <c r="AO911" s="13">
        <f t="shared" si="1150"/>
        <v>3.435836621506093E-3</v>
      </c>
      <c r="AP911" s="13">
        <f t="shared" si="1151"/>
        <v>6.0788101650018718E-4</v>
      </c>
      <c r="AQ911" s="13">
        <f t="shared" si="1152"/>
        <v>8.0661430736043546E-5</v>
      </c>
      <c r="AR911" s="13">
        <f t="shared" si="1153"/>
        <v>2.5373007010526212E-5</v>
      </c>
      <c r="AS911" s="13">
        <f t="shared" si="1154"/>
        <v>5.3192995819744185E-5</v>
      </c>
      <c r="AT911" s="13">
        <f t="shared" si="1155"/>
        <v>5.5757971514875683E-5</v>
      </c>
      <c r="AU911" s="13">
        <f t="shared" si="1156"/>
        <v>3.8964420528710611E-5</v>
      </c>
      <c r="AV911" s="13">
        <f t="shared" si="1157"/>
        <v>2.0421645899544034E-5</v>
      </c>
      <c r="AW911" s="13">
        <f t="shared" si="1158"/>
        <v>2.6466139032546373E-7</v>
      </c>
      <c r="AX911" s="13">
        <f t="shared" si="1159"/>
        <v>8.5227372150593495E-3</v>
      </c>
      <c r="AY911" s="13">
        <f t="shared" si="1160"/>
        <v>4.5236232676714875E-3</v>
      </c>
      <c r="AZ911" s="13">
        <f t="shared" si="1161"/>
        <v>1.2005044243099054E-3</v>
      </c>
      <c r="BA911" s="13">
        <f t="shared" si="1162"/>
        <v>2.1239771565231954E-4</v>
      </c>
      <c r="BB911" s="13">
        <f t="shared" si="1163"/>
        <v>2.8183646411958924E-5</v>
      </c>
      <c r="BC911" s="13">
        <f t="shared" si="1164"/>
        <v>2.991813438802023E-6</v>
      </c>
      <c r="BD911" s="13">
        <f t="shared" si="1165"/>
        <v>2.2445434682025218E-6</v>
      </c>
      <c r="BE911" s="13">
        <f t="shared" si="1166"/>
        <v>4.7055515048649618E-6</v>
      </c>
      <c r="BF911" s="13">
        <f t="shared" si="1167"/>
        <v>4.9324540332179164E-6</v>
      </c>
      <c r="BG911" s="13">
        <f t="shared" si="1168"/>
        <v>3.446865227827794E-6</v>
      </c>
      <c r="BH911" s="13">
        <f t="shared" si="1169"/>
        <v>1.8065368403023882E-6</v>
      </c>
      <c r="BI911" s="13">
        <f t="shared" si="1170"/>
        <v>7.5745934689217437E-7</v>
      </c>
      <c r="BJ911" s="14">
        <f t="shared" si="1171"/>
        <v>0.73486985394508109</v>
      </c>
      <c r="BK911" s="14">
        <f t="shared" si="1172"/>
        <v>0.18257194579284028</v>
      </c>
      <c r="BL911" s="14">
        <f t="shared" si="1173"/>
        <v>7.9468415134293688E-2</v>
      </c>
      <c r="BM911" s="14">
        <f t="shared" si="1174"/>
        <v>0.48256824520518676</v>
      </c>
      <c r="BN911" s="14">
        <f t="shared" si="1175"/>
        <v>0.51161991613491131</v>
      </c>
    </row>
    <row r="912" spans="1:66" x14ac:dyDescent="0.25">
      <c r="A912" t="s">
        <v>16</v>
      </c>
      <c r="B912" t="s">
        <v>65</v>
      </c>
      <c r="C912" t="s">
        <v>66</v>
      </c>
      <c r="D912" s="11">
        <v>44451</v>
      </c>
      <c r="E912" s="10">
        <f>VLOOKUP(A912,home!$A$2:$E$405,3,FALSE)</f>
        <v>1.6373</v>
      </c>
      <c r="F912" s="10">
        <f>VLOOKUP(B912,home!$B$2:$E$405,3,FALSE)</f>
        <v>1.0419</v>
      </c>
      <c r="G912" s="10">
        <f>VLOOKUP(C912,away!$B$2:$E$405,4,FALSE)</f>
        <v>0.93410000000000004</v>
      </c>
      <c r="H912" s="10">
        <f>VLOOKUP(A912,away!$A$2:$E$405,3,FALSE)</f>
        <v>1.3301000000000001</v>
      </c>
      <c r="I912" s="10">
        <f>VLOOKUP(C912,away!$B$2:$E$405,3,FALSE)</f>
        <v>1.0172000000000001</v>
      </c>
      <c r="J912" s="10">
        <f>VLOOKUP(B912,home!$B$2:$E$405,4,FALSE)</f>
        <v>1.2383</v>
      </c>
      <c r="K912" s="12">
        <f t="shared" si="1120"/>
        <v>1.5934838708670001</v>
      </c>
      <c r="L912" s="12">
        <f t="shared" si="1121"/>
        <v>1.6753923106760003</v>
      </c>
      <c r="M912" s="13">
        <f t="shared" si="1122"/>
        <v>3.804916340884841E-2</v>
      </c>
      <c r="N912" s="13">
        <f t="shared" si="1123"/>
        <v>6.0630728191982779E-2</v>
      </c>
      <c r="O912" s="13">
        <f t="shared" si="1124"/>
        <v>6.3747275802839259E-2</v>
      </c>
      <c r="P912" s="13">
        <f t="shared" si="1125"/>
        <v>0.10158025580353454</v>
      </c>
      <c r="Q912" s="13">
        <f t="shared" si="1126"/>
        <v>4.8307043726422846E-2</v>
      </c>
      <c r="R912" s="13">
        <f t="shared" si="1127"/>
        <v>5.3400847853309584E-2</v>
      </c>
      <c r="S912" s="13">
        <f t="shared" si="1128"/>
        <v>6.7797472037926063E-2</v>
      </c>
      <c r="T912" s="13">
        <f t="shared" si="1129"/>
        <v>8.0933249610738153E-2</v>
      </c>
      <c r="U912" s="13">
        <f t="shared" si="1130"/>
        <v>8.5093389744871462E-2</v>
      </c>
      <c r="V912" s="13">
        <f t="shared" si="1131"/>
        <v>2.0111070156623116E-2</v>
      </c>
      <c r="W912" s="13">
        <f t="shared" si="1132"/>
        <v>2.5658831675773899E-2</v>
      </c>
      <c r="X912" s="13">
        <f t="shared" si="1133"/>
        <v>4.2988609290521382E-2</v>
      </c>
      <c r="Y912" s="13">
        <f t="shared" si="1134"/>
        <v>3.6011392725997203E-2</v>
      </c>
      <c r="Z912" s="13">
        <f t="shared" si="1135"/>
        <v>2.9822456625671283E-2</v>
      </c>
      <c r="AA912" s="13">
        <f t="shared" si="1136"/>
        <v>4.7521603622637881E-2</v>
      </c>
      <c r="AB912" s="13">
        <f t="shared" si="1137"/>
        <v>3.7862454445204141E-2</v>
      </c>
      <c r="AC912" s="13">
        <f t="shared" si="1138"/>
        <v>3.3556711041206645E-3</v>
      </c>
      <c r="AD912" s="13">
        <f t="shared" si="1139"/>
        <v>1.0221733605159251E-2</v>
      </c>
      <c r="AE912" s="13">
        <f t="shared" si="1140"/>
        <v>1.7125413883862281E-2</v>
      </c>
      <c r="AF912" s="13">
        <f t="shared" si="1141"/>
        <v>1.4345893369083443E-2</v>
      </c>
      <c r="AG912" s="13">
        <f t="shared" si="1142"/>
        <v>8.0116664801134045E-3</v>
      </c>
      <c r="AH912" s="13">
        <f t="shared" si="1143"/>
        <v>1.2491078629029555E-2</v>
      </c>
      <c r="AI912" s="13">
        <f t="shared" si="1144"/>
        <v>1.9904332325090073E-2</v>
      </c>
      <c r="AJ912" s="13">
        <f t="shared" si="1145"/>
        <v>1.5858616260203847E-2</v>
      </c>
      <c r="AK912" s="13">
        <f t="shared" si="1146"/>
        <v>8.4234830749679909E-3</v>
      </c>
      <c r="AL912" s="13">
        <f t="shared" si="1147"/>
        <v>3.5834683195145982E-4</v>
      </c>
      <c r="AM912" s="13">
        <f t="shared" si="1148"/>
        <v>3.2576335264240916E-3</v>
      </c>
      <c r="AN912" s="13">
        <f t="shared" si="1149"/>
        <v>5.4578141611712665E-3</v>
      </c>
      <c r="AO912" s="13">
        <f t="shared" si="1150"/>
        <v>4.5719899393624622E-3</v>
      </c>
      <c r="AP912" s="13">
        <f t="shared" si="1151"/>
        <v>2.5532922629653001E-3</v>
      </c>
      <c r="AQ912" s="13">
        <f t="shared" si="1152"/>
        <v>1.0694415560701474E-3</v>
      </c>
      <c r="AR912" s="13">
        <f t="shared" si="1153"/>
        <v>4.185491417425081E-3</v>
      </c>
      <c r="AS912" s="13">
        <f t="shared" si="1154"/>
        <v>6.6695130653191236E-3</v>
      </c>
      <c r="AT912" s="13">
        <f t="shared" si="1155"/>
        <v>5.3138807480613759E-3</v>
      </c>
      <c r="AU912" s="13">
        <f t="shared" si="1156"/>
        <v>2.8225277545821568E-3</v>
      </c>
      <c r="AV912" s="13">
        <f t="shared" si="1157"/>
        <v>1.1244131130002796E-3</v>
      </c>
      <c r="AW912" s="13">
        <f t="shared" si="1158"/>
        <v>2.6574509569280079E-5</v>
      </c>
      <c r="AX912" s="13">
        <f t="shared" si="1159"/>
        <v>8.6516441359206313E-4</v>
      </c>
      <c r="AY912" s="13">
        <f t="shared" si="1160"/>
        <v>1.4494898060026535E-3</v>
      </c>
      <c r="AZ912" s="13">
        <f t="shared" si="1161"/>
        <v>1.2142320376900466E-3</v>
      </c>
      <c r="BA912" s="13">
        <f t="shared" si="1162"/>
        <v>6.78105006440785E-4</v>
      </c>
      <c r="BB912" s="13">
        <f t="shared" si="1163"/>
        <v>2.8402297840544779E-4</v>
      </c>
      <c r="BC912" s="13">
        <f t="shared" si="1164"/>
        <v>9.5169982815156457E-5</v>
      </c>
      <c r="BD912" s="13">
        <f t="shared" si="1165"/>
        <v>1.1687233561923976E-3</v>
      </c>
      <c r="BE912" s="13">
        <f t="shared" si="1166"/>
        <v>1.8623418175981331E-3</v>
      </c>
      <c r="BF912" s="13">
        <f t="shared" si="1167"/>
        <v>1.4838058241918792E-3</v>
      </c>
      <c r="BG912" s="13">
        <f t="shared" si="1168"/>
        <v>7.881402161160916E-4</v>
      </c>
      <c r="BH912" s="13">
        <f t="shared" si="1169"/>
        <v>3.1397218059065602E-4</v>
      </c>
      <c r="BI912" s="13">
        <f t="shared" si="1170"/>
        <v>1.0006192113443026E-4</v>
      </c>
      <c r="BJ912" s="14">
        <f t="shared" si="1171"/>
        <v>0.36573091823059412</v>
      </c>
      <c r="BK912" s="14">
        <f t="shared" si="1172"/>
        <v>0.23270146914900688</v>
      </c>
      <c r="BL912" s="14">
        <f t="shared" si="1173"/>
        <v>0.37013595317236542</v>
      </c>
      <c r="BM912" s="14">
        <f t="shared" si="1174"/>
        <v>0.63125256709426691</v>
      </c>
      <c r="BN912" s="14">
        <f t="shared" si="1175"/>
        <v>0.36571531478693742</v>
      </c>
    </row>
    <row r="913" spans="1:66" x14ac:dyDescent="0.25">
      <c r="A913" t="s">
        <v>16</v>
      </c>
      <c r="B913" t="s">
        <v>496</v>
      </c>
      <c r="C913" t="s">
        <v>253</v>
      </c>
      <c r="D913" s="11">
        <v>44451</v>
      </c>
      <c r="E913" s="10">
        <f>VLOOKUP(A913,home!$A$2:$E$405,3,FALSE)</f>
        <v>1.6373</v>
      </c>
      <c r="F913" s="10" t="e">
        <f>VLOOKUP(B913,home!$B$2:$E$405,3,FALSE)</f>
        <v>#N/A</v>
      </c>
      <c r="G913" s="10">
        <f>VLOOKUP(C913,away!$B$2:$E$405,4,FALSE)</f>
        <v>1.1496999999999999</v>
      </c>
      <c r="H913" s="10">
        <f>VLOOKUP(A913,away!$A$2:$E$405,3,FALSE)</f>
        <v>1.3301000000000001</v>
      </c>
      <c r="I913" s="10">
        <f>VLOOKUP(C913,away!$B$2:$E$405,3,FALSE)</f>
        <v>1.5036</v>
      </c>
      <c r="J913" s="10" t="e">
        <f>VLOOKUP(B913,home!$B$2:$E$405,4,FALSE)</f>
        <v>#N/A</v>
      </c>
      <c r="K913" s="12" t="e">
        <f t="shared" si="1120"/>
        <v>#N/A</v>
      </c>
      <c r="L913" s="12" t="e">
        <f t="shared" si="1121"/>
        <v>#N/A</v>
      </c>
      <c r="M913" s="13" t="e">
        <f t="shared" si="1122"/>
        <v>#N/A</v>
      </c>
      <c r="N913" s="13" t="e">
        <f t="shared" si="1123"/>
        <v>#N/A</v>
      </c>
      <c r="O913" s="13" t="e">
        <f t="shared" si="1124"/>
        <v>#N/A</v>
      </c>
      <c r="P913" s="13" t="e">
        <f t="shared" si="1125"/>
        <v>#N/A</v>
      </c>
      <c r="Q913" s="13" t="e">
        <f t="shared" si="1126"/>
        <v>#N/A</v>
      </c>
      <c r="R913" s="13" t="e">
        <f t="shared" si="1127"/>
        <v>#N/A</v>
      </c>
      <c r="S913" s="13" t="e">
        <f t="shared" si="1128"/>
        <v>#N/A</v>
      </c>
      <c r="T913" s="13" t="e">
        <f t="shared" si="1129"/>
        <v>#N/A</v>
      </c>
      <c r="U913" s="13" t="e">
        <f t="shared" si="1130"/>
        <v>#N/A</v>
      </c>
      <c r="V913" s="13" t="e">
        <f t="shared" si="1131"/>
        <v>#N/A</v>
      </c>
      <c r="W913" s="13" t="e">
        <f t="shared" si="1132"/>
        <v>#N/A</v>
      </c>
      <c r="X913" s="13" t="e">
        <f t="shared" si="1133"/>
        <v>#N/A</v>
      </c>
      <c r="Y913" s="13" t="e">
        <f t="shared" si="1134"/>
        <v>#N/A</v>
      </c>
      <c r="Z913" s="13" t="e">
        <f t="shared" si="1135"/>
        <v>#N/A</v>
      </c>
      <c r="AA913" s="13" t="e">
        <f t="shared" si="1136"/>
        <v>#N/A</v>
      </c>
      <c r="AB913" s="13" t="e">
        <f t="shared" si="1137"/>
        <v>#N/A</v>
      </c>
      <c r="AC913" s="13" t="e">
        <f t="shared" si="1138"/>
        <v>#N/A</v>
      </c>
      <c r="AD913" s="13" t="e">
        <f t="shared" si="1139"/>
        <v>#N/A</v>
      </c>
      <c r="AE913" s="13" t="e">
        <f t="shared" si="1140"/>
        <v>#N/A</v>
      </c>
      <c r="AF913" s="13" t="e">
        <f t="shared" si="1141"/>
        <v>#N/A</v>
      </c>
      <c r="AG913" s="13" t="e">
        <f t="shared" si="1142"/>
        <v>#N/A</v>
      </c>
      <c r="AH913" s="13" t="e">
        <f t="shared" si="1143"/>
        <v>#N/A</v>
      </c>
      <c r="AI913" s="13" t="e">
        <f t="shared" si="1144"/>
        <v>#N/A</v>
      </c>
      <c r="AJ913" s="13" t="e">
        <f t="shared" si="1145"/>
        <v>#N/A</v>
      </c>
      <c r="AK913" s="13" t="e">
        <f t="shared" si="1146"/>
        <v>#N/A</v>
      </c>
      <c r="AL913" s="13" t="e">
        <f t="shared" si="1147"/>
        <v>#N/A</v>
      </c>
      <c r="AM913" s="13" t="e">
        <f t="shared" si="1148"/>
        <v>#N/A</v>
      </c>
      <c r="AN913" s="13" t="e">
        <f t="shared" si="1149"/>
        <v>#N/A</v>
      </c>
      <c r="AO913" s="13" t="e">
        <f t="shared" si="1150"/>
        <v>#N/A</v>
      </c>
      <c r="AP913" s="13" t="e">
        <f t="shared" si="1151"/>
        <v>#N/A</v>
      </c>
      <c r="AQ913" s="13" t="e">
        <f t="shared" si="1152"/>
        <v>#N/A</v>
      </c>
      <c r="AR913" s="13" t="e">
        <f t="shared" si="1153"/>
        <v>#N/A</v>
      </c>
      <c r="AS913" s="13" t="e">
        <f t="shared" si="1154"/>
        <v>#N/A</v>
      </c>
      <c r="AT913" s="13" t="e">
        <f t="shared" si="1155"/>
        <v>#N/A</v>
      </c>
      <c r="AU913" s="13" t="e">
        <f t="shared" si="1156"/>
        <v>#N/A</v>
      </c>
      <c r="AV913" s="13" t="e">
        <f t="shared" si="1157"/>
        <v>#N/A</v>
      </c>
      <c r="AW913" s="13" t="e">
        <f t="shared" si="1158"/>
        <v>#N/A</v>
      </c>
      <c r="AX913" s="13" t="e">
        <f t="shared" si="1159"/>
        <v>#N/A</v>
      </c>
      <c r="AY913" s="13" t="e">
        <f t="shared" si="1160"/>
        <v>#N/A</v>
      </c>
      <c r="AZ913" s="13" t="e">
        <f t="shared" si="1161"/>
        <v>#N/A</v>
      </c>
      <c r="BA913" s="13" t="e">
        <f t="shared" si="1162"/>
        <v>#N/A</v>
      </c>
      <c r="BB913" s="13" t="e">
        <f t="shared" si="1163"/>
        <v>#N/A</v>
      </c>
      <c r="BC913" s="13" t="e">
        <f t="shared" si="1164"/>
        <v>#N/A</v>
      </c>
      <c r="BD913" s="13" t="e">
        <f t="shared" si="1165"/>
        <v>#N/A</v>
      </c>
      <c r="BE913" s="13" t="e">
        <f t="shared" si="1166"/>
        <v>#N/A</v>
      </c>
      <c r="BF913" s="13" t="e">
        <f t="shared" si="1167"/>
        <v>#N/A</v>
      </c>
      <c r="BG913" s="13" t="e">
        <f t="shared" si="1168"/>
        <v>#N/A</v>
      </c>
      <c r="BH913" s="13" t="e">
        <f t="shared" si="1169"/>
        <v>#N/A</v>
      </c>
      <c r="BI913" s="13" t="e">
        <f t="shared" si="1170"/>
        <v>#N/A</v>
      </c>
      <c r="BJ913" s="14" t="e">
        <f t="shared" si="1171"/>
        <v>#N/A</v>
      </c>
      <c r="BK913" s="14" t="e">
        <f t="shared" si="1172"/>
        <v>#N/A</v>
      </c>
      <c r="BL913" s="14" t="e">
        <f t="shared" si="1173"/>
        <v>#N/A</v>
      </c>
      <c r="BM913" s="14" t="e">
        <f t="shared" si="1174"/>
        <v>#N/A</v>
      </c>
      <c r="BN913" s="14" t="e">
        <f t="shared" si="1175"/>
        <v>#N/A</v>
      </c>
    </row>
    <row r="914" spans="1:66" x14ac:dyDescent="0.25">
      <c r="A914" t="s">
        <v>16</v>
      </c>
      <c r="B914" t="s">
        <v>252</v>
      </c>
      <c r="C914" t="s">
        <v>494</v>
      </c>
      <c r="D914" s="11">
        <v>44451</v>
      </c>
      <c r="E914" s="10">
        <f>VLOOKUP(A914,home!$A$2:$E$405,3,FALSE)</f>
        <v>1.6373</v>
      </c>
      <c r="F914" s="10">
        <f>VLOOKUP(B914,home!$B$2:$E$405,3,FALSE)</f>
        <v>1.006</v>
      </c>
      <c r="G914" s="10" t="e">
        <f>VLOOKUP(C914,away!$B$2:$E$405,4,FALSE)</f>
        <v>#N/A</v>
      </c>
      <c r="H914" s="10">
        <f>VLOOKUP(A914,away!$A$2:$E$405,3,FALSE)</f>
        <v>1.3301000000000001</v>
      </c>
      <c r="I914" s="10" t="e">
        <f>VLOOKUP(C914,away!$B$2:$E$405,3,FALSE)</f>
        <v>#N/A</v>
      </c>
      <c r="J914" s="10">
        <f>VLOOKUP(B914,home!$B$2:$E$405,4,FALSE)</f>
        <v>0.70760000000000001</v>
      </c>
      <c r="K914" s="12" t="e">
        <f t="shared" si="1120"/>
        <v>#N/A</v>
      </c>
      <c r="L914" s="12" t="e">
        <f t="shared" si="1121"/>
        <v>#N/A</v>
      </c>
      <c r="M914" s="13" t="e">
        <f t="shared" si="1122"/>
        <v>#N/A</v>
      </c>
      <c r="N914" s="13" t="e">
        <f t="shared" si="1123"/>
        <v>#N/A</v>
      </c>
      <c r="O914" s="13" t="e">
        <f t="shared" si="1124"/>
        <v>#N/A</v>
      </c>
      <c r="P914" s="13" t="e">
        <f t="shared" si="1125"/>
        <v>#N/A</v>
      </c>
      <c r="Q914" s="13" t="e">
        <f t="shared" si="1126"/>
        <v>#N/A</v>
      </c>
      <c r="R914" s="13" t="e">
        <f t="shared" si="1127"/>
        <v>#N/A</v>
      </c>
      <c r="S914" s="13" t="e">
        <f t="shared" si="1128"/>
        <v>#N/A</v>
      </c>
      <c r="T914" s="13" t="e">
        <f t="shared" si="1129"/>
        <v>#N/A</v>
      </c>
      <c r="U914" s="13" t="e">
        <f t="shared" si="1130"/>
        <v>#N/A</v>
      </c>
      <c r="V914" s="13" t="e">
        <f t="shared" si="1131"/>
        <v>#N/A</v>
      </c>
      <c r="W914" s="13" t="e">
        <f t="shared" si="1132"/>
        <v>#N/A</v>
      </c>
      <c r="X914" s="13" t="e">
        <f t="shared" si="1133"/>
        <v>#N/A</v>
      </c>
      <c r="Y914" s="13" t="e">
        <f t="shared" si="1134"/>
        <v>#N/A</v>
      </c>
      <c r="Z914" s="13" t="e">
        <f t="shared" si="1135"/>
        <v>#N/A</v>
      </c>
      <c r="AA914" s="13" t="e">
        <f t="shared" si="1136"/>
        <v>#N/A</v>
      </c>
      <c r="AB914" s="13" t="e">
        <f t="shared" si="1137"/>
        <v>#N/A</v>
      </c>
      <c r="AC914" s="13" t="e">
        <f t="shared" si="1138"/>
        <v>#N/A</v>
      </c>
      <c r="AD914" s="13" t="e">
        <f t="shared" si="1139"/>
        <v>#N/A</v>
      </c>
      <c r="AE914" s="13" t="e">
        <f t="shared" si="1140"/>
        <v>#N/A</v>
      </c>
      <c r="AF914" s="13" t="e">
        <f t="shared" si="1141"/>
        <v>#N/A</v>
      </c>
      <c r="AG914" s="13" t="e">
        <f t="shared" si="1142"/>
        <v>#N/A</v>
      </c>
      <c r="AH914" s="13" t="e">
        <f t="shared" si="1143"/>
        <v>#N/A</v>
      </c>
      <c r="AI914" s="13" t="e">
        <f t="shared" si="1144"/>
        <v>#N/A</v>
      </c>
      <c r="AJ914" s="13" t="e">
        <f t="shared" si="1145"/>
        <v>#N/A</v>
      </c>
      <c r="AK914" s="13" t="e">
        <f t="shared" si="1146"/>
        <v>#N/A</v>
      </c>
      <c r="AL914" s="13" t="e">
        <f t="shared" si="1147"/>
        <v>#N/A</v>
      </c>
      <c r="AM914" s="13" t="e">
        <f t="shared" si="1148"/>
        <v>#N/A</v>
      </c>
      <c r="AN914" s="13" t="e">
        <f t="shared" si="1149"/>
        <v>#N/A</v>
      </c>
      <c r="AO914" s="13" t="e">
        <f t="shared" si="1150"/>
        <v>#N/A</v>
      </c>
      <c r="AP914" s="13" t="e">
        <f t="shared" si="1151"/>
        <v>#N/A</v>
      </c>
      <c r="AQ914" s="13" t="e">
        <f t="shared" si="1152"/>
        <v>#N/A</v>
      </c>
      <c r="AR914" s="13" t="e">
        <f t="shared" si="1153"/>
        <v>#N/A</v>
      </c>
      <c r="AS914" s="13" t="e">
        <f t="shared" si="1154"/>
        <v>#N/A</v>
      </c>
      <c r="AT914" s="13" t="e">
        <f t="shared" si="1155"/>
        <v>#N/A</v>
      </c>
      <c r="AU914" s="13" t="e">
        <f t="shared" si="1156"/>
        <v>#N/A</v>
      </c>
      <c r="AV914" s="13" t="e">
        <f t="shared" si="1157"/>
        <v>#N/A</v>
      </c>
      <c r="AW914" s="13" t="e">
        <f t="shared" si="1158"/>
        <v>#N/A</v>
      </c>
      <c r="AX914" s="13" t="e">
        <f t="shared" si="1159"/>
        <v>#N/A</v>
      </c>
      <c r="AY914" s="13" t="e">
        <f t="shared" si="1160"/>
        <v>#N/A</v>
      </c>
      <c r="AZ914" s="13" t="e">
        <f t="shared" si="1161"/>
        <v>#N/A</v>
      </c>
      <c r="BA914" s="13" t="e">
        <f t="shared" si="1162"/>
        <v>#N/A</v>
      </c>
      <c r="BB914" s="13" t="e">
        <f t="shared" si="1163"/>
        <v>#N/A</v>
      </c>
      <c r="BC914" s="13" t="e">
        <f t="shared" si="1164"/>
        <v>#N/A</v>
      </c>
      <c r="BD914" s="13" t="e">
        <f t="shared" si="1165"/>
        <v>#N/A</v>
      </c>
      <c r="BE914" s="13" t="e">
        <f t="shared" si="1166"/>
        <v>#N/A</v>
      </c>
      <c r="BF914" s="13" t="e">
        <f t="shared" si="1167"/>
        <v>#N/A</v>
      </c>
      <c r="BG914" s="13" t="e">
        <f t="shared" si="1168"/>
        <v>#N/A</v>
      </c>
      <c r="BH914" s="13" t="e">
        <f t="shared" si="1169"/>
        <v>#N/A</v>
      </c>
      <c r="BI914" s="13" t="e">
        <f t="shared" si="1170"/>
        <v>#N/A</v>
      </c>
      <c r="BJ914" s="14" t="e">
        <f t="shared" si="1171"/>
        <v>#N/A</v>
      </c>
      <c r="BK914" s="14" t="e">
        <f t="shared" si="1172"/>
        <v>#N/A</v>
      </c>
      <c r="BL914" s="14" t="e">
        <f t="shared" si="1173"/>
        <v>#N/A</v>
      </c>
      <c r="BM914" s="14" t="e">
        <f t="shared" si="1174"/>
        <v>#N/A</v>
      </c>
      <c r="BN914" s="14" t="e">
        <f t="shared" si="1175"/>
        <v>#N/A</v>
      </c>
    </row>
    <row r="915" spans="1:66" x14ac:dyDescent="0.25">
      <c r="A915" t="s">
        <v>16</v>
      </c>
      <c r="B915" t="s">
        <v>18</v>
      </c>
      <c r="C915" t="s">
        <v>251</v>
      </c>
      <c r="D915" s="11">
        <v>44451</v>
      </c>
      <c r="E915" s="10">
        <f>VLOOKUP(A915,home!$A$2:$E$405,3,FALSE)</f>
        <v>1.6373</v>
      </c>
      <c r="F915" s="10">
        <f>VLOOKUP(B915,home!$B$2:$E$405,3,FALSE)</f>
        <v>1.1496999999999999</v>
      </c>
      <c r="G915" s="10">
        <f>VLOOKUP(C915,away!$B$2:$E$405,4,FALSE)</f>
        <v>1.8633999999999999</v>
      </c>
      <c r="H915" s="10">
        <f>VLOOKUP(A915,away!$A$2:$E$405,3,FALSE)</f>
        <v>1.3301000000000001</v>
      </c>
      <c r="I915" s="10">
        <f>VLOOKUP(C915,away!$B$2:$E$405,3,FALSE)</f>
        <v>0.43430000000000002</v>
      </c>
      <c r="J915" s="10">
        <f>VLOOKUP(B915,home!$B$2:$E$405,4,FALSE)</f>
        <v>1.1497999999999999</v>
      </c>
      <c r="K915" s="12">
        <f t="shared" si="1120"/>
        <v>3.5076712595539994</v>
      </c>
      <c r="L915" s="12">
        <f t="shared" si="1121"/>
        <v>0.66419626201400006</v>
      </c>
      <c r="M915" s="13">
        <f t="shared" si="1122"/>
        <v>1.5423429624023146E-2</v>
      </c>
      <c r="N915" s="13">
        <f t="shared" si="1123"/>
        <v>5.4100320815939733E-2</v>
      </c>
      <c r="O915" s="13">
        <f t="shared" si="1124"/>
        <v>1.0244184303712168E-2</v>
      </c>
      <c r="P915" s="13">
        <f t="shared" si="1125"/>
        <v>3.5933230859705366E-2</v>
      </c>
      <c r="Q915" s="13">
        <f t="shared" si="1126"/>
        <v>9.4883070229361405E-2</v>
      </c>
      <c r="R915" s="13">
        <f t="shared" si="1127"/>
        <v>3.4020744609540563E-3</v>
      </c>
      <c r="S915" s="13">
        <f t="shared" si="1128"/>
        <v>2.0929149863104155E-2</v>
      </c>
      <c r="T915" s="13">
        <f t="shared" si="1129"/>
        <v>6.3020980574753693E-2</v>
      </c>
      <c r="U915" s="13">
        <f t="shared" si="1130"/>
        <v>1.1933358809551209E-2</v>
      </c>
      <c r="V915" s="13">
        <f t="shared" si="1131"/>
        <v>5.4178177260978148E-3</v>
      </c>
      <c r="W915" s="13">
        <f t="shared" si="1132"/>
        <v>0.11093953948725822</v>
      </c>
      <c r="X915" s="13">
        <f t="shared" si="1133"/>
        <v>7.3685627436991474E-2</v>
      </c>
      <c r="Y915" s="13">
        <f t="shared" si="1134"/>
        <v>2.4470859153902985E-2</v>
      </c>
      <c r="Z915" s="13">
        <f t="shared" si="1135"/>
        <v>7.5321504668632636E-4</v>
      </c>
      <c r="AA915" s="13">
        <f t="shared" si="1136"/>
        <v>2.6420307715252509E-3</v>
      </c>
      <c r="AB915" s="13">
        <f t="shared" si="1137"/>
        <v>4.6336877020682014E-3</v>
      </c>
      <c r="AC915" s="13">
        <f t="shared" si="1138"/>
        <v>7.8889593565350949E-4</v>
      </c>
      <c r="AD915" s="13">
        <f t="shared" si="1139"/>
        <v>9.7284858551902942E-2</v>
      </c>
      <c r="AE915" s="13">
        <f t="shared" si="1140"/>
        <v>6.461623940073466E-2</v>
      </c>
      <c r="AF915" s="13">
        <f t="shared" si="1141"/>
        <v>2.1458932337684852E-2</v>
      </c>
      <c r="AG915" s="13">
        <f t="shared" si="1142"/>
        <v>4.7509808818338769E-3</v>
      </c>
      <c r="AH915" s="13">
        <f t="shared" si="1143"/>
        <v>1.250706546254396E-4</v>
      </c>
      <c r="AI915" s="13">
        <f t="shared" si="1144"/>
        <v>4.3870674064325893E-4</v>
      </c>
      <c r="AJ915" s="13">
        <f t="shared" si="1145"/>
        <v>7.6941951276348502E-4</v>
      </c>
      <c r="AK915" s="13">
        <f t="shared" si="1146"/>
        <v>8.9962357048683919E-4</v>
      </c>
      <c r="AL915" s="13">
        <f t="shared" si="1147"/>
        <v>7.3518226415653638E-5</v>
      </c>
      <c r="AM915" s="13">
        <f t="shared" si="1148"/>
        <v>6.8248660466457209E-2</v>
      </c>
      <c r="AN915" s="13">
        <f t="shared" si="1149"/>
        <v>4.5330505169283539E-2</v>
      </c>
      <c r="AO915" s="13">
        <f t="shared" si="1150"/>
        <v>1.5054176044322213E-2</v>
      </c>
      <c r="AP915" s="13">
        <f t="shared" si="1151"/>
        <v>3.332975818779841E-3</v>
      </c>
      <c r="AQ915" s="13">
        <f t="shared" si="1152"/>
        <v>5.5343752005415528E-4</v>
      </c>
      <c r="AR915" s="13">
        <f t="shared" si="1153"/>
        <v>1.6614292257972201E-5</v>
      </c>
      <c r="AS915" s="13">
        <f t="shared" si="1154"/>
        <v>5.8277475451119608E-5</v>
      </c>
      <c r="AT915" s="13">
        <f t="shared" si="1155"/>
        <v>1.0220911285962801E-4</v>
      </c>
      <c r="AU915" s="13">
        <f t="shared" si="1156"/>
        <v>1.1950532254740941E-4</v>
      </c>
      <c r="AV915" s="13">
        <f t="shared" si="1157"/>
        <v>1.0479634631581964E-4</v>
      </c>
      <c r="AW915" s="13">
        <f t="shared" si="1158"/>
        <v>4.7578180775533461E-6</v>
      </c>
      <c r="AX915" s="13">
        <f t="shared" si="1159"/>
        <v>3.9898977470208499E-2</v>
      </c>
      <c r="AY915" s="13">
        <f t="shared" si="1160"/>
        <v>2.650075169389329E-2</v>
      </c>
      <c r="AZ915" s="13">
        <f t="shared" si="1161"/>
        <v>8.8008501078225502E-3</v>
      </c>
      <c r="BA915" s="13">
        <f t="shared" si="1162"/>
        <v>1.9484972480537496E-3</v>
      </c>
      <c r="BB915" s="13">
        <f t="shared" si="1163"/>
        <v>3.235461471754665E-4</v>
      </c>
      <c r="BC915" s="13">
        <f t="shared" si="1164"/>
        <v>4.2979628308595279E-5</v>
      </c>
      <c r="BD915" s="13">
        <f t="shared" si="1165"/>
        <v>1.8391918022922122E-6</v>
      </c>
      <c r="BE915" s="13">
        <f t="shared" si="1166"/>
        <v>6.4512802257077139E-6</v>
      </c>
      <c r="BF915" s="13">
        <f t="shared" si="1167"/>
        <v>1.1314485117521995E-5</v>
      </c>
      <c r="BG915" s="13">
        <f t="shared" si="1168"/>
        <v>1.3229164754461118E-5</v>
      </c>
      <c r="BH915" s="13">
        <f t="shared" si="1169"/>
        <v>1.1600890249282003E-5</v>
      </c>
      <c r="BI915" s="13">
        <f t="shared" si="1170"/>
        <v>8.1384218625293411E-6</v>
      </c>
      <c r="BJ915" s="14">
        <f t="shared" si="1171"/>
        <v>0.81924676618472292</v>
      </c>
      <c r="BK915" s="14">
        <f t="shared" si="1172"/>
        <v>0.10506679392889294</v>
      </c>
      <c r="BL915" s="14">
        <f t="shared" si="1173"/>
        <v>3.5542132509773665E-2</v>
      </c>
      <c r="BM915" s="14">
        <f t="shared" si="1174"/>
        <v>0.72012660350056401</v>
      </c>
      <c r="BN915" s="14">
        <f t="shared" si="1175"/>
        <v>0.21398631029369589</v>
      </c>
    </row>
    <row r="916" spans="1:66" x14ac:dyDescent="0.25">
      <c r="A916" t="s">
        <v>16</v>
      </c>
      <c r="B916" t="s">
        <v>256</v>
      </c>
      <c r="C916" t="s">
        <v>64</v>
      </c>
      <c r="D916" s="11">
        <v>44451</v>
      </c>
      <c r="E916" s="10">
        <f>VLOOKUP(A916,home!$A$2:$E$405,3,FALSE)</f>
        <v>1.6373</v>
      </c>
      <c r="F916" s="10">
        <f>VLOOKUP(B916,home!$B$2:$E$405,3,FALSE)</f>
        <v>0.82630000000000003</v>
      </c>
      <c r="G916" s="10">
        <f>VLOOKUP(C916,away!$B$2:$E$405,4,FALSE)</f>
        <v>1.006</v>
      </c>
      <c r="H916" s="10">
        <f>VLOOKUP(A916,away!$A$2:$E$405,3,FALSE)</f>
        <v>1.3301000000000001</v>
      </c>
      <c r="I916" s="10">
        <f>VLOOKUP(C916,away!$B$2:$E$405,3,FALSE)</f>
        <v>1.0613999999999999</v>
      </c>
      <c r="J916" s="10">
        <f>VLOOKUP(B916,home!$B$2:$E$405,4,FALSE)</f>
        <v>0.92869999999999997</v>
      </c>
      <c r="K916" s="12">
        <f t="shared" si="1120"/>
        <v>1.36101839594</v>
      </c>
      <c r="L916" s="12">
        <f t="shared" si="1121"/>
        <v>1.3111090716179998</v>
      </c>
      <c r="M916" s="13">
        <f t="shared" si="1122"/>
        <v>6.9105050057478939E-2</v>
      </c>
      <c r="N916" s="13">
        <f t="shared" si="1123"/>
        <v>9.4053244380583406E-2</v>
      </c>
      <c r="O916" s="13">
        <f t="shared" si="1124"/>
        <v>9.0604258024976625E-2</v>
      </c>
      <c r="P916" s="13">
        <f t="shared" si="1125"/>
        <v>0.12331406192248758</v>
      </c>
      <c r="Q916" s="13">
        <f t="shared" si="1126"/>
        <v>6.4004097899907228E-2</v>
      </c>
      <c r="R916" s="13">
        <f t="shared" si="1127"/>
        <v>5.939603231188241E-2</v>
      </c>
      <c r="S916" s="13">
        <f t="shared" si="1128"/>
        <v>5.5011746085036589E-2</v>
      </c>
      <c r="T916" s="13">
        <f t="shared" si="1129"/>
        <v>8.3916353377294944E-2</v>
      </c>
      <c r="U916" s="13">
        <f t="shared" si="1130"/>
        <v>8.0839092622318615E-2</v>
      </c>
      <c r="V916" s="13">
        <f t="shared" si="1131"/>
        <v>1.0907261814604361E-2</v>
      </c>
      <c r="W916" s="13">
        <f t="shared" si="1132"/>
        <v>2.9036918219106141E-2</v>
      </c>
      <c r="X916" s="13">
        <f t="shared" si="1133"/>
        <v>3.8070566888900037E-2</v>
      </c>
      <c r="Y916" s="13">
        <f t="shared" si="1134"/>
        <v>2.4957332804838347E-2</v>
      </c>
      <c r="Z916" s="13">
        <f t="shared" si="1135"/>
        <v>2.5958225594074975E-2</v>
      </c>
      <c r="AA916" s="13">
        <f t="shared" si="1136"/>
        <v>3.5329622559496579E-2</v>
      </c>
      <c r="AB916" s="13">
        <f t="shared" si="1137"/>
        <v>2.4042133112545837E-2</v>
      </c>
      <c r="AC916" s="13">
        <f t="shared" si="1138"/>
        <v>1.2164620726815287E-3</v>
      </c>
      <c r="AD916" s="13">
        <f t="shared" si="1139"/>
        <v>9.879944964402209E-3</v>
      </c>
      <c r="AE916" s="13">
        <f t="shared" si="1140"/>
        <v>1.2953685469914314E-2</v>
      </c>
      <c r="AF916" s="13">
        <f t="shared" si="1141"/>
        <v>8.4918472652454648E-3</v>
      </c>
      <c r="AG916" s="13">
        <f t="shared" si="1142"/>
        <v>3.7112459947526138E-3</v>
      </c>
      <c r="AH916" s="13">
        <f t="shared" si="1143"/>
        <v>8.5085162648745518E-3</v>
      </c>
      <c r="AI916" s="13">
        <f t="shared" si="1144"/>
        <v>1.1580247158648964E-2</v>
      </c>
      <c r="AJ916" s="13">
        <f t="shared" si="1145"/>
        <v>7.8804647062265792E-3</v>
      </c>
      <c r="AK916" s="13">
        <f t="shared" si="1146"/>
        <v>3.5751524779100924E-3</v>
      </c>
      <c r="AL916" s="13">
        <f t="shared" si="1147"/>
        <v>8.6828316733574443E-5</v>
      </c>
      <c r="AM916" s="13">
        <f t="shared" si="1148"/>
        <v>2.6893573694852331E-3</v>
      </c>
      <c r="AN916" s="13">
        <f t="shared" si="1149"/>
        <v>3.5260408439548104E-3</v>
      </c>
      <c r="AO916" s="13">
        <f t="shared" si="1150"/>
        <v>2.3115120687023701E-3</v>
      </c>
      <c r="AP916" s="13">
        <f t="shared" si="1151"/>
        <v>1.0102148141433896E-3</v>
      </c>
      <c r="AQ916" s="13">
        <f t="shared" si="1152"/>
        <v>3.3112545177657214E-4</v>
      </c>
      <c r="AR916" s="13">
        <f t="shared" si="1153"/>
        <v>2.231118572177265E-3</v>
      </c>
      <c r="AS916" s="13">
        <f t="shared" si="1154"/>
        <v>3.0365934202566443E-3</v>
      </c>
      <c r="AT916" s="13">
        <f t="shared" si="1155"/>
        <v>2.0664297529798285E-3</v>
      </c>
      <c r="AU916" s="13">
        <f t="shared" si="1156"/>
        <v>9.3748296924109852E-4</v>
      </c>
      <c r="AV916" s="13">
        <f t="shared" si="1157"/>
        <v>3.1898289175439737E-4</v>
      </c>
      <c r="AW916" s="13">
        <f t="shared" si="1158"/>
        <v>4.3038953084243837E-6</v>
      </c>
      <c r="AX916" s="13">
        <f t="shared" si="1159"/>
        <v>6.1004414218770152E-4</v>
      </c>
      <c r="AY916" s="13">
        <f t="shared" si="1160"/>
        <v>7.9983440890971644E-4</v>
      </c>
      <c r="AZ916" s="13">
        <f t="shared" si="1161"/>
        <v>5.2433507465687499E-4</v>
      </c>
      <c r="BA916" s="13">
        <f t="shared" si="1162"/>
        <v>2.2915349098337687E-4</v>
      </c>
      <c r="BB916" s="13">
        <f t="shared" si="1163"/>
        <v>7.5111305205309654E-5</v>
      </c>
      <c r="BC916" s="13">
        <f t="shared" si="1164"/>
        <v>1.9695822727149954E-5</v>
      </c>
      <c r="BD916" s="13">
        <f t="shared" si="1165"/>
        <v>4.8753996663950232E-4</v>
      </c>
      <c r="BE916" s="13">
        <f t="shared" si="1166"/>
        <v>6.6355086335233662E-4</v>
      </c>
      <c r="BF916" s="13">
        <f t="shared" si="1167"/>
        <v>4.5155246583219967E-4</v>
      </c>
      <c r="BG916" s="13">
        <f t="shared" si="1168"/>
        <v>2.0485707090989728E-4</v>
      </c>
      <c r="BH916" s="13">
        <f t="shared" si="1169"/>
        <v>6.9703560511688868E-5</v>
      </c>
      <c r="BI916" s="13">
        <f t="shared" si="1170"/>
        <v>1.897356562378509E-5</v>
      </c>
      <c r="BJ916" s="14">
        <f t="shared" si="1171"/>
        <v>0.38120166205767719</v>
      </c>
      <c r="BK916" s="14">
        <f t="shared" si="1172"/>
        <v>0.26044124467793228</v>
      </c>
      <c r="BL916" s="14">
        <f t="shared" si="1173"/>
        <v>0.33224230433815888</v>
      </c>
      <c r="BM916" s="14">
        <f t="shared" si="1174"/>
        <v>0.49857116155692582</v>
      </c>
      <c r="BN916" s="14">
        <f t="shared" si="1175"/>
        <v>0.50047674459731617</v>
      </c>
    </row>
    <row r="917" spans="1:66" x14ac:dyDescent="0.25">
      <c r="A917" t="s">
        <v>69</v>
      </c>
      <c r="B917" t="s">
        <v>72</v>
      </c>
      <c r="C917" t="s">
        <v>260</v>
      </c>
      <c r="D917" s="11">
        <v>44451</v>
      </c>
      <c r="E917" s="10">
        <f>VLOOKUP(A917,home!$A$2:$E$405,3,FALSE)</f>
        <v>1.3526</v>
      </c>
      <c r="F917" s="10">
        <f>VLOOKUP(B917,home!$B$2:$E$405,3,FALSE)</f>
        <v>1.0894999999999999</v>
      </c>
      <c r="G917" s="10">
        <f>VLOOKUP(C917,away!$B$2:$E$405,4,FALSE)</f>
        <v>0.85609999999999997</v>
      </c>
      <c r="H917" s="10">
        <f>VLOOKUP(A917,away!$A$2:$E$405,3,FALSE)</f>
        <v>1.3421000000000001</v>
      </c>
      <c r="I917" s="10">
        <f>VLOOKUP(C917,away!$B$2:$E$405,3,FALSE)</f>
        <v>1.5294000000000001</v>
      </c>
      <c r="J917" s="10">
        <f>VLOOKUP(B917,home!$B$2:$E$405,4,FALSE)</f>
        <v>0.82350000000000001</v>
      </c>
      <c r="K917" s="12">
        <f t="shared" si="1120"/>
        <v>1.26159835697</v>
      </c>
      <c r="L917" s="12">
        <f t="shared" si="1121"/>
        <v>1.69032247389</v>
      </c>
      <c r="M917" s="13">
        <f t="shared" si="1122"/>
        <v>5.2239266720309423E-2</v>
      </c>
      <c r="N917" s="13">
        <f t="shared" si="1123"/>
        <v>6.5904973063659972E-2</v>
      </c>
      <c r="O917" s="13">
        <f t="shared" si="1124"/>
        <v>8.8301206556872971E-2</v>
      </c>
      <c r="P917" s="13">
        <f t="shared" si="1125"/>
        <v>0.11140065711061953</v>
      </c>
      <c r="Q917" s="13">
        <f t="shared" si="1126"/>
        <v>4.1572802866632771E-2</v>
      </c>
      <c r="R917" s="13">
        <f t="shared" si="1127"/>
        <v>7.4628756957342723E-2</v>
      </c>
      <c r="S917" s="13">
        <f t="shared" si="1128"/>
        <v>5.9390699677705605E-2</v>
      </c>
      <c r="T917" s="13">
        <f t="shared" si="1129"/>
        <v>7.0271442988067992E-2</v>
      </c>
      <c r="U917" s="13">
        <f t="shared" si="1130"/>
        <v>9.4151517160097023E-2</v>
      </c>
      <c r="V917" s="13">
        <f t="shared" si="1131"/>
        <v>1.4072349500316163E-2</v>
      </c>
      <c r="W917" s="13">
        <f t="shared" si="1132"/>
        <v>1.748272659706053E-2</v>
      </c>
      <c r="X917" s="13">
        <f t="shared" si="1133"/>
        <v>2.9551445671885859E-2</v>
      </c>
      <c r="Y917" s="13">
        <f t="shared" si="1134"/>
        <v>2.4975736377564024E-2</v>
      </c>
      <c r="Z917" s="13">
        <f t="shared" si="1135"/>
        <v>4.2048888361157034E-2</v>
      </c>
      <c r="AA917" s="13">
        <f t="shared" si="1136"/>
        <v>5.3048808468850669E-2</v>
      </c>
      <c r="AB917" s="13">
        <f t="shared" si="1137"/>
        <v>3.3463144801759125E-2</v>
      </c>
      <c r="AC917" s="13">
        <f t="shared" si="1138"/>
        <v>1.8755874170990785E-3</v>
      </c>
      <c r="AD917" s="13">
        <f t="shared" si="1139"/>
        <v>5.5140447875518259E-3</v>
      </c>
      <c r="AE917" s="13">
        <f t="shared" si="1140"/>
        <v>9.3205138264348623E-3</v>
      </c>
      <c r="AF917" s="13">
        <f t="shared" si="1141"/>
        <v>7.8773369945126653E-3</v>
      </c>
      <c r="AG917" s="13">
        <f t="shared" si="1142"/>
        <v>4.4384132520766222E-3</v>
      </c>
      <c r="AH917" s="13">
        <f t="shared" si="1143"/>
        <v>1.7769045249738845E-2</v>
      </c>
      <c r="AI917" s="13">
        <f t="shared" si="1144"/>
        <v>2.2417398291996109E-2</v>
      </c>
      <c r="AJ917" s="13">
        <f t="shared" si="1145"/>
        <v>1.4140876426362192E-2</v>
      </c>
      <c r="AK917" s="13">
        <f t="shared" si="1146"/>
        <v>5.9467021552047795E-3</v>
      </c>
      <c r="AL917" s="13">
        <f t="shared" si="1147"/>
        <v>1.5998821105351778E-4</v>
      </c>
      <c r="AM917" s="13">
        <f t="shared" si="1148"/>
        <v>1.3913019688468744E-3</v>
      </c>
      <c r="AN917" s="13">
        <f t="shared" si="1149"/>
        <v>2.3517489859092764E-3</v>
      </c>
      <c r="AO917" s="13">
        <f t="shared" si="1150"/>
        <v>1.9876070819152339E-3</v>
      </c>
      <c r="AP917" s="13">
        <f t="shared" si="1151"/>
        <v>1.1198989732747473E-3</v>
      </c>
      <c r="AQ917" s="13">
        <f t="shared" si="1152"/>
        <v>4.7324760075316042E-4</v>
      </c>
      <c r="AR917" s="13">
        <f t="shared" si="1153"/>
        <v>6.0070833050403817E-3</v>
      </c>
      <c r="AS917" s="13">
        <f t="shared" si="1154"/>
        <v>7.5785264278208624E-3</v>
      </c>
      <c r="AT917" s="13">
        <f t="shared" si="1155"/>
        <v>4.7805282447962632E-3</v>
      </c>
      <c r="AU917" s="13">
        <f t="shared" si="1156"/>
        <v>2.0103688596945471E-3</v>
      </c>
      <c r="AV917" s="13">
        <f t="shared" si="1157"/>
        <v>6.3406951257357377E-4</v>
      </c>
      <c r="AW917" s="13">
        <f t="shared" si="1158"/>
        <v>9.4771152473919817E-6</v>
      </c>
      <c r="AX917" s="13">
        <f t="shared" si="1159"/>
        <v>2.9254404632439018E-4</v>
      </c>
      <c r="AY917" s="13">
        <f t="shared" si="1160"/>
        <v>4.9449377610483397E-4</v>
      </c>
      <c r="AZ917" s="13">
        <f t="shared" si="1161"/>
        <v>4.1792697147436541E-4</v>
      </c>
      <c r="BA917" s="13">
        <f t="shared" si="1162"/>
        <v>2.3547711744263499E-4</v>
      </c>
      <c r="BB917" s="13">
        <f t="shared" si="1163"/>
        <v>9.9508065925030188E-5</v>
      </c>
      <c r="BC917" s="13">
        <f t="shared" si="1164"/>
        <v>3.3640144033281236E-5</v>
      </c>
      <c r="BD917" s="13">
        <f t="shared" si="1165"/>
        <v>1.6923179855065299E-3</v>
      </c>
      <c r="BE917" s="13">
        <f t="shared" si="1166"/>
        <v>2.1350255899858185E-3</v>
      </c>
      <c r="BF917" s="13">
        <f t="shared" si="1167"/>
        <v>1.3467723882075071E-3</v>
      </c>
      <c r="BG917" s="13">
        <f t="shared" si="1168"/>
        <v>5.6636194405838434E-4</v>
      </c>
      <c r="BH917" s="13">
        <f t="shared" si="1169"/>
        <v>1.7863032451859837E-4</v>
      </c>
      <c r="BI917" s="13">
        <f t="shared" si="1170"/>
        <v>4.5071944783536286E-5</v>
      </c>
      <c r="BJ917" s="14">
        <f t="shared" si="1171"/>
        <v>0.28580683115745098</v>
      </c>
      <c r="BK917" s="14">
        <f t="shared" si="1172"/>
        <v>0.23963304241320815</v>
      </c>
      <c r="BL917" s="14">
        <f t="shared" si="1173"/>
        <v>0.43084221259521033</v>
      </c>
      <c r="BM917" s="14">
        <f t="shared" si="1174"/>
        <v>0.56379829459073172</v>
      </c>
      <c r="BN917" s="14">
        <f t="shared" si="1175"/>
        <v>0.43404766327543742</v>
      </c>
    </row>
    <row r="918" spans="1:66" x14ac:dyDescent="0.25">
      <c r="A918" t="s">
        <v>80</v>
      </c>
      <c r="B918" t="s">
        <v>93</v>
      </c>
      <c r="C918" t="s">
        <v>89</v>
      </c>
      <c r="D918" s="11">
        <v>44451</v>
      </c>
      <c r="E918" s="10">
        <f>VLOOKUP(A918,home!$A$2:$E$405,3,FALSE)</f>
        <v>1.2518</v>
      </c>
      <c r="F918" s="10">
        <f>VLOOKUP(B918,home!$B$2:$E$405,3,FALSE)</f>
        <v>0.72940000000000005</v>
      </c>
      <c r="G918" s="10">
        <f>VLOOKUP(C918,away!$B$2:$E$405,4,FALSE)</f>
        <v>0.79879999999999995</v>
      </c>
      <c r="H918" s="10">
        <f>VLOOKUP(A918,away!$A$2:$E$405,3,FALSE)</f>
        <v>1.0562</v>
      </c>
      <c r="I918" s="10">
        <f>VLOOKUP(C918,away!$B$2:$E$405,3,FALSE)</f>
        <v>1.1938</v>
      </c>
      <c r="J918" s="10">
        <f>VLOOKUP(B918,home!$B$2:$E$405,4,FALSE)</f>
        <v>0.98799999999999999</v>
      </c>
      <c r="K918" s="12">
        <f t="shared" si="1120"/>
        <v>0.72935466049600006</v>
      </c>
      <c r="L918" s="12">
        <f t="shared" si="1121"/>
        <v>1.24576086128</v>
      </c>
      <c r="M918" s="13">
        <f t="shared" si="1122"/>
        <v>0.13874528321559354</v>
      </c>
      <c r="N918" s="13">
        <f t="shared" si="1123"/>
        <v>0.1011945189351306</v>
      </c>
      <c r="O918" s="13">
        <f t="shared" si="1124"/>
        <v>0.17284344351719533</v>
      </c>
      <c r="P918" s="13">
        <f t="shared" si="1125"/>
        <v>0.12606417106544357</v>
      </c>
      <c r="Q918" s="13">
        <f t="shared" si="1126"/>
        <v>3.6903347000994104E-2</v>
      </c>
      <c r="R918" s="13">
        <f t="shared" si="1127"/>
        <v>0.10766079853129114</v>
      </c>
      <c r="S918" s="13">
        <f t="shared" si="1128"/>
        <v>2.8635523417619321E-2</v>
      </c>
      <c r="T918" s="13">
        <f t="shared" si="1129"/>
        <v>4.597274534407312E-2</v>
      </c>
      <c r="U918" s="13">
        <f t="shared" si="1130"/>
        <v>7.8522905161518108E-2</v>
      </c>
      <c r="V918" s="13">
        <f t="shared" si="1131"/>
        <v>2.8909199161410251E-3</v>
      </c>
      <c r="W918" s="13">
        <f t="shared" si="1132"/>
        <v>8.9718760410253812E-3</v>
      </c>
      <c r="X918" s="13">
        <f t="shared" si="1133"/>
        <v>1.1176812024165176E-2</v>
      </c>
      <c r="Y918" s="13">
        <f t="shared" si="1134"/>
        <v>6.9618174867943344E-3</v>
      </c>
      <c r="Z918" s="13">
        <f t="shared" si="1135"/>
        <v>4.4706536368144596E-2</v>
      </c>
      <c r="AA918" s="13">
        <f t="shared" si="1136"/>
        <v>3.2606920654740183E-2</v>
      </c>
      <c r="AB918" s="13">
        <f t="shared" si="1137"/>
        <v>1.1891004771979017E-2</v>
      </c>
      <c r="AC918" s="13">
        <f t="shared" si="1138"/>
        <v>1.6416838396165584E-4</v>
      </c>
      <c r="AD918" s="13">
        <f t="shared" si="1139"/>
        <v>1.6359199009785656E-3</v>
      </c>
      <c r="AE918" s="13">
        <f t="shared" si="1140"/>
        <v>2.0379649848281502E-3</v>
      </c>
      <c r="AF918" s="13">
        <f t="shared" si="1141"/>
        <v>1.2694085073789991E-3</v>
      </c>
      <c r="AG918" s="13">
        <f t="shared" si="1142"/>
        <v>5.2712647848954036E-4</v>
      </c>
      <c r="AH918" s="13">
        <f t="shared" si="1143"/>
        <v>1.3923413312706367E-2</v>
      </c>
      <c r="AI918" s="13">
        <f t="shared" si="1144"/>
        <v>1.0155106389634442E-2</v>
      </c>
      <c r="AJ918" s="13">
        <f t="shared" si="1145"/>
        <v>3.7033370865562935E-3</v>
      </c>
      <c r="AK918" s="13">
        <f t="shared" si="1146"/>
        <v>9.0034872115583734E-4</v>
      </c>
      <c r="AL918" s="13">
        <f t="shared" si="1147"/>
        <v>5.9665455313881627E-6</v>
      </c>
      <c r="AM918" s="13">
        <f t="shared" si="1148"/>
        <v>2.3863316079537447E-4</v>
      </c>
      <c r="AN918" s="13">
        <f t="shared" si="1149"/>
        <v>2.9727985192241441E-4</v>
      </c>
      <c r="AO918" s="13">
        <f t="shared" si="1150"/>
        <v>1.8516980218602892E-4</v>
      </c>
      <c r="AP918" s="13">
        <f t="shared" si="1151"/>
        <v>7.6892430751438203E-5</v>
      </c>
      <c r="AQ918" s="13">
        <f t="shared" si="1152"/>
        <v>2.3947395189706107E-5</v>
      </c>
      <c r="AR918" s="13">
        <f t="shared" si="1153"/>
        <v>3.4690486720789005E-3</v>
      </c>
      <c r="AS918" s="13">
        <f t="shared" si="1154"/>
        <v>2.5301668164682068E-3</v>
      </c>
      <c r="AT918" s="13">
        <f t="shared" si="1155"/>
        <v>9.2269447971170683E-4</v>
      </c>
      <c r="AU918" s="13">
        <f t="shared" si="1156"/>
        <v>2.2432383966388851E-4</v>
      </c>
      <c r="AV918" s="13">
        <f t="shared" si="1157"/>
        <v>4.0902909479803631E-5</v>
      </c>
      <c r="AW918" s="13">
        <f t="shared" si="1158"/>
        <v>1.5058922667220331E-7</v>
      </c>
      <c r="AX918" s="13">
        <f t="shared" si="1159"/>
        <v>2.9008034662499603E-5</v>
      </c>
      <c r="AY918" s="13">
        <f t="shared" si="1160"/>
        <v>3.61370742451956E-5</v>
      </c>
      <c r="AZ918" s="13">
        <f t="shared" si="1161"/>
        <v>2.2509076367917087E-5</v>
      </c>
      <c r="BA918" s="13">
        <f t="shared" si="1162"/>
        <v>9.3469754542378949E-6</v>
      </c>
      <c r="BB918" s="13">
        <f t="shared" si="1163"/>
        <v>2.9110240480586055E-6</v>
      </c>
      <c r="BC918" s="13">
        <f t="shared" si="1164"/>
        <v>7.2528796506325614E-7</v>
      </c>
      <c r="BD918" s="13">
        <f t="shared" si="1165"/>
        <v>7.2026751025854139E-4</v>
      </c>
      <c r="BE918" s="13">
        <f t="shared" si="1166"/>
        <v>5.2533046541091777E-4</v>
      </c>
      <c r="BF918" s="13">
        <f t="shared" si="1167"/>
        <v>1.9157611162399276E-4</v>
      </c>
      <c r="BG918" s="13">
        <f t="shared" si="1168"/>
        <v>4.657564328422036E-5</v>
      </c>
      <c r="BH918" s="13">
        <f t="shared" si="1169"/>
        <v>8.4925406237363343E-6</v>
      </c>
      <c r="BI918" s="13">
        <f t="shared" si="1170"/>
        <v>1.238814816674741E-6</v>
      </c>
      <c r="BJ918" s="14">
        <f t="shared" si="1171"/>
        <v>0.21757409681744586</v>
      </c>
      <c r="BK918" s="14">
        <f t="shared" si="1172"/>
        <v>0.29654216961853569</v>
      </c>
      <c r="BL918" s="14">
        <f t="shared" si="1173"/>
        <v>0.44088789595019734</v>
      </c>
      <c r="BM918" s="14">
        <f t="shared" si="1174"/>
        <v>0.31626315000365668</v>
      </c>
      <c r="BN918" s="14">
        <f t="shared" si="1175"/>
        <v>0.68341156226564825</v>
      </c>
    </row>
    <row r="919" spans="1:66" x14ac:dyDescent="0.25">
      <c r="A919" t="s">
        <v>21</v>
      </c>
      <c r="B919" t="s">
        <v>22</v>
      </c>
      <c r="C919" t="s">
        <v>271</v>
      </c>
      <c r="D919" s="11">
        <v>44451</v>
      </c>
      <c r="E919" s="10">
        <f>VLOOKUP(A919,home!$A$2:$E$405,3,FALSE)</f>
        <v>1.3974</v>
      </c>
      <c r="F919" s="10">
        <f>VLOOKUP(B919,home!$B$2:$E$405,3,FALSE)</f>
        <v>1.2806</v>
      </c>
      <c r="G919" s="10">
        <f>VLOOKUP(C919,away!$B$2:$E$405,4,FALSE)</f>
        <v>0.94159999999999999</v>
      </c>
      <c r="H919" s="10">
        <f>VLOOKUP(A919,away!$A$2:$E$405,3,FALSE)</f>
        <v>1.3632</v>
      </c>
      <c r="I919" s="10">
        <f>VLOOKUP(C919,away!$B$2:$E$405,3,FALSE)</f>
        <v>0.84940000000000004</v>
      </c>
      <c r="J919" s="10">
        <f>VLOOKUP(B919,home!$B$2:$E$405,4,FALSE)</f>
        <v>1.3512999999999999</v>
      </c>
      <c r="K919" s="12">
        <f t="shared" si="1120"/>
        <v>1.685003030304</v>
      </c>
      <c r="L919" s="12">
        <f t="shared" si="1121"/>
        <v>1.5646730807039999</v>
      </c>
      <c r="M919" s="13">
        <f t="shared" si="1122"/>
        <v>3.8786768404818109E-2</v>
      </c>
      <c r="N919" s="13">
        <f t="shared" si="1123"/>
        <v>6.5355822297817945E-2</v>
      </c>
      <c r="O919" s="13">
        <f t="shared" si="1124"/>
        <v>6.0688612410519309E-2</v>
      </c>
      <c r="P919" s="13">
        <f t="shared" si="1125"/>
        <v>0.10226049581666996</v>
      </c>
      <c r="Q919" s="13">
        <f t="shared" si="1126"/>
        <v>5.5062379309916497E-2</v>
      </c>
      <c r="R919" s="13">
        <f t="shared" si="1127"/>
        <v>4.7478919072009136E-2</v>
      </c>
      <c r="S919" s="13">
        <f t="shared" si="1128"/>
        <v>6.7401909431646437E-2</v>
      </c>
      <c r="T919" s="13">
        <f t="shared" si="1129"/>
        <v>8.6154622665739228E-2</v>
      </c>
      <c r="U919" s="13">
        <f t="shared" si="1130"/>
        <v>8.0002122511893772E-2</v>
      </c>
      <c r="V919" s="13">
        <f t="shared" si="1131"/>
        <v>1.9744856761267918E-2</v>
      </c>
      <c r="W919" s="13">
        <f t="shared" si="1132"/>
        <v>3.0926758664319189E-2</v>
      </c>
      <c r="X919" s="13">
        <f t="shared" si="1133"/>
        <v>4.8390266755489422E-2</v>
      </c>
      <c r="Y919" s="13">
        <f t="shared" si="1134"/>
        <v>3.7857473880199999E-2</v>
      </c>
      <c r="Z919" s="13">
        <f t="shared" si="1135"/>
        <v>2.4762995524298816E-2</v>
      </c>
      <c r="AA919" s="13">
        <f t="shared" si="1136"/>
        <v>4.1725722497847888E-2</v>
      </c>
      <c r="AB919" s="13">
        <f t="shared" si="1137"/>
        <v>3.5153984425248745E-2</v>
      </c>
      <c r="AC919" s="13">
        <f t="shared" si="1138"/>
        <v>3.2535561179698126E-3</v>
      </c>
      <c r="AD919" s="13">
        <f t="shared" si="1139"/>
        <v>1.3027920516714583E-2</v>
      </c>
      <c r="AE919" s="13">
        <f t="shared" si="1140"/>
        <v>2.0384436530054652E-2</v>
      </c>
      <c r="AF919" s="13">
        <f t="shared" si="1141"/>
        <v>1.5947489551947885E-2</v>
      </c>
      <c r="AG919" s="13">
        <f t="shared" si="1142"/>
        <v>8.3175358689137179E-3</v>
      </c>
      <c r="AH919" s="13">
        <f t="shared" si="1143"/>
        <v>9.6864981236159976E-3</v>
      </c>
      <c r="AI919" s="13">
        <f t="shared" si="1144"/>
        <v>1.6321778691326966E-2</v>
      </c>
      <c r="AJ919" s="13">
        <f t="shared" si="1145"/>
        <v>1.3751123277418599E-2</v>
      </c>
      <c r="AK919" s="13">
        <f t="shared" si="1146"/>
        <v>7.7235614641780704E-3</v>
      </c>
      <c r="AL919" s="13">
        <f t="shared" si="1147"/>
        <v>3.4311727991200573E-4</v>
      </c>
      <c r="AM919" s="13">
        <f t="shared" si="1148"/>
        <v>4.390417109844745E-3</v>
      </c>
      <c r="AN919" s="13">
        <f t="shared" si="1149"/>
        <v>6.8695674648363275E-3</v>
      </c>
      <c r="AO919" s="13">
        <f t="shared" si="1150"/>
        <v>5.3743136441547134E-3</v>
      </c>
      <c r="AP919" s="13">
        <f t="shared" si="1151"/>
        <v>2.8030146287563655E-3</v>
      </c>
      <c r="AQ919" s="13">
        <f t="shared" si="1152"/>
        <v>1.0964503836086504E-3</v>
      </c>
      <c r="AR919" s="13">
        <f t="shared" si="1153"/>
        <v>3.0312405720623499E-3</v>
      </c>
      <c r="AS919" s="13">
        <f t="shared" si="1154"/>
        <v>5.1076495495054894E-3</v>
      </c>
      <c r="AT919" s="13">
        <f t="shared" si="1155"/>
        <v>4.3032024843238058E-3</v>
      </c>
      <c r="AU919" s="13">
        <f t="shared" si="1156"/>
        <v>2.4169697420324378E-3</v>
      </c>
      <c r="AV919" s="13">
        <f t="shared" si="1157"/>
        <v>1.018150334869434E-3</v>
      </c>
      <c r="AW919" s="13">
        <f t="shared" si="1158"/>
        <v>2.5128373963384806E-5</v>
      </c>
      <c r="AX919" s="13">
        <f t="shared" si="1159"/>
        <v>1.2329776890644872E-3</v>
      </c>
      <c r="AY919" s="13">
        <f t="shared" si="1160"/>
        <v>1.9292069991878294E-3</v>
      </c>
      <c r="AZ919" s="13">
        <f t="shared" si="1161"/>
        <v>1.5092891293674703E-3</v>
      </c>
      <c r="BA919" s="13">
        <f t="shared" si="1162"/>
        <v>7.8718135724015269E-4</v>
      </c>
      <c r="BB919" s="13">
        <f t="shared" si="1163"/>
        <v>3.0792036982642647E-4</v>
      </c>
      <c r="BC919" s="13">
        <f t="shared" si="1164"/>
        <v>9.6358942733565869E-5</v>
      </c>
      <c r="BD919" s="13">
        <f t="shared" si="1165"/>
        <v>7.9048342070729206E-4</v>
      </c>
      <c r="BE919" s="13">
        <f t="shared" si="1166"/>
        <v>1.3319669592968587E-3</v>
      </c>
      <c r="BF919" s="13">
        <f t="shared" si="1167"/>
        <v>1.122184181340006E-3</v>
      </c>
      <c r="BG919" s="13">
        <f t="shared" si="1168"/>
        <v>6.3029458203904109E-4</v>
      </c>
      <c r="BH919" s="13">
        <f t="shared" si="1169"/>
        <v>2.6551207017999439E-4</v>
      </c>
      <c r="BI919" s="13">
        <f t="shared" si="1170"/>
        <v>8.9477728567115774E-5</v>
      </c>
      <c r="BJ919" s="14">
        <f t="shared" si="1171"/>
        <v>0.4078214037597338</v>
      </c>
      <c r="BK919" s="14">
        <f t="shared" si="1172"/>
        <v>0.23371991081147206</v>
      </c>
      <c r="BL919" s="14">
        <f t="shared" si="1173"/>
        <v>0.33263945409898238</v>
      </c>
      <c r="BM919" s="14">
        <f t="shared" si="1174"/>
        <v>0.62740668825751167</v>
      </c>
      <c r="BN919" s="14">
        <f t="shared" si="1175"/>
        <v>0.36963299731175092</v>
      </c>
    </row>
    <row r="920" spans="1:66" x14ac:dyDescent="0.25">
      <c r="A920" t="s">
        <v>21</v>
      </c>
      <c r="B920" t="s">
        <v>269</v>
      </c>
      <c r="C920" t="s">
        <v>267</v>
      </c>
      <c r="D920" s="11">
        <v>44451</v>
      </c>
      <c r="E920" s="10">
        <f>VLOOKUP(A920,home!$A$2:$E$405,3,FALSE)</f>
        <v>1.3974</v>
      </c>
      <c r="F920" s="10">
        <f>VLOOKUP(B920,home!$B$2:$E$405,3,FALSE)</f>
        <v>0.71560000000000001</v>
      </c>
      <c r="G920" s="10">
        <f>VLOOKUP(C920,away!$B$2:$E$405,4,FALSE)</f>
        <v>1.0546</v>
      </c>
      <c r="H920" s="10">
        <f>VLOOKUP(A920,away!$A$2:$E$405,3,FALSE)</f>
        <v>1.3632</v>
      </c>
      <c r="I920" s="10">
        <f>VLOOKUP(C920,away!$B$2:$E$405,3,FALSE)</f>
        <v>1.0424</v>
      </c>
      <c r="J920" s="10">
        <f>VLOOKUP(B920,home!$B$2:$E$405,4,FALSE)</f>
        <v>0.81079999999999997</v>
      </c>
      <c r="K920" s="12">
        <f t="shared" si="1120"/>
        <v>1.054578317424</v>
      </c>
      <c r="L920" s="12">
        <f t="shared" si="1121"/>
        <v>1.1521465405439999</v>
      </c>
      <c r="M920" s="13">
        <f t="shared" si="1122"/>
        <v>0.11006052271828193</v>
      </c>
      <c r="N920" s="13">
        <f t="shared" si="1123"/>
        <v>0.11606744086305167</v>
      </c>
      <c r="O920" s="13">
        <f t="shared" si="1124"/>
        <v>0.12680585050033283</v>
      </c>
      <c r="P920" s="13">
        <f t="shared" si="1125"/>
        <v>0.13372670046016027</v>
      </c>
      <c r="Q920" s="13">
        <f t="shared" si="1126"/>
        <v>6.1201103246533321E-2</v>
      </c>
      <c r="R920" s="13">
        <f t="shared" si="1127"/>
        <v>7.3049460987349074E-2</v>
      </c>
      <c r="S920" s="13">
        <f t="shared" si="1128"/>
        <v>4.0620446764857487E-2</v>
      </c>
      <c r="T920" s="13">
        <f t="shared" si="1129"/>
        <v>7.0512639382969533E-2</v>
      </c>
      <c r="U920" s="13">
        <f t="shared" si="1130"/>
        <v>7.7036377656768712E-2</v>
      </c>
      <c r="V920" s="13">
        <f t="shared" si="1131"/>
        <v>5.483890118839616E-3</v>
      </c>
      <c r="W920" s="13">
        <f t="shared" si="1132"/>
        <v>2.1513785495407212E-2</v>
      </c>
      <c r="X920" s="13">
        <f t="shared" si="1133"/>
        <v>2.47870335325391E-2</v>
      </c>
      <c r="Y920" s="13">
        <f t="shared" si="1134"/>
        <v>1.4279147467431528E-2</v>
      </c>
      <c r="Z920" s="13">
        <f t="shared" si="1135"/>
        <v>2.8054561255059368E-2</v>
      </c>
      <c r="AA920" s="13">
        <f t="shared" si="1136"/>
        <v>2.9585732004429044E-2</v>
      </c>
      <c r="AB920" s="13">
        <f t="shared" si="1137"/>
        <v>1.5600235738494084E-2</v>
      </c>
      <c r="AC920" s="13">
        <f t="shared" si="1138"/>
        <v>4.1644276324423409E-4</v>
      </c>
      <c r="AD920" s="13">
        <f t="shared" si="1139"/>
        <v>5.6719929272918464E-3</v>
      </c>
      <c r="AE920" s="13">
        <f t="shared" si="1140"/>
        <v>6.5349670291693354E-3</v>
      </c>
      <c r="AF920" s="13">
        <f t="shared" si="1141"/>
        <v>3.7646198276132764E-3</v>
      </c>
      <c r="AG920" s="13">
        <f t="shared" si="1142"/>
        <v>1.4457979036159949E-3</v>
      </c>
      <c r="AH920" s="13">
        <f t="shared" si="1143"/>
        <v>8.0807414241240993E-3</v>
      </c>
      <c r="AI920" s="13">
        <f t="shared" si="1144"/>
        <v>8.5217746945912085E-3</v>
      </c>
      <c r="AJ920" s="13">
        <f t="shared" si="1145"/>
        <v>4.4934394094442087E-3</v>
      </c>
      <c r="AK920" s="13">
        <f t="shared" si="1146"/>
        <v>1.5795612572861225E-3</v>
      </c>
      <c r="AL920" s="13">
        <f t="shared" si="1147"/>
        <v>2.0239597371969467E-5</v>
      </c>
      <c r="AM920" s="13">
        <f t="shared" si="1148"/>
        <v>1.1963121515408532E-3</v>
      </c>
      <c r="AN920" s="13">
        <f t="shared" si="1149"/>
        <v>1.3783269068085434E-3</v>
      </c>
      <c r="AO920" s="13">
        <f t="shared" si="1150"/>
        <v>7.9401728870908794E-4</v>
      </c>
      <c r="AP920" s="13">
        <f t="shared" si="1151"/>
        <v>3.0494142410610059E-4</v>
      </c>
      <c r="AQ920" s="13">
        <f t="shared" si="1152"/>
        <v>8.7834301713101144E-5</v>
      </c>
      <c r="AR920" s="13">
        <f t="shared" si="1153"/>
        <v>1.8620396553670337E-3</v>
      </c>
      <c r="AS920" s="13">
        <f t="shared" si="1154"/>
        <v>1.963666646733731E-3</v>
      </c>
      <c r="AT920" s="13">
        <f t="shared" si="1155"/>
        <v>1.0354201341470431E-3</v>
      </c>
      <c r="AU920" s="13">
        <f t="shared" si="1156"/>
        <v>3.6397720763190708E-4</v>
      </c>
      <c r="AV920" s="13">
        <f t="shared" si="1157"/>
        <v>9.5960617801285576E-5</v>
      </c>
      <c r="AW920" s="13">
        <f t="shared" si="1158"/>
        <v>6.8310258057931655E-7</v>
      </c>
      <c r="AX920" s="13">
        <f t="shared" si="1159"/>
        <v>2.1026747598097296E-4</v>
      </c>
      <c r="AY920" s="13">
        <f t="shared" si="1160"/>
        <v>2.4225894504039658E-4</v>
      </c>
      <c r="AZ920" s="13">
        <f t="shared" si="1161"/>
        <v>1.3955890272206601E-4</v>
      </c>
      <c r="BA920" s="13">
        <f t="shared" si="1162"/>
        <v>5.3597435657781635E-5</v>
      </c>
      <c r="BB920" s="13">
        <f t="shared" si="1163"/>
        <v>1.5438025018785688E-5</v>
      </c>
      <c r="BC920" s="13">
        <f t="shared" si="1164"/>
        <v>3.5573734236451273E-6</v>
      </c>
      <c r="BD920" s="13">
        <f t="shared" si="1165"/>
        <v>3.5755709121447835E-4</v>
      </c>
      <c r="BE920" s="13">
        <f t="shared" si="1166"/>
        <v>3.7707195563598423E-4</v>
      </c>
      <c r="BF920" s="13">
        <f t="shared" si="1167"/>
        <v>1.9882595426118669E-4</v>
      </c>
      <c r="BG920" s="13">
        <f t="shared" si="1168"/>
        <v>6.9892513434994499E-5</v>
      </c>
      <c r="BH920" s="13">
        <f t="shared" si="1169"/>
        <v>1.8426782304702697E-5</v>
      </c>
      <c r="BI920" s="13">
        <f t="shared" si="1170"/>
        <v>3.886497015686343E-6</v>
      </c>
      <c r="BJ920" s="14">
        <f t="shared" si="1171"/>
        <v>0.33020463790634419</v>
      </c>
      <c r="BK920" s="14">
        <f t="shared" si="1172"/>
        <v>0.29057050136779583</v>
      </c>
      <c r="BL920" s="14">
        <f t="shared" si="1173"/>
        <v>0.35109989872836733</v>
      </c>
      <c r="BM920" s="14">
        <f t="shared" si="1174"/>
        <v>0.37877694463939776</v>
      </c>
      <c r="BN920" s="14">
        <f t="shared" si="1175"/>
        <v>0.62091107877570906</v>
      </c>
    </row>
    <row r="921" spans="1:66" x14ac:dyDescent="0.25">
      <c r="A921" t="s">
        <v>21</v>
      </c>
      <c r="B921" t="s">
        <v>264</v>
      </c>
      <c r="C921" t="s">
        <v>152</v>
      </c>
      <c r="D921" s="11">
        <v>44451</v>
      </c>
      <c r="E921" s="10">
        <f>VLOOKUP(A921,home!$A$2:$E$405,3,FALSE)</f>
        <v>1.3974</v>
      </c>
      <c r="F921" s="10">
        <f>VLOOKUP(B921,home!$B$2:$E$405,3,FALSE)</f>
        <v>1.2052</v>
      </c>
      <c r="G921" s="10">
        <f>VLOOKUP(C921,away!$B$2:$E$405,4,FALSE)</f>
        <v>1.1676</v>
      </c>
      <c r="H921" s="10">
        <f>VLOOKUP(A921,away!$A$2:$E$405,3,FALSE)</f>
        <v>1.3632</v>
      </c>
      <c r="I921" s="10">
        <f>VLOOKUP(C921,away!$B$2:$E$405,3,FALSE)</f>
        <v>0.7722</v>
      </c>
      <c r="J921" s="10">
        <f>VLOOKUP(B921,home!$B$2:$E$405,4,FALSE)</f>
        <v>1.2741</v>
      </c>
      <c r="K921" s="12">
        <f t="shared" si="1120"/>
        <v>1.9664094300480002</v>
      </c>
      <c r="L921" s="12">
        <f t="shared" si="1121"/>
        <v>1.3411979792639999</v>
      </c>
      <c r="M921" s="13">
        <f t="shared" si="1122"/>
        <v>3.660364661267073E-2</v>
      </c>
      <c r="N921" s="13">
        <f t="shared" si="1123"/>
        <v>7.1977755873300256E-2</v>
      </c>
      <c r="O921" s="13">
        <f t="shared" si="1124"/>
        <v>4.9092736870607542E-2</v>
      </c>
      <c r="P921" s="13">
        <f t="shared" si="1125"/>
        <v>9.6536420729227815E-2</v>
      </c>
      <c r="Q921" s="13">
        <f t="shared" si="1126"/>
        <v>7.0768868951475244E-2</v>
      </c>
      <c r="R921" s="13">
        <f t="shared" si="1127"/>
        <v>3.2921539743699046E-2</v>
      </c>
      <c r="S921" s="13">
        <f t="shared" si="1128"/>
        <v>6.3649946041062763E-2</v>
      </c>
      <c r="T921" s="13">
        <f t="shared" si="1129"/>
        <v>9.4915064032517427E-2</v>
      </c>
      <c r="U921" s="13">
        <f t="shared" si="1130"/>
        <v>6.4737226203709822E-2</v>
      </c>
      <c r="V921" s="13">
        <f t="shared" si="1131"/>
        <v>1.8651869535879311E-2</v>
      </c>
      <c r="W921" s="13">
        <f t="shared" si="1132"/>
        <v>4.6386857086670695E-2</v>
      </c>
      <c r="X921" s="13">
        <f t="shared" si="1133"/>
        <v>6.2213958989050695E-2</v>
      </c>
      <c r="Y921" s="13">
        <f t="shared" si="1134"/>
        <v>4.1720618039064079E-2</v>
      </c>
      <c r="Z921" s="13">
        <f t="shared" si="1135"/>
        <v>1.4718100859502876E-2</v>
      </c>
      <c r="AA921" s="13">
        <f t="shared" si="1136"/>
        <v>2.8941812322524029E-2</v>
      </c>
      <c r="AB921" s="13">
        <f t="shared" si="1137"/>
        <v>2.845572633684534E-2</v>
      </c>
      <c r="AC921" s="13">
        <f t="shared" si="1138"/>
        <v>3.0744626757334809E-3</v>
      </c>
      <c r="AD921" s="13">
        <f t="shared" si="1139"/>
        <v>2.2803888301379537E-2</v>
      </c>
      <c r="AE921" s="13">
        <f t="shared" si="1140"/>
        <v>3.0584528909172206E-2</v>
      </c>
      <c r="AF921" s="13">
        <f t="shared" si="1141"/>
        <v>2.0509954184861574E-2</v>
      </c>
      <c r="AG921" s="13">
        <f t="shared" si="1142"/>
        <v>9.169303035844522E-3</v>
      </c>
      <c r="AH921" s="13">
        <f t="shared" si="1143"/>
        <v>4.9349717828422466E-3</v>
      </c>
      <c r="AI921" s="13">
        <f t="shared" si="1144"/>
        <v>9.7041750508017836E-3</v>
      </c>
      <c r="AJ921" s="13">
        <f t="shared" si="1145"/>
        <v>9.541190665366581E-3</v>
      </c>
      <c r="AK921" s="13">
        <f t="shared" si="1146"/>
        <v>6.2539624327542682E-3</v>
      </c>
      <c r="AL921" s="13">
        <f t="shared" si="1147"/>
        <v>3.2433667117546166E-4</v>
      </c>
      <c r="AM921" s="13">
        <f t="shared" si="1148"/>
        <v>8.9683561995187924E-3</v>
      </c>
      <c r="AN921" s="13">
        <f t="shared" si="1149"/>
        <v>1.2028341212114373E-2</v>
      </c>
      <c r="AO921" s="13">
        <f t="shared" si="1150"/>
        <v>8.0661934637928437E-3</v>
      </c>
      <c r="AP921" s="13">
        <f t="shared" si="1151"/>
        <v>3.606120791330482E-3</v>
      </c>
      <c r="AQ921" s="13">
        <f t="shared" si="1152"/>
        <v>1.209130479578584E-3</v>
      </c>
      <c r="AR921" s="13">
        <f t="shared" si="1153"/>
        <v>1.3237548365745762E-3</v>
      </c>
      <c r="AS921" s="13">
        <f t="shared" si="1154"/>
        <v>2.6030439937118955E-3</v>
      </c>
      <c r="AT921" s="13">
        <f t="shared" si="1155"/>
        <v>2.55932512803244E-3</v>
      </c>
      <c r="AU921" s="13">
        <f t="shared" si="1156"/>
        <v>1.6775603554405991E-3</v>
      </c>
      <c r="AV921" s="13">
        <f t="shared" si="1157"/>
        <v>8.2469262560326713E-4</v>
      </c>
      <c r="AW921" s="13">
        <f t="shared" si="1158"/>
        <v>2.3760763569867643E-5</v>
      </c>
      <c r="AX921" s="13">
        <f t="shared" si="1159"/>
        <v>2.9392433671272017E-3</v>
      </c>
      <c r="AY921" s="13">
        <f t="shared" si="1160"/>
        <v>3.9421072645561186E-3</v>
      </c>
      <c r="AZ921" s="13">
        <f t="shared" si="1161"/>
        <v>2.6435731486323002E-3</v>
      </c>
      <c r="BA921" s="13">
        <f t="shared" si="1162"/>
        <v>1.1818516549940703E-3</v>
      </c>
      <c r="BB921" s="13">
        <f t="shared" si="1163"/>
        <v>3.9627426286696502E-4</v>
      </c>
      <c r="BC921" s="13">
        <f t="shared" si="1164"/>
        <v>1.0629644811830093E-4</v>
      </c>
      <c r="BD921" s="13">
        <f t="shared" si="1165"/>
        <v>2.9590288530912805E-4</v>
      </c>
      <c r="BE921" s="13">
        <f t="shared" si="1166"/>
        <v>5.8186622405028126E-4</v>
      </c>
      <c r="BF921" s="13">
        <f t="shared" si="1167"/>
        <v>5.7209361499944782E-4</v>
      </c>
      <c r="BG921" s="13">
        <f t="shared" si="1168"/>
        <v>3.7499009313505491E-4</v>
      </c>
      <c r="BH921" s="13">
        <f t="shared" si="1169"/>
        <v>1.8434601382883743E-4</v>
      </c>
      <c r="BI921" s="13">
        <f t="shared" si="1170"/>
        <v>7.2499947996956948E-5</v>
      </c>
      <c r="BJ921" s="14">
        <f t="shared" si="1171"/>
        <v>0.51613828569596631</v>
      </c>
      <c r="BK921" s="14">
        <f t="shared" si="1172"/>
        <v>0.22278278953030567</v>
      </c>
      <c r="BL921" s="14">
        <f t="shared" si="1173"/>
        <v>0.24565341712783312</v>
      </c>
      <c r="BM921" s="14">
        <f t="shared" si="1174"/>
        <v>0.63747327793164132</v>
      </c>
      <c r="BN921" s="14">
        <f t="shared" si="1175"/>
        <v>0.35790096878098066</v>
      </c>
    </row>
    <row r="922" spans="1:66" x14ac:dyDescent="0.25">
      <c r="A922" t="s">
        <v>21</v>
      </c>
      <c r="B922" t="s">
        <v>275</v>
      </c>
      <c r="C922" t="s">
        <v>157</v>
      </c>
      <c r="D922" s="11">
        <v>44451</v>
      </c>
      <c r="E922" s="10">
        <f>VLOOKUP(A922,home!$A$2:$E$405,3,FALSE)</f>
        <v>1.3974</v>
      </c>
      <c r="F922" s="10">
        <f>VLOOKUP(B922,home!$B$2:$E$405,3,FALSE)</f>
        <v>0.71560000000000001</v>
      </c>
      <c r="G922" s="10">
        <f>VLOOKUP(C922,away!$B$2:$E$405,4,FALSE)</f>
        <v>0.82189999999999996</v>
      </c>
      <c r="H922" s="10">
        <f>VLOOKUP(A922,away!$A$2:$E$405,3,FALSE)</f>
        <v>1.3632</v>
      </c>
      <c r="I922" s="10">
        <f>VLOOKUP(C922,away!$B$2:$E$405,3,FALSE)</f>
        <v>1.4035</v>
      </c>
      <c r="J922" s="10">
        <f>VLOOKUP(B922,home!$B$2:$E$405,4,FALSE)</f>
        <v>1.0038</v>
      </c>
      <c r="K922" s="12">
        <f t="shared" si="1120"/>
        <v>0.82188310173599999</v>
      </c>
      <c r="L922" s="12">
        <f t="shared" si="1121"/>
        <v>1.9205215545600001</v>
      </c>
      <c r="M922" s="13">
        <f t="shared" si="1122"/>
        <v>6.4415263937308967E-2</v>
      </c>
      <c r="N922" s="13">
        <f t="shared" si="1123"/>
        <v>5.2941816923938595E-2</v>
      </c>
      <c r="O922" s="13">
        <f t="shared" si="1124"/>
        <v>0.12371090283427331</v>
      </c>
      <c r="P922" s="13">
        <f t="shared" si="1125"/>
        <v>0.10167590053999345</v>
      </c>
      <c r="Q922" s="13">
        <f t="shared" si="1126"/>
        <v>2.1755992352493054E-2</v>
      </c>
      <c r="R922" s="13">
        <f t="shared" si="1127"/>
        <v>0.11879472771364988</v>
      </c>
      <c r="S922" s="13">
        <f t="shared" si="1128"/>
        <v>4.012243418221461E-2</v>
      </c>
      <c r="T922" s="13">
        <f t="shared" si="1129"/>
        <v>4.1782852253805423E-2</v>
      </c>
      <c r="U922" s="13">
        <f t="shared" si="1130"/>
        <v>9.7635379283178114E-2</v>
      </c>
      <c r="V922" s="13">
        <f t="shared" si="1131"/>
        <v>7.0367804460887062E-3</v>
      </c>
      <c r="W922" s="13">
        <f t="shared" si="1132"/>
        <v>5.9602941586705633E-3</v>
      </c>
      <c r="X922" s="13">
        <f t="shared" si="1133"/>
        <v>1.1446873403244876E-2</v>
      </c>
      <c r="Y922" s="13">
        <f t="shared" si="1134"/>
        <v>1.0991983551625686E-2</v>
      </c>
      <c r="Z922" s="13">
        <f t="shared" si="1135"/>
        <v>7.6049278380716942E-2</v>
      </c>
      <c r="AA922" s="13">
        <f t="shared" si="1136"/>
        <v>6.2503616800328163E-2</v>
      </c>
      <c r="AB922" s="13">
        <f t="shared" si="1137"/>
        <v>2.5685333222786034E-2</v>
      </c>
      <c r="AC922" s="13">
        <f t="shared" si="1138"/>
        <v>6.9419783548372693E-4</v>
      </c>
      <c r="AD922" s="13">
        <f t="shared" si="1139"/>
        <v>1.224666262596781E-3</v>
      </c>
      <c r="AE922" s="13">
        <f t="shared" si="1140"/>
        <v>2.3519979544595546E-3</v>
      </c>
      <c r="AF922" s="13">
        <f t="shared" si="1141"/>
        <v>2.2585313839103027E-3</v>
      </c>
      <c r="AG922" s="13">
        <f t="shared" si="1142"/>
        <v>1.4458527348166544E-3</v>
      </c>
      <c r="AH922" s="13">
        <f t="shared" si="1143"/>
        <v>3.651356958472516E-2</v>
      </c>
      <c r="AI922" s="13">
        <f t="shared" si="1144"/>
        <v>3.0009885825747182E-2</v>
      </c>
      <c r="AJ922" s="13">
        <f t="shared" si="1145"/>
        <v>1.2332309022604158E-2</v>
      </c>
      <c r="AK922" s="13">
        <f t="shared" si="1146"/>
        <v>3.378572130354922E-3</v>
      </c>
      <c r="AL922" s="13">
        <f t="shared" si="1147"/>
        <v>4.3830102221992642E-5</v>
      </c>
      <c r="AM922" s="13">
        <f t="shared" si="1148"/>
        <v>2.0130650129889549E-4</v>
      </c>
      <c r="AN922" s="13">
        <f t="shared" si="1149"/>
        <v>3.8661347481758933E-4</v>
      </c>
      <c r="AO922" s="13">
        <f t="shared" si="1150"/>
        <v>3.7124975583526014E-4</v>
      </c>
      <c r="AP922" s="13">
        <f t="shared" si="1151"/>
        <v>2.3766438606891813E-4</v>
      </c>
      <c r="AQ922" s="13">
        <f t="shared" si="1152"/>
        <v>1.1410989404915664E-4</v>
      </c>
      <c r="AR922" s="13">
        <f t="shared" si="1153"/>
        <v>1.4025019484278221E-2</v>
      </c>
      <c r="AS922" s="13">
        <f t="shared" si="1154"/>
        <v>1.1526926515646419E-2</v>
      </c>
      <c r="AT922" s="13">
        <f t="shared" si="1155"/>
        <v>4.7368930590812111E-3</v>
      </c>
      <c r="AU922" s="13">
        <f t="shared" si="1156"/>
        <v>1.2977241199964653E-3</v>
      </c>
      <c r="AV922" s="13">
        <f t="shared" si="1157"/>
        <v>2.666443812350789E-4</v>
      </c>
      <c r="AW922" s="13">
        <f t="shared" si="1158"/>
        <v>1.921760310360879E-6</v>
      </c>
      <c r="AX922" s="13">
        <f t="shared" si="1159"/>
        <v>2.757506861452638E-5</v>
      </c>
      <c r="AY922" s="13">
        <f t="shared" si="1160"/>
        <v>5.2958513642668861E-5</v>
      </c>
      <c r="AZ922" s="13">
        <f t="shared" si="1161"/>
        <v>5.0853983474102696E-5</v>
      </c>
      <c r="BA922" s="13">
        <f t="shared" si="1162"/>
        <v>3.2555390465750759E-5</v>
      </c>
      <c r="BB922" s="13">
        <f t="shared" si="1163"/>
        <v>1.5630832276647859E-5</v>
      </c>
      <c r="BC922" s="13">
        <f t="shared" si="1164"/>
        <v>6.0038700606028745E-6</v>
      </c>
      <c r="BD922" s="13">
        <f t="shared" si="1165"/>
        <v>4.489225370446717E-3</v>
      </c>
      <c r="BE922" s="13">
        <f t="shared" si="1166"/>
        <v>3.6896184718546907E-3</v>
      </c>
      <c r="BF922" s="13">
        <f t="shared" si="1167"/>
        <v>1.5162175369351867E-3</v>
      </c>
      <c r="BG922" s="13">
        <f t="shared" si="1168"/>
        <v>4.153845240542699E-4</v>
      </c>
      <c r="BH922" s="13">
        <f t="shared" si="1169"/>
        <v>8.5349380260713839E-5</v>
      </c>
      <c r="BI922" s="13">
        <f t="shared" si="1170"/>
        <v>1.4029442675984169E-5</v>
      </c>
      <c r="BJ922" s="14">
        <f t="shared" si="1171"/>
        <v>0.15365738265016568</v>
      </c>
      <c r="BK922" s="14">
        <f t="shared" si="1172"/>
        <v>0.21404136555695416</v>
      </c>
      <c r="BL922" s="14">
        <f t="shared" si="1173"/>
        <v>0.55262732870411213</v>
      </c>
      <c r="BM922" s="14">
        <f t="shared" si="1174"/>
        <v>0.51302971423695909</v>
      </c>
      <c r="BN922" s="14">
        <f t="shared" si="1175"/>
        <v>0.48329460430165727</v>
      </c>
    </row>
    <row r="923" spans="1:66" x14ac:dyDescent="0.25">
      <c r="A923" t="s">
        <v>21</v>
      </c>
      <c r="B923" t="s">
        <v>265</v>
      </c>
      <c r="C923" t="s">
        <v>273</v>
      </c>
      <c r="D923" s="11">
        <v>44451</v>
      </c>
      <c r="E923" s="10">
        <f>VLOOKUP(A923,home!$A$2:$E$405,3,FALSE)</f>
        <v>1.3974</v>
      </c>
      <c r="F923" s="10">
        <f>VLOOKUP(B923,home!$B$2:$E$405,3,FALSE)</f>
        <v>0.97929999999999995</v>
      </c>
      <c r="G923" s="10">
        <f>VLOOKUP(C923,away!$B$2:$E$405,4,FALSE)</f>
        <v>1.0923</v>
      </c>
      <c r="H923" s="10">
        <f>VLOOKUP(A923,away!$A$2:$E$405,3,FALSE)</f>
        <v>1.3632</v>
      </c>
      <c r="I923" s="10">
        <f>VLOOKUP(C923,away!$B$2:$E$405,3,FALSE)</f>
        <v>1.0038</v>
      </c>
      <c r="J923" s="10">
        <f>VLOOKUP(B923,home!$B$2:$E$405,4,FALSE)</f>
        <v>0.81079999999999997</v>
      </c>
      <c r="K923" s="12">
        <f t="shared" si="1120"/>
        <v>1.4947839535859999</v>
      </c>
      <c r="L923" s="12">
        <f t="shared" si="1121"/>
        <v>1.1094826337279999</v>
      </c>
      <c r="M923" s="13">
        <f t="shared" si="1122"/>
        <v>7.3957358576805091E-2</v>
      </c>
      <c r="N923" s="13">
        <f t="shared" si="1123"/>
        <v>0.11055027285021417</v>
      </c>
      <c r="O923" s="13">
        <f t="shared" si="1124"/>
        <v>8.2054404977359816E-2</v>
      </c>
      <c r="P923" s="13">
        <f t="shared" si="1125"/>
        <v>0.12265360788120463</v>
      </c>
      <c r="Q923" s="13">
        <f t="shared" si="1126"/>
        <v>8.262438696052711E-2</v>
      </c>
      <c r="R923" s="13">
        <f t="shared" si="1127"/>
        <v>4.5518968671632541E-2</v>
      </c>
      <c r="S923" s="13">
        <f t="shared" si="1128"/>
        <v>5.0853315396104687E-2</v>
      </c>
      <c r="T923" s="13">
        <f t="shared" si="1129"/>
        <v>9.1670322455127046E-2</v>
      </c>
      <c r="U923" s="13">
        <f t="shared" si="1130"/>
        <v>6.8041023954140162E-2</v>
      </c>
      <c r="V923" s="13">
        <f t="shared" si="1131"/>
        <v>9.3707790634451078E-3</v>
      </c>
      <c r="W923" s="13">
        <f t="shared" si="1132"/>
        <v>4.116853593449208E-2</v>
      </c>
      <c r="X923" s="13">
        <f t="shared" si="1133"/>
        <v>4.5675775675326082E-2</v>
      </c>
      <c r="Y923" s="13">
        <f t="shared" si="1134"/>
        <v>2.5338239946915055E-2</v>
      </c>
      <c r="Z923" s="13">
        <f t="shared" si="1135"/>
        <v>1.6834168415461724E-2</v>
      </c>
      <c r="AA923" s="13">
        <f t="shared" si="1136"/>
        <v>2.5163444819396443E-2</v>
      </c>
      <c r="AB923" s="13">
        <f t="shared" si="1137"/>
        <v>1.8806956766490288E-2</v>
      </c>
      <c r="AC923" s="13">
        <f t="shared" si="1138"/>
        <v>9.7130282478549961E-4</v>
      </c>
      <c r="AD923" s="13">
        <f t="shared" si="1139"/>
        <v>1.5384516726876841E-2</v>
      </c>
      <c r="AE923" s="13">
        <f t="shared" si="1140"/>
        <v>1.7068854136767789E-2</v>
      </c>
      <c r="AF923" s="13">
        <f t="shared" si="1141"/>
        <v>9.4687986211900981E-3</v>
      </c>
      <c r="AG923" s="13">
        <f t="shared" si="1142"/>
        <v>3.5018225441593473E-3</v>
      </c>
      <c r="AH923" s="13">
        <f t="shared" si="1143"/>
        <v>4.6693043775517971E-3</v>
      </c>
      <c r="AI923" s="13">
        <f t="shared" si="1144"/>
        <v>6.9796012579732914E-3</v>
      </c>
      <c r="AJ923" s="13">
        <f t="shared" si="1145"/>
        <v>5.2164979814235696E-3</v>
      </c>
      <c r="AK923" s="13">
        <f t="shared" si="1146"/>
        <v>2.5991791588485702E-3</v>
      </c>
      <c r="AL923" s="13">
        <f t="shared" si="1147"/>
        <v>6.4433775406635776E-5</v>
      </c>
      <c r="AM923" s="13">
        <f t="shared" si="1148"/>
        <v>4.5993057474021824E-3</v>
      </c>
      <c r="AN923" s="13">
        <f t="shared" si="1149"/>
        <v>5.102849853948101E-3</v>
      </c>
      <c r="AO923" s="13">
        <f t="shared" si="1150"/>
        <v>2.8307616477384399E-3</v>
      </c>
      <c r="AP923" s="13">
        <f t="shared" si="1151"/>
        <v>1.0468936294630187E-3</v>
      </c>
      <c r="AQ923" s="13">
        <f t="shared" si="1152"/>
        <v>2.9037757531242376E-4</v>
      </c>
      <c r="AR923" s="13">
        <f t="shared" si="1153"/>
        <v>1.0361024236967703E-3</v>
      </c>
      <c r="AS923" s="13">
        <f t="shared" si="1154"/>
        <v>1.5487492772134951E-3</v>
      </c>
      <c r="AT923" s="13">
        <f t="shared" si="1155"/>
        <v>1.1575227838533243E-3</v>
      </c>
      <c r="AU923" s="13">
        <f t="shared" si="1156"/>
        <v>5.7674882773804833E-4</v>
      </c>
      <c r="AV923" s="13">
        <f t="shared" si="1157"/>
        <v>2.1552872323809261E-4</v>
      </c>
      <c r="AW923" s="13">
        <f t="shared" si="1158"/>
        <v>2.968315186808234E-6</v>
      </c>
      <c r="AX923" s="13">
        <f t="shared" si="1159"/>
        <v>1.1458280714754408E-3</v>
      </c>
      <c r="AY923" s="13">
        <f t="shared" si="1160"/>
        <v>1.2712763465400471E-3</v>
      </c>
      <c r="AZ923" s="13">
        <f t="shared" si="1161"/>
        <v>7.0522951457768063E-4</v>
      </c>
      <c r="BA923" s="13">
        <f t="shared" si="1162"/>
        <v>2.6081329973878792E-4</v>
      </c>
      <c r="BB923" s="13">
        <f t="shared" si="1163"/>
        <v>7.2341956676370194E-5</v>
      </c>
      <c r="BC923" s="13">
        <f t="shared" si="1164"/>
        <v>1.6052428924467228E-5</v>
      </c>
      <c r="BD923" s="13">
        <f t="shared" si="1165"/>
        <v>1.9158960764250926E-4</v>
      </c>
      <c r="BE923" s="13">
        <f t="shared" si="1166"/>
        <v>2.8638507117786048E-4</v>
      </c>
      <c r="BF923" s="13">
        <f t="shared" si="1167"/>
        <v>2.1404190447162519E-4</v>
      </c>
      <c r="BG923" s="13">
        <f t="shared" si="1168"/>
        <v>1.0664880139972426E-4</v>
      </c>
      <c r="BH923" s="13">
        <f t="shared" si="1169"/>
        <v>3.9854229250371983E-5</v>
      </c>
      <c r="BI923" s="13">
        <f t="shared" si="1170"/>
        <v>1.1914692473198767E-5</v>
      </c>
      <c r="BJ923" s="14">
        <f t="shared" si="1171"/>
        <v>0.4597932559233926</v>
      </c>
      <c r="BK923" s="14">
        <f t="shared" si="1172"/>
        <v>0.25914207386429178</v>
      </c>
      <c r="BL923" s="14">
        <f t="shared" si="1173"/>
        <v>0.26443446830697148</v>
      </c>
      <c r="BM923" s="14">
        <f t="shared" si="1174"/>
        <v>0.48157665856102094</v>
      </c>
      <c r="BN923" s="14">
        <f t="shared" si="1175"/>
        <v>0.51735899991774337</v>
      </c>
    </row>
    <row r="924" spans="1:66" x14ac:dyDescent="0.25">
      <c r="A924" t="s">
        <v>21</v>
      </c>
      <c r="B924" t="s">
        <v>266</v>
      </c>
      <c r="C924" t="s">
        <v>268</v>
      </c>
      <c r="D924" s="11">
        <v>44451</v>
      </c>
      <c r="E924" s="10">
        <f>VLOOKUP(A924,home!$A$2:$E$405,3,FALSE)</f>
        <v>1.3974</v>
      </c>
      <c r="F924" s="10">
        <f>VLOOKUP(B924,home!$B$2:$E$405,3,FALSE)</f>
        <v>0.79090000000000005</v>
      </c>
      <c r="G924" s="10">
        <f>VLOOKUP(C924,away!$B$2:$E$405,4,FALSE)</f>
        <v>0.86629999999999996</v>
      </c>
      <c r="H924" s="10">
        <f>VLOOKUP(A924,away!$A$2:$E$405,3,FALSE)</f>
        <v>1.3632</v>
      </c>
      <c r="I924" s="10">
        <f>VLOOKUP(C924,away!$B$2:$E$405,3,FALSE)</f>
        <v>0.96519999999999995</v>
      </c>
      <c r="J924" s="10">
        <f>VLOOKUP(B924,home!$B$2:$E$405,4,FALSE)</f>
        <v>1.1196999999999999</v>
      </c>
      <c r="K924" s="12">
        <f t="shared" si="1120"/>
        <v>0.95743793065800009</v>
      </c>
      <c r="L924" s="12">
        <f t="shared" si="1121"/>
        <v>1.4732571886079997</v>
      </c>
      <c r="M924" s="13">
        <f t="shared" si="1122"/>
        <v>8.7975657748293093E-2</v>
      </c>
      <c r="N924" s="13">
        <f t="shared" si="1123"/>
        <v>8.4231231702802181E-2</v>
      </c>
      <c r="O924" s="13">
        <f t="shared" si="1124"/>
        <v>0.12961077020018988</v>
      </c>
      <c r="P924" s="13">
        <f t="shared" si="1125"/>
        <v>0.12409426761145938</v>
      </c>
      <c r="Q924" s="13">
        <f t="shared" si="1126"/>
        <v>4.0323088089152727E-2</v>
      </c>
      <c r="R924" s="13">
        <f t="shared" si="1127"/>
        <v>9.5474999459224635E-2</v>
      </c>
      <c r="S924" s="13">
        <f t="shared" si="1128"/>
        <v>4.3760364082993393E-2</v>
      </c>
      <c r="T924" s="13">
        <f t="shared" si="1129"/>
        <v>5.9406279394217873E-2</v>
      </c>
      <c r="U924" s="13">
        <f t="shared" si="1130"/>
        <v>9.141138591181372E-2</v>
      </c>
      <c r="V924" s="13">
        <f t="shared" si="1131"/>
        <v>6.8584758686908711E-3</v>
      </c>
      <c r="W924" s="13">
        <f t="shared" si="1132"/>
        <v>1.2868951339272879E-2</v>
      </c>
      <c r="X924" s="13">
        <f t="shared" si="1133"/>
        <v>1.8959275070430315E-2</v>
      </c>
      <c r="Y924" s="13">
        <f t="shared" si="1134"/>
        <v>1.3965944144153954E-2</v>
      </c>
      <c r="Z924" s="13">
        <f t="shared" si="1135"/>
        <v>4.6886409761882533E-2</v>
      </c>
      <c r="AA924" s="13">
        <f t="shared" si="1136"/>
        <v>4.4890827138399862E-2</v>
      </c>
      <c r="AB924" s="13">
        <f t="shared" si="1137"/>
        <v>2.1490090320457778E-2</v>
      </c>
      <c r="AC924" s="13">
        <f t="shared" si="1138"/>
        <v>6.0463993793824066E-4</v>
      </c>
      <c r="AD924" s="13">
        <f t="shared" si="1139"/>
        <v>3.0803055350029813E-3</v>
      </c>
      <c r="AE924" s="13">
        <f t="shared" si="1140"/>
        <v>4.5380822725521524E-3</v>
      </c>
      <c r="AF924" s="13">
        <f t="shared" si="1141"/>
        <v>3.3428811652659938E-3</v>
      </c>
      <c r="AG924" s="13">
        <f t="shared" si="1142"/>
        <v>1.6416412357968043E-3</v>
      </c>
      <c r="AH924" s="13">
        <f t="shared" si="1143"/>
        <v>1.7268935057428436E-2</v>
      </c>
      <c r="AI924" s="13">
        <f t="shared" si="1144"/>
        <v>1.6533933446051672E-2</v>
      </c>
      <c r="AJ924" s="13">
        <f t="shared" si="1145"/>
        <v>7.9151075121124039E-3</v>
      </c>
      <c r="AK924" s="13">
        <f t="shared" si="1146"/>
        <v>2.5260747191108305E-3</v>
      </c>
      <c r="AL924" s="13">
        <f t="shared" si="1147"/>
        <v>3.4115050543530578E-5</v>
      </c>
      <c r="AM924" s="13">
        <f t="shared" si="1148"/>
        <v>5.8984027144552773E-4</v>
      </c>
      <c r="AN924" s="13">
        <f t="shared" si="1149"/>
        <v>8.6898642003761773E-4</v>
      </c>
      <c r="AO924" s="13">
        <f t="shared" si="1150"/>
        <v>6.4012024506157562E-4</v>
      </c>
      <c r="AP924" s="13">
        <f t="shared" si="1151"/>
        <v>3.1435391753682692E-4</v>
      </c>
      <c r="AQ924" s="13">
        <f t="shared" si="1152"/>
        <v>1.1578104219455416E-4</v>
      </c>
      <c r="AR924" s="13">
        <f t="shared" si="1153"/>
        <v>5.0883165425922236E-3</v>
      </c>
      <c r="AS924" s="13">
        <f t="shared" si="1154"/>
        <v>4.8717472610723678E-3</v>
      </c>
      <c r="AT924" s="13">
        <f t="shared" si="1155"/>
        <v>2.3321978081649541E-3</v>
      </c>
      <c r="AU924" s="13">
        <f t="shared" si="1156"/>
        <v>7.4431154777819227E-4</v>
      </c>
      <c r="AV924" s="13">
        <f t="shared" si="1157"/>
        <v>1.781580270174014E-4</v>
      </c>
      <c r="AW924" s="13">
        <f t="shared" si="1158"/>
        <v>1.3366962079441702E-6</v>
      </c>
      <c r="AX924" s="13">
        <f t="shared" si="1159"/>
        <v>9.412257481859316E-5</v>
      </c>
      <c r="AY924" s="13">
        <f t="shared" si="1160"/>
        <v>1.3866675996178669E-4</v>
      </c>
      <c r="AZ924" s="13">
        <f t="shared" si="1161"/>
        <v>1.0214590046734112E-4</v>
      </c>
      <c r="BA924" s="13">
        <f t="shared" si="1162"/>
        <v>5.0162394050115846E-5</v>
      </c>
      <c r="BB924" s="13">
        <f t="shared" si="1163"/>
        <v>1.8475526908030084E-5</v>
      </c>
      <c r="BC924" s="13">
        <f t="shared" si="1164"/>
        <v>5.4438405661151654E-6</v>
      </c>
      <c r="BD924" s="13">
        <f t="shared" si="1165"/>
        <v>1.2493998207145011E-3</v>
      </c>
      <c r="BE924" s="13">
        <f t="shared" si="1166"/>
        <v>1.1962227789093683E-3</v>
      </c>
      <c r="BF924" s="13">
        <f t="shared" si="1167"/>
        <v>5.7265453102247395E-4</v>
      </c>
      <c r="BG924" s="13">
        <f t="shared" si="1168"/>
        <v>1.8276038972136165E-4</v>
      </c>
      <c r="BH924" s="13">
        <f t="shared" si="1169"/>
        <v>4.374543233526753E-5</v>
      </c>
      <c r="BI924" s="13">
        <f t="shared" si="1170"/>
        <v>8.3767072421636243E-6</v>
      </c>
      <c r="BJ924" s="14">
        <f t="shared" si="1171"/>
        <v>0.24529577884169596</v>
      </c>
      <c r="BK924" s="14">
        <f t="shared" si="1172"/>
        <v>0.26346618705988029</v>
      </c>
      <c r="BL924" s="14">
        <f t="shared" si="1173"/>
        <v>0.44359001461135955</v>
      </c>
      <c r="BM924" s="14">
        <f t="shared" si="1174"/>
        <v>0.43739104539994256</v>
      </c>
      <c r="BN924" s="14">
        <f t="shared" si="1175"/>
        <v>0.56171001481112193</v>
      </c>
    </row>
    <row r="925" spans="1:66" x14ac:dyDescent="0.25">
      <c r="A925" t="s">
        <v>21</v>
      </c>
      <c r="B925" t="s">
        <v>274</v>
      </c>
      <c r="C925" t="s">
        <v>270</v>
      </c>
      <c r="D925" s="11">
        <v>44451</v>
      </c>
      <c r="E925" s="10">
        <f>VLOOKUP(A925,home!$A$2:$E$405,3,FALSE)</f>
        <v>1.3974</v>
      </c>
      <c r="F925" s="10">
        <f>VLOOKUP(B925,home!$B$2:$E$405,3,FALSE)</f>
        <v>1.5819000000000001</v>
      </c>
      <c r="G925" s="10">
        <f>VLOOKUP(C925,away!$B$2:$E$405,4,FALSE)</f>
        <v>1.0923</v>
      </c>
      <c r="H925" s="10">
        <f>VLOOKUP(A925,away!$A$2:$E$405,3,FALSE)</f>
        <v>1.3632</v>
      </c>
      <c r="I925" s="10">
        <f>VLOOKUP(C925,away!$B$2:$E$405,3,FALSE)</f>
        <v>1.081</v>
      </c>
      <c r="J925" s="10">
        <f>VLOOKUP(B925,home!$B$2:$E$405,4,FALSE)</f>
        <v>0.88800000000000001</v>
      </c>
      <c r="K925" s="12">
        <f t="shared" si="1120"/>
        <v>2.4145805536380003</v>
      </c>
      <c r="L925" s="12">
        <f t="shared" si="1121"/>
        <v>1.3085738495999999</v>
      </c>
      <c r="M925" s="13">
        <f t="shared" si="1122"/>
        <v>2.4157644579514408E-2</v>
      </c>
      <c r="N925" s="13">
        <f t="shared" si="1123"/>
        <v>5.8330578823393937E-2</v>
      </c>
      <c r="O925" s="13">
        <f t="shared" si="1124"/>
        <v>3.1612061964683739E-2</v>
      </c>
      <c r="P925" s="13">
        <f t="shared" si="1125"/>
        <v>7.6329870080324838E-2</v>
      </c>
      <c r="Q925" s="13">
        <f t="shared" si="1126"/>
        <v>7.042194065470779E-2</v>
      </c>
      <c r="R925" s="13">
        <f t="shared" si="1127"/>
        <v>2.068335880945997E-2</v>
      </c>
      <c r="S925" s="13">
        <f t="shared" si="1128"/>
        <v>6.0294051509267463E-2</v>
      </c>
      <c r="T925" s="13">
        <f t="shared" si="1129"/>
        <v>9.215230997883371E-2</v>
      </c>
      <c r="U925" s="13">
        <f t="shared" si="1130"/>
        <v>4.9941635965239269E-2</v>
      </c>
      <c r="V925" s="13">
        <f t="shared" si="1131"/>
        <v>2.1167613346163346E-2</v>
      </c>
      <c r="W925" s="13">
        <f t="shared" si="1132"/>
        <v>5.6679816151435573E-2</v>
      </c>
      <c r="X925" s="13">
        <f t="shared" si="1133"/>
        <v>7.41697252159043E-2</v>
      </c>
      <c r="Y925" s="13">
        <f t="shared" si="1134"/>
        <v>4.8528281424775041E-2</v>
      </c>
      <c r="Z925" s="13">
        <f t="shared" si="1135"/>
        <v>9.021900819984368E-3</v>
      </c>
      <c r="AA925" s="13">
        <f t="shared" si="1136"/>
        <v>2.1784106276784985E-2</v>
      </c>
      <c r="AB925" s="13">
        <f t="shared" si="1137"/>
        <v>2.6299739697154271E-2</v>
      </c>
      <c r="AC925" s="13">
        <f t="shared" si="1138"/>
        <v>4.1801498157888603E-3</v>
      </c>
      <c r="AD925" s="13">
        <f t="shared" si="1139"/>
        <v>3.4214495465758353E-2</v>
      </c>
      <c r="AE925" s="13">
        <f t="shared" si="1140"/>
        <v>4.4772194043749144E-2</v>
      </c>
      <c r="AF925" s="13">
        <f t="shared" si="1141"/>
        <v>2.9293861157433505E-2</v>
      </c>
      <c r="AG925" s="13">
        <f t="shared" si="1142"/>
        <v>1.2777726888143557E-2</v>
      </c>
      <c r="AH925" s="13">
        <f t="shared" si="1143"/>
        <v>2.9514558716790848E-3</v>
      </c>
      <c r="AI925" s="13">
        <f t="shared" si="1144"/>
        <v>7.1265279526770116E-3</v>
      </c>
      <c r="AJ925" s="13">
        <f t="shared" si="1145"/>
        <v>8.6037879047457747E-3</v>
      </c>
      <c r="AK925" s="13">
        <f t="shared" si="1146"/>
        <v>6.9248463208083262E-3</v>
      </c>
      <c r="AL925" s="13">
        <f t="shared" si="1147"/>
        <v>5.2831358008475322E-4</v>
      </c>
      <c r="AM925" s="13">
        <f t="shared" si="1148"/>
        <v>1.6522731080831115E-2</v>
      </c>
      <c r="AN925" s="13">
        <f t="shared" si="1149"/>
        <v>2.1621213816348739E-2</v>
      </c>
      <c r="AO925" s="13">
        <f t="shared" si="1150"/>
        <v>1.4146477498342089E-2</v>
      </c>
      <c r="AP925" s="13">
        <f t="shared" si="1151"/>
        <v>6.1705701727617608E-3</v>
      </c>
      <c r="AQ925" s="13">
        <f t="shared" si="1152"/>
        <v>2.0186616912994484E-3</v>
      </c>
      <c r="AR925" s="13">
        <f t="shared" si="1153"/>
        <v>7.7243959438552472E-4</v>
      </c>
      <c r="AS925" s="13">
        <f t="shared" si="1154"/>
        <v>1.8651176234633128E-3</v>
      </c>
      <c r="AT925" s="13">
        <f t="shared" si="1155"/>
        <v>2.2517383719310191E-3</v>
      </c>
      <c r="AU925" s="13">
        <f t="shared" si="1156"/>
        <v>1.8123345615817096E-3</v>
      </c>
      <c r="AV925" s="13">
        <f t="shared" si="1157"/>
        <v>1.0940069472703119E-3</v>
      </c>
      <c r="AW925" s="13">
        <f t="shared" si="1158"/>
        <v>4.6369157938583987E-5</v>
      </c>
      <c r="AX925" s="13">
        <f t="shared" si="1159"/>
        <v>6.6492441934608371E-3</v>
      </c>
      <c r="AY925" s="13">
        <f t="shared" si="1160"/>
        <v>8.7010270711674938E-3</v>
      </c>
      <c r="AZ925" s="13">
        <f t="shared" si="1161"/>
        <v>5.6929682449957299E-3</v>
      </c>
      <c r="BA925" s="13">
        <f t="shared" si="1162"/>
        <v>2.4832231240015392E-3</v>
      </c>
      <c r="BB925" s="13">
        <f t="shared" si="1163"/>
        <v>8.1237021069760799E-4</v>
      </c>
      <c r="BC925" s="13">
        <f t="shared" si="1164"/>
        <v>2.1260928278258641E-4</v>
      </c>
      <c r="BD925" s="13">
        <f t="shared" si="1165"/>
        <v>1.6846570893475467E-4</v>
      </c>
      <c r="BE925" s="13">
        <f t="shared" si="1166"/>
        <v>4.0677402474869815E-4</v>
      </c>
      <c r="BF925" s="13">
        <f t="shared" si="1167"/>
        <v>4.9109432494163477E-4</v>
      </c>
      <c r="BG925" s="13">
        <f t="shared" si="1168"/>
        <v>3.9526226900201745E-4</v>
      </c>
      <c r="BH925" s="13">
        <f t="shared" si="1169"/>
        <v>2.385981470797759E-4</v>
      </c>
      <c r="BI925" s="13">
        <f t="shared" si="1170"/>
        <v>1.1522288921457716E-4</v>
      </c>
      <c r="BJ925" s="14">
        <f t="shared" si="1171"/>
        <v>0.60637202619082398</v>
      </c>
      <c r="BK925" s="14">
        <f t="shared" si="1172"/>
        <v>0.19535866998231116</v>
      </c>
      <c r="BL925" s="14">
        <f t="shared" si="1173"/>
        <v>0.18553857522578576</v>
      </c>
      <c r="BM925" s="14">
        <f t="shared" si="1174"/>
        <v>0.7061010593935918</v>
      </c>
      <c r="BN925" s="14">
        <f t="shared" si="1175"/>
        <v>0.2815354549120847</v>
      </c>
    </row>
    <row r="926" spans="1:66" x14ac:dyDescent="0.25">
      <c r="A926" t="s">
        <v>175</v>
      </c>
      <c r="B926" t="s">
        <v>280</v>
      </c>
      <c r="C926" t="s">
        <v>281</v>
      </c>
      <c r="D926" s="11">
        <v>44451</v>
      </c>
      <c r="E926" s="10">
        <f>VLOOKUP(A926,home!$A$2:$E$405,3,FALSE)</f>
        <v>1.1583000000000001</v>
      </c>
      <c r="F926" s="10">
        <f>VLOOKUP(B926,home!$B$2:$E$405,3,FALSE)</f>
        <v>0.86329999999999996</v>
      </c>
      <c r="G926" s="10">
        <f>VLOOKUP(C926,away!$B$2:$E$405,4,FALSE)</f>
        <v>1.0665</v>
      </c>
      <c r="H926" s="10">
        <f>VLOOKUP(A926,away!$A$2:$E$405,3,FALSE)</f>
        <v>1.0458000000000001</v>
      </c>
      <c r="I926" s="10">
        <f>VLOOKUP(C926,away!$B$2:$E$405,3,FALSE)</f>
        <v>0.61870000000000003</v>
      </c>
      <c r="J926" s="10">
        <f>VLOOKUP(B926,home!$B$2:$E$405,4,FALSE)</f>
        <v>0.9</v>
      </c>
      <c r="K926" s="12">
        <f t="shared" si="1120"/>
        <v>1.0664577559350001</v>
      </c>
      <c r="L926" s="12">
        <f t="shared" si="1121"/>
        <v>0.58233281400000003</v>
      </c>
      <c r="M926" s="13">
        <f t="shared" si="1122"/>
        <v>0.19228232006858731</v>
      </c>
      <c r="N926" s="13">
        <f t="shared" si="1123"/>
        <v>0.20506097156632105</v>
      </c>
      <c r="O926" s="13">
        <f t="shared" si="1124"/>
        <v>0.11197230452798912</v>
      </c>
      <c r="P926" s="13">
        <f t="shared" si="1125"/>
        <v>0.11941373261378972</v>
      </c>
      <c r="Q926" s="13">
        <f t="shared" si="1126"/>
        <v>0.1093444317832348</v>
      </c>
      <c r="R926" s="13">
        <f t="shared" si="1127"/>
        <v>3.2602573592924428E-2</v>
      </c>
      <c r="S926" s="13">
        <f t="shared" si="1128"/>
        <v>1.8539977481641629E-2</v>
      </c>
      <c r="T926" s="13">
        <f t="shared" si="1129"/>
        <v>6.3674850655562151E-2</v>
      </c>
      <c r="U926" s="13">
        <f t="shared" si="1130"/>
        <v>3.4769267471615871E-2</v>
      </c>
      <c r="V926" s="13">
        <f t="shared" si="1131"/>
        <v>1.2793271389628922E-3</v>
      </c>
      <c r="W926" s="13">
        <f t="shared" si="1132"/>
        <v>3.8870405781178764E-2</v>
      </c>
      <c r="X926" s="13">
        <f t="shared" si="1133"/>
        <v>2.2635512779875699E-2</v>
      </c>
      <c r="Y926" s="13">
        <f t="shared" si="1134"/>
        <v>6.5907009267189894E-3</v>
      </c>
      <c r="Z926" s="13">
        <f t="shared" si="1135"/>
        <v>6.3285161413365902E-3</v>
      </c>
      <c r="AA926" s="13">
        <f t="shared" si="1136"/>
        <v>6.7490951224882453E-3</v>
      </c>
      <c r="AB926" s="13">
        <f t="shared" si="1137"/>
        <v>3.5988124194603344E-3</v>
      </c>
      <c r="AC926" s="13">
        <f t="shared" si="1138"/>
        <v>4.9656550860729976E-5</v>
      </c>
      <c r="AD926" s="13">
        <f t="shared" si="1139"/>
        <v>1.0363411430419691E-2</v>
      </c>
      <c r="AE926" s="13">
        <f t="shared" si="1140"/>
        <v>6.0349545409160632E-3</v>
      </c>
      <c r="AF926" s="13">
        <f t="shared" si="1141"/>
        <v>1.7571760300868649E-3</v>
      </c>
      <c r="AG926" s="13">
        <f t="shared" si="1142"/>
        <v>3.4108708743127756E-4</v>
      </c>
      <c r="AH926" s="13">
        <f t="shared" si="1143"/>
        <v>9.2132565325723961E-4</v>
      </c>
      <c r="AI926" s="13">
        <f t="shared" si="1144"/>
        <v>9.8255488865806365E-4</v>
      </c>
      <c r="AJ926" s="13">
        <f t="shared" si="1145"/>
        <v>5.2392664082062126E-4</v>
      </c>
      <c r="AK926" s="13">
        <f t="shared" si="1146"/>
        <v>1.8624854321470753E-4</v>
      </c>
      <c r="AL926" s="13">
        <f t="shared" si="1147"/>
        <v>1.233534957325487E-6</v>
      </c>
      <c r="AM926" s="13">
        <f t="shared" si="1148"/>
        <v>2.2104280995833034E-3</v>
      </c>
      <c r="AN926" s="13">
        <f t="shared" si="1149"/>
        <v>1.2872048153750172E-3</v>
      </c>
      <c r="AO926" s="13">
        <f t="shared" si="1150"/>
        <v>3.7479080116584217E-4</v>
      </c>
      <c r="AP926" s="13">
        <f t="shared" si="1151"/>
        <v>7.2750993968073111E-5</v>
      </c>
      <c r="AQ926" s="13">
        <f t="shared" si="1152"/>
        <v>1.059132275968126E-5</v>
      </c>
      <c r="AR926" s="13">
        <f t="shared" si="1153"/>
        <v>1.0730363205433533E-4</v>
      </c>
      <c r="AS926" s="13">
        <f t="shared" si="1154"/>
        <v>1.1443479064434139E-4</v>
      </c>
      <c r="AT926" s="13">
        <f t="shared" si="1155"/>
        <v>6.1019935015727929E-5</v>
      </c>
      <c r="AU926" s="13">
        <f t="shared" si="1156"/>
        <v>2.1691727654724252E-5</v>
      </c>
      <c r="AV926" s="13">
        <f t="shared" si="1157"/>
        <v>5.7833277992526021E-6</v>
      </c>
      <c r="AW926" s="13">
        <f t="shared" si="1158"/>
        <v>2.1279620610766177E-8</v>
      </c>
      <c r="AX926" s="13">
        <f t="shared" si="1159"/>
        <v>3.9288803178954597E-4</v>
      </c>
      <c r="AY926" s="13">
        <f t="shared" si="1160"/>
        <v>2.2879159313892773E-4</v>
      </c>
      <c r="AZ926" s="13">
        <f t="shared" si="1161"/>
        <v>6.6616426126067443E-5</v>
      </c>
      <c r="BA926" s="13">
        <f t="shared" si="1162"/>
        <v>1.2930976961538659E-5</v>
      </c>
      <c r="BB926" s="13">
        <f t="shared" si="1163"/>
        <v>1.8825330504454942E-6</v>
      </c>
      <c r="BC926" s="13">
        <f t="shared" si="1164"/>
        <v>2.1925215374278575E-7</v>
      </c>
      <c r="BD926" s="13">
        <f t="shared" si="1165"/>
        <v>1.0414404334436948E-5</v>
      </c>
      <c r="BE926" s="13">
        <f t="shared" si="1166"/>
        <v>1.1106522275903366E-5</v>
      </c>
      <c r="BF926" s="13">
        <f t="shared" si="1167"/>
        <v>5.9223184113009966E-6</v>
      </c>
      <c r="BG926" s="13">
        <f t="shared" si="1168"/>
        <v>2.1053008009495323E-6</v>
      </c>
      <c r="BH926" s="13">
        <f t="shared" si="1169"/>
        <v>5.6130359193719911E-7</v>
      </c>
      <c r="BI926" s="13">
        <f t="shared" si="1170"/>
        <v>1.1972131381112011E-7</v>
      </c>
      <c r="BJ926" s="14">
        <f t="shared" si="1171"/>
        <v>0.46933259742781763</v>
      </c>
      <c r="BK926" s="14">
        <f t="shared" si="1172"/>
        <v>0.33179503898193863</v>
      </c>
      <c r="BL926" s="14">
        <f t="shared" si="1173"/>
        <v>0.19264657184432532</v>
      </c>
      <c r="BM926" s="14">
        <f t="shared" si="1174"/>
        <v>0.22919761992905321</v>
      </c>
      <c r="BN926" s="14">
        <f t="shared" si="1175"/>
        <v>0.77067633415284642</v>
      </c>
    </row>
    <row r="927" spans="1:66" x14ac:dyDescent="0.25">
      <c r="A927" t="s">
        <v>175</v>
      </c>
      <c r="B927" t="s">
        <v>279</v>
      </c>
      <c r="C927" t="s">
        <v>277</v>
      </c>
      <c r="D927" s="11">
        <v>44451</v>
      </c>
      <c r="E927" s="10">
        <f>VLOOKUP(A927,home!$A$2:$E$405,3,FALSE)</f>
        <v>1.1583000000000001</v>
      </c>
      <c r="F927" s="10">
        <f>VLOOKUP(B927,home!$B$2:$E$405,3,FALSE)</f>
        <v>1.0551999999999999</v>
      </c>
      <c r="G927" s="10">
        <f>VLOOKUP(C927,away!$B$2:$E$405,4,FALSE)</f>
        <v>0.97130000000000005</v>
      </c>
      <c r="H927" s="10">
        <f>VLOOKUP(A927,away!$A$2:$E$405,3,FALSE)</f>
        <v>1.0458000000000001</v>
      </c>
      <c r="I927" s="10">
        <f>VLOOKUP(C927,away!$B$2:$E$405,3,FALSE)</f>
        <v>0.95620000000000005</v>
      </c>
      <c r="J927" s="10">
        <f>VLOOKUP(B927,home!$B$2:$E$405,4,FALSE)</f>
        <v>0.85</v>
      </c>
      <c r="K927" s="12">
        <f t="shared" si="1120"/>
        <v>1.187159924808</v>
      </c>
      <c r="L927" s="12">
        <f t="shared" si="1121"/>
        <v>0.84999486600000007</v>
      </c>
      <c r="M927" s="13">
        <f t="shared" si="1122"/>
        <v>0.13039919656655372</v>
      </c>
      <c r="N927" s="13">
        <f t="shared" si="1123"/>
        <v>0.15480470039097352</v>
      </c>
      <c r="O927" s="13">
        <f t="shared" si="1124"/>
        <v>0.1108386476120955</v>
      </c>
      <c r="P927" s="13">
        <f t="shared" si="1125"/>
        <v>0.1315832005649957</v>
      </c>
      <c r="Q927" s="13">
        <f t="shared" si="1126"/>
        <v>9.1888968238036592E-2</v>
      </c>
      <c r="R927" s="13">
        <f t="shared" si="1127"/>
        <v>4.710614071233217E-2</v>
      </c>
      <c r="S927" s="13">
        <f t="shared" si="1128"/>
        <v>3.3194488782933226E-2</v>
      </c>
      <c r="T927" s="13">
        <f t="shared" si="1129"/>
        <v>7.8105151244368176E-2</v>
      </c>
      <c r="U927" s="13">
        <f t="shared" si="1130"/>
        <v>5.5922522466047321E-2</v>
      </c>
      <c r="V927" s="13">
        <f t="shared" si="1131"/>
        <v>3.7217654966727304E-3</v>
      </c>
      <c r="W927" s="13">
        <f t="shared" si="1132"/>
        <v>3.6362300208050737E-2</v>
      </c>
      <c r="X927" s="13">
        <f t="shared" si="1133"/>
        <v>3.090776849279386E-2</v>
      </c>
      <c r="Y927" s="13">
        <f t="shared" si="1134"/>
        <v>1.313572226919567E-2</v>
      </c>
      <c r="Z927" s="13">
        <f t="shared" si="1135"/>
        <v>1.334665925418531E-2</v>
      </c>
      <c r="AA927" s="13">
        <f t="shared" si="1136"/>
        <v>1.5844618996636629E-2</v>
      </c>
      <c r="AB927" s="13">
        <f t="shared" si="1137"/>
        <v>9.4050483483292795E-3</v>
      </c>
      <c r="AC927" s="13">
        <f t="shared" si="1138"/>
        <v>2.3472240852468669E-4</v>
      </c>
      <c r="AD927" s="13">
        <f t="shared" si="1139"/>
        <v>1.079196639520886E-2</v>
      </c>
      <c r="AE927" s="13">
        <f t="shared" si="1140"/>
        <v>9.1731160299720581E-3</v>
      </c>
      <c r="AF927" s="13">
        <f t="shared" si="1141"/>
        <v>3.8985507653492763E-3</v>
      </c>
      <c r="AG927" s="13">
        <f t="shared" si="1142"/>
        <v>1.1045827117957519E-3</v>
      </c>
      <c r="AH927" s="13">
        <f t="shared" si="1143"/>
        <v>2.8361479610772254E-3</v>
      </c>
      <c r="AI927" s="13">
        <f t="shared" si="1144"/>
        <v>3.3669612002168014E-3</v>
      </c>
      <c r="AJ927" s="13">
        <f t="shared" si="1145"/>
        <v>1.9985607026404167E-3</v>
      </c>
      <c r="AK927" s="13">
        <f t="shared" si="1146"/>
        <v>7.9087039115694011E-4</v>
      </c>
      <c r="AL927" s="13">
        <f t="shared" si="1147"/>
        <v>9.4741460288796159E-6</v>
      </c>
      <c r="AM927" s="13">
        <f t="shared" si="1148"/>
        <v>2.5623580028533203E-3</v>
      </c>
      <c r="AN927" s="13">
        <f t="shared" si="1149"/>
        <v>2.1779911472793356E-3</v>
      </c>
      <c r="AO927" s="13">
        <f t="shared" si="1150"/>
        <v>9.2564064669044255E-4</v>
      </c>
      <c r="AP927" s="13">
        <f t="shared" si="1151"/>
        <v>2.6226326581593208E-4</v>
      </c>
      <c r="AQ927" s="13">
        <f t="shared" si="1152"/>
        <v>5.5730607370983887E-5</v>
      </c>
      <c r="AR927" s="13">
        <f t="shared" si="1153"/>
        <v>4.8214224122640215E-4</v>
      </c>
      <c r="AS927" s="13">
        <f t="shared" si="1154"/>
        <v>5.7237994684109612E-4</v>
      </c>
      <c r="AT927" s="13">
        <f t="shared" si="1155"/>
        <v>3.3975326732674151E-4</v>
      </c>
      <c r="AU927" s="13">
        <f t="shared" si="1156"/>
        <v>1.3444715443096226E-4</v>
      </c>
      <c r="AV927" s="13">
        <f t="shared" si="1157"/>
        <v>3.9902568436227679E-5</v>
      </c>
      <c r="AW927" s="13">
        <f t="shared" si="1158"/>
        <v>2.6556027140002373E-7</v>
      </c>
      <c r="AX927" s="13">
        <f t="shared" si="1159"/>
        <v>5.069881223330882E-4</v>
      </c>
      <c r="AY927" s="13">
        <f t="shared" si="1160"/>
        <v>4.30937301106105E-4</v>
      </c>
      <c r="AZ927" s="13">
        <f t="shared" si="1161"/>
        <v>1.8314724675404267E-4</v>
      </c>
      <c r="BA927" s="13">
        <f t="shared" si="1162"/>
        <v>5.1891406487657155E-5</v>
      </c>
      <c r="BB927" s="13">
        <f t="shared" si="1163"/>
        <v>1.1026857276006918E-5</v>
      </c>
      <c r="BC927" s="13">
        <f t="shared" si="1164"/>
        <v>1.8745544145441257E-6</v>
      </c>
      <c r="BD927" s="13">
        <f t="shared" si="1165"/>
        <v>6.8303071620695878E-5</v>
      </c>
      <c r="BE927" s="13">
        <f t="shared" si="1166"/>
        <v>8.1086669369380754E-5</v>
      </c>
      <c r="BF927" s="13">
        <f t="shared" si="1167"/>
        <v>4.8131422155742625E-5</v>
      </c>
      <c r="BG927" s="13">
        <f t="shared" si="1168"/>
        <v>1.9046565169104506E-5</v>
      </c>
      <c r="BH927" s="13">
        <f t="shared" si="1169"/>
        <v>5.6528297185011952E-6</v>
      </c>
      <c r="BI927" s="13">
        <f t="shared" si="1170"/>
        <v>1.34216258071366E-6</v>
      </c>
      <c r="BJ927" s="14">
        <f t="shared" si="1171"/>
        <v>0.4373426759041259</v>
      </c>
      <c r="BK927" s="14">
        <f t="shared" si="1172"/>
        <v>0.29957378526681505</v>
      </c>
      <c r="BL927" s="14">
        <f t="shared" si="1173"/>
        <v>0.2499017062894078</v>
      </c>
      <c r="BM927" s="14">
        <f t="shared" si="1174"/>
        <v>0.3331133008887121</v>
      </c>
      <c r="BN927" s="14">
        <f t="shared" si="1175"/>
        <v>0.66662085408498728</v>
      </c>
    </row>
    <row r="928" spans="1:66" s="10" customFormat="1" x14ac:dyDescent="0.25">
      <c r="A928" t="s">
        <v>175</v>
      </c>
      <c r="B928" t="s">
        <v>284</v>
      </c>
      <c r="C928" t="s">
        <v>530</v>
      </c>
      <c r="D928" s="11">
        <v>44451</v>
      </c>
      <c r="E928" s="10">
        <f>VLOOKUP(A928,home!$A$2:$E$405,3,FALSE)</f>
        <v>1.1583000000000001</v>
      </c>
      <c r="F928" s="10">
        <f>VLOOKUP(B928,home!$B$2:$E$405,3,FALSE)</f>
        <v>1.2949999999999999</v>
      </c>
      <c r="G928" s="10" t="e">
        <f>VLOOKUP(C928,away!$B$2:$E$405,4,FALSE)</f>
        <v>#N/A</v>
      </c>
      <c r="H928" s="10">
        <f>VLOOKUP(A928,away!$A$2:$E$405,3,FALSE)</f>
        <v>1.0458000000000001</v>
      </c>
      <c r="I928" s="10" t="e">
        <f>VLOOKUP(C928,away!$B$2:$E$405,3,FALSE)</f>
        <v>#N/A</v>
      </c>
      <c r="J928" s="10">
        <f>VLOOKUP(B928,home!$B$2:$E$405,4,FALSE)</f>
        <v>1.2748999999999999</v>
      </c>
      <c r="K928" s="12" t="e">
        <f t="shared" si="1120"/>
        <v>#N/A</v>
      </c>
      <c r="L928" s="12" t="e">
        <f t="shared" si="1121"/>
        <v>#N/A</v>
      </c>
      <c r="M928" s="13" t="e">
        <f t="shared" si="1122"/>
        <v>#N/A</v>
      </c>
      <c r="N928" s="13" t="e">
        <f t="shared" si="1123"/>
        <v>#N/A</v>
      </c>
      <c r="O928" s="13" t="e">
        <f t="shared" si="1124"/>
        <v>#N/A</v>
      </c>
      <c r="P928" s="13" t="e">
        <f t="shared" si="1125"/>
        <v>#N/A</v>
      </c>
      <c r="Q928" s="13" t="e">
        <f t="shared" si="1126"/>
        <v>#N/A</v>
      </c>
      <c r="R928" s="13" t="e">
        <f t="shared" si="1127"/>
        <v>#N/A</v>
      </c>
      <c r="S928" s="13" t="e">
        <f t="shared" si="1128"/>
        <v>#N/A</v>
      </c>
      <c r="T928" s="13" t="e">
        <f t="shared" si="1129"/>
        <v>#N/A</v>
      </c>
      <c r="U928" s="13" t="e">
        <f t="shared" si="1130"/>
        <v>#N/A</v>
      </c>
      <c r="V928" s="13" t="e">
        <f t="shared" si="1131"/>
        <v>#N/A</v>
      </c>
      <c r="W928" s="13" t="e">
        <f t="shared" si="1132"/>
        <v>#N/A</v>
      </c>
      <c r="X928" s="13" t="e">
        <f t="shared" si="1133"/>
        <v>#N/A</v>
      </c>
      <c r="Y928" s="13" t="e">
        <f t="shared" si="1134"/>
        <v>#N/A</v>
      </c>
      <c r="Z928" s="13" t="e">
        <f t="shared" si="1135"/>
        <v>#N/A</v>
      </c>
      <c r="AA928" s="13" t="e">
        <f t="shared" si="1136"/>
        <v>#N/A</v>
      </c>
      <c r="AB928" s="13" t="e">
        <f t="shared" si="1137"/>
        <v>#N/A</v>
      </c>
      <c r="AC928" s="13" t="e">
        <f t="shared" si="1138"/>
        <v>#N/A</v>
      </c>
      <c r="AD928" s="13" t="e">
        <f t="shared" si="1139"/>
        <v>#N/A</v>
      </c>
      <c r="AE928" s="13" t="e">
        <f t="shared" si="1140"/>
        <v>#N/A</v>
      </c>
      <c r="AF928" s="13" t="e">
        <f t="shared" si="1141"/>
        <v>#N/A</v>
      </c>
      <c r="AG928" s="13" t="e">
        <f t="shared" si="1142"/>
        <v>#N/A</v>
      </c>
      <c r="AH928" s="13" t="e">
        <f t="shared" si="1143"/>
        <v>#N/A</v>
      </c>
      <c r="AI928" s="13" t="e">
        <f t="shared" si="1144"/>
        <v>#N/A</v>
      </c>
      <c r="AJ928" s="13" t="e">
        <f t="shared" si="1145"/>
        <v>#N/A</v>
      </c>
      <c r="AK928" s="13" t="e">
        <f t="shared" si="1146"/>
        <v>#N/A</v>
      </c>
      <c r="AL928" s="13" t="e">
        <f t="shared" si="1147"/>
        <v>#N/A</v>
      </c>
      <c r="AM928" s="13" t="e">
        <f t="shared" si="1148"/>
        <v>#N/A</v>
      </c>
      <c r="AN928" s="13" t="e">
        <f t="shared" si="1149"/>
        <v>#N/A</v>
      </c>
      <c r="AO928" s="13" t="e">
        <f t="shared" si="1150"/>
        <v>#N/A</v>
      </c>
      <c r="AP928" s="13" t="e">
        <f t="shared" si="1151"/>
        <v>#N/A</v>
      </c>
      <c r="AQ928" s="13" t="e">
        <f t="shared" si="1152"/>
        <v>#N/A</v>
      </c>
      <c r="AR928" s="13" t="e">
        <f t="shared" si="1153"/>
        <v>#N/A</v>
      </c>
      <c r="AS928" s="13" t="e">
        <f t="shared" si="1154"/>
        <v>#N/A</v>
      </c>
      <c r="AT928" s="13" t="e">
        <f t="shared" si="1155"/>
        <v>#N/A</v>
      </c>
      <c r="AU928" s="13" t="e">
        <f t="shared" si="1156"/>
        <v>#N/A</v>
      </c>
      <c r="AV928" s="13" t="e">
        <f t="shared" si="1157"/>
        <v>#N/A</v>
      </c>
      <c r="AW928" s="13" t="e">
        <f t="shared" si="1158"/>
        <v>#N/A</v>
      </c>
      <c r="AX928" s="13" t="e">
        <f t="shared" si="1159"/>
        <v>#N/A</v>
      </c>
      <c r="AY928" s="13" t="e">
        <f t="shared" si="1160"/>
        <v>#N/A</v>
      </c>
      <c r="AZ928" s="13" t="e">
        <f t="shared" si="1161"/>
        <v>#N/A</v>
      </c>
      <c r="BA928" s="13" t="e">
        <f t="shared" si="1162"/>
        <v>#N/A</v>
      </c>
      <c r="BB928" s="13" t="e">
        <f t="shared" si="1163"/>
        <v>#N/A</v>
      </c>
      <c r="BC928" s="13" t="e">
        <f t="shared" si="1164"/>
        <v>#N/A</v>
      </c>
      <c r="BD928" s="13" t="e">
        <f t="shared" si="1165"/>
        <v>#N/A</v>
      </c>
      <c r="BE928" s="13" t="e">
        <f t="shared" si="1166"/>
        <v>#N/A</v>
      </c>
      <c r="BF928" s="13" t="e">
        <f t="shared" si="1167"/>
        <v>#N/A</v>
      </c>
      <c r="BG928" s="13" t="e">
        <f t="shared" si="1168"/>
        <v>#N/A</v>
      </c>
      <c r="BH928" s="13" t="e">
        <f t="shared" si="1169"/>
        <v>#N/A</v>
      </c>
      <c r="BI928" s="13" t="e">
        <f t="shared" si="1170"/>
        <v>#N/A</v>
      </c>
      <c r="BJ928" s="14" t="e">
        <f t="shared" si="1171"/>
        <v>#N/A</v>
      </c>
      <c r="BK928" s="14" t="e">
        <f t="shared" si="1172"/>
        <v>#N/A</v>
      </c>
      <c r="BL928" s="14" t="e">
        <f t="shared" si="1173"/>
        <v>#N/A</v>
      </c>
      <c r="BM928" s="14" t="e">
        <f t="shared" si="1174"/>
        <v>#N/A</v>
      </c>
      <c r="BN928" s="14" t="e">
        <f t="shared" si="1175"/>
        <v>#N/A</v>
      </c>
    </row>
    <row r="929" spans="1:66" x14ac:dyDescent="0.25">
      <c r="A929" t="s">
        <v>175</v>
      </c>
      <c r="B929" t="s">
        <v>276</v>
      </c>
      <c r="C929" t="s">
        <v>285</v>
      </c>
      <c r="D929" s="11">
        <v>44451</v>
      </c>
      <c r="E929" s="10">
        <f>VLOOKUP(A929,home!$A$2:$E$405,3,FALSE)</f>
        <v>1.1583000000000001</v>
      </c>
      <c r="F929" s="10">
        <f>VLOOKUP(B929,home!$B$2:$E$405,3,FALSE)</f>
        <v>2.0623999999999998</v>
      </c>
      <c r="G929" s="10">
        <f>VLOOKUP(C929,away!$B$2:$E$405,4,FALSE)</f>
        <v>1.1331</v>
      </c>
      <c r="H929" s="10">
        <f>VLOOKUP(A929,away!$A$2:$E$405,3,FALSE)</f>
        <v>1.0458000000000001</v>
      </c>
      <c r="I929" s="10">
        <f>VLOOKUP(C929,away!$B$2:$E$405,3,FALSE)</f>
        <v>0.71719999999999995</v>
      </c>
      <c r="J929" s="10">
        <f>VLOOKUP(B929,home!$B$2:$E$405,4,FALSE)</f>
        <v>0.21249999999999999</v>
      </c>
      <c r="K929" s="12">
        <f t="shared" si="1120"/>
        <v>2.7068375711520001</v>
      </c>
      <c r="L929" s="12">
        <f t="shared" si="1121"/>
        <v>0.15938514899999998</v>
      </c>
      <c r="M929" s="13">
        <f t="shared" si="1122"/>
        <v>5.6913499288079483E-2</v>
      </c>
      <c r="N929" s="13">
        <f t="shared" si="1123"/>
        <v>0.15405559817870612</v>
      </c>
      <c r="O929" s="13">
        <f t="shared" si="1124"/>
        <v>9.0711665641419418E-3</v>
      </c>
      <c r="P929" s="13">
        <f t="shared" si="1125"/>
        <v>2.4554174469997202E-2</v>
      </c>
      <c r="Q929" s="13">
        <f t="shared" si="1126"/>
        <v>0.20850174059820875</v>
      </c>
      <c r="R929" s="13">
        <f t="shared" si="1127"/>
        <v>7.2290461721479047E-4</v>
      </c>
      <c r="S929" s="13">
        <f t="shared" si="1128"/>
        <v>2.6483500902453791E-3</v>
      </c>
      <c r="T929" s="13">
        <f t="shared" si="1129"/>
        <v>3.3232080992004844E-2</v>
      </c>
      <c r="U929" s="13">
        <f t="shared" si="1130"/>
        <v>1.9567853782362491E-3</v>
      </c>
      <c r="V929" s="13">
        <f t="shared" si="1131"/>
        <v>1.2695299003837561E-4</v>
      </c>
      <c r="W929" s="13">
        <f t="shared" si="1132"/>
        <v>0.18812678170060657</v>
      </c>
      <c r="X929" s="13">
        <f t="shared" si="1133"/>
        <v>2.9984615132241647E-2</v>
      </c>
      <c r="Y929" s="13">
        <f t="shared" si="1134"/>
        <v>2.3895511752799943E-3</v>
      </c>
      <c r="Z929" s="13">
        <f t="shared" si="1135"/>
        <v>3.8406753375855764E-5</v>
      </c>
      <c r="AA929" s="13">
        <f t="shared" si="1136"/>
        <v>1.0396084302373527E-4</v>
      </c>
      <c r="AB929" s="13">
        <f t="shared" si="1137"/>
        <v>1.4070255791264101E-4</v>
      </c>
      <c r="AC929" s="13">
        <f t="shared" si="1138"/>
        <v>3.4232057265443376E-6</v>
      </c>
      <c r="AD929" s="13">
        <f t="shared" si="1139"/>
        <v>0.12730716021177813</v>
      </c>
      <c r="AE929" s="13">
        <f t="shared" si="1140"/>
        <v>2.0290870699121121E-2</v>
      </c>
      <c r="AF929" s="13">
        <f t="shared" si="1141"/>
        <v>1.6170317248595766E-3</v>
      </c>
      <c r="AG929" s="13">
        <f t="shared" si="1142"/>
        <v>8.5910280801490169E-5</v>
      </c>
      <c r="AH929" s="13">
        <f t="shared" si="1143"/>
        <v>1.5303665273542561E-6</v>
      </c>
      <c r="AI929" s="13">
        <f t="shared" si="1144"/>
        <v>4.1424536138759141E-6</v>
      </c>
      <c r="AJ929" s="13">
        <f t="shared" si="1145"/>
        <v>5.6064745393968541E-6</v>
      </c>
      <c r="AK929" s="13">
        <f t="shared" si="1146"/>
        <v>5.0586053083155032E-6</v>
      </c>
      <c r="AL929" s="13">
        <f t="shared" si="1147"/>
        <v>5.9074906099733234E-8</v>
      </c>
      <c r="AM929" s="13">
        <f t="shared" si="1148"/>
        <v>6.8919960867581578E-2</v>
      </c>
      <c r="AN929" s="13">
        <f t="shared" si="1149"/>
        <v>1.0984818231953656E-2</v>
      </c>
      <c r="AO929" s="13">
        <f t="shared" si="1150"/>
        <v>8.7540844531892479E-4</v>
      </c>
      <c r="AP929" s="13">
        <f t="shared" si="1151"/>
        <v>4.6509035164338372E-5</v>
      </c>
      <c r="AQ929" s="13">
        <f t="shared" si="1152"/>
        <v>1.8532123748785778E-6</v>
      </c>
      <c r="AR929" s="13">
        <f t="shared" si="1153"/>
        <v>4.8783539397394167E-8</v>
      </c>
      <c r="AS929" s="13">
        <f t="shared" si="1154"/>
        <v>1.320491172946403E-7</v>
      </c>
      <c r="AT929" s="13">
        <f t="shared" si="1155"/>
        <v>1.787177559652949E-7</v>
      </c>
      <c r="AU929" s="13">
        <f t="shared" si="1156"/>
        <v>1.6125331215961157E-7</v>
      </c>
      <c r="AV929" s="13">
        <f t="shared" si="1157"/>
        <v>1.0912163095658457E-7</v>
      </c>
      <c r="AW929" s="13">
        <f t="shared" si="1158"/>
        <v>7.0796304397415648E-10</v>
      </c>
      <c r="AX929" s="13">
        <f t="shared" si="1159"/>
        <v>3.1092523246449264E-2</v>
      </c>
      <c r="AY929" s="13">
        <f t="shared" si="1160"/>
        <v>4.9556864504212783E-3</v>
      </c>
      <c r="AZ929" s="13">
        <f t="shared" si="1161"/>
        <v>3.9493141164883818E-4</v>
      </c>
      <c r="BA929" s="13">
        <f t="shared" si="1162"/>
        <v>2.0982067296810126E-5</v>
      </c>
      <c r="BB929" s="13">
        <f t="shared" si="1163"/>
        <v>8.3605748060752734E-7</v>
      </c>
      <c r="BC929" s="13">
        <f t="shared" si="1164"/>
        <v>2.6651029223839088E-8</v>
      </c>
      <c r="BD929" s="13">
        <f t="shared" si="1165"/>
        <v>1.2958952826001704E-9</v>
      </c>
      <c r="BE929" s="13">
        <f t="shared" si="1166"/>
        <v>3.5077780392207793E-9</v>
      </c>
      <c r="BF929" s="13">
        <f t="shared" si="1167"/>
        <v>4.7474926939123512E-9</v>
      </c>
      <c r="BG929" s="13">
        <f t="shared" si="1168"/>
        <v>4.2835638642171912E-9</v>
      </c>
      <c r="BH929" s="13">
        <f t="shared" si="1169"/>
        <v>2.8987279015230349E-9</v>
      </c>
      <c r="BI929" s="13">
        <f t="shared" si="1170"/>
        <v>1.5692771184778284E-9</v>
      </c>
      <c r="BJ929" s="14">
        <f t="shared" si="1171"/>
        <v>0.88288487637032775</v>
      </c>
      <c r="BK929" s="14">
        <f t="shared" si="1172"/>
        <v>8.9202145569414373E-2</v>
      </c>
      <c r="BL929" s="14">
        <f t="shared" si="1173"/>
        <v>1.2012506088608979E-2</v>
      </c>
      <c r="BM929" s="14">
        <f t="shared" si="1174"/>
        <v>0.52536316532292038</v>
      </c>
      <c r="BN929" s="14">
        <f t="shared" si="1175"/>
        <v>0.45381908371634827</v>
      </c>
    </row>
    <row r="930" spans="1:66" x14ac:dyDescent="0.25">
      <c r="A930" t="s">
        <v>24</v>
      </c>
      <c r="B930" t="s">
        <v>184</v>
      </c>
      <c r="C930" t="s">
        <v>294</v>
      </c>
      <c r="D930" s="11">
        <v>44451</v>
      </c>
      <c r="E930" s="10">
        <f>VLOOKUP(A930,home!$A$2:$E$405,3,FALSE)</f>
        <v>1.6263000000000001</v>
      </c>
      <c r="F930" s="10">
        <f>VLOOKUP(B930,home!$B$2:$E$405,3,FALSE)</f>
        <v>1.0356000000000001</v>
      </c>
      <c r="G930" s="10">
        <f>VLOOKUP(C930,away!$B$2:$E$405,4,FALSE)</f>
        <v>0.55020000000000002</v>
      </c>
      <c r="H930" s="10">
        <f>VLOOKUP(A930,away!$A$2:$E$405,3,FALSE)</f>
        <v>1.4262999999999999</v>
      </c>
      <c r="I930" s="10">
        <f>VLOOKUP(C930,away!$B$2:$E$405,3,FALSE)</f>
        <v>1.3284</v>
      </c>
      <c r="J930" s="10">
        <f>VLOOKUP(B930,home!$B$2:$E$405,4,FALSE)</f>
        <v>0.95940000000000003</v>
      </c>
      <c r="K930" s="12">
        <f t="shared" si="1120"/>
        <v>0.92664479325600013</v>
      </c>
      <c r="L930" s="12">
        <f t="shared" si="1121"/>
        <v>1.817772225048</v>
      </c>
      <c r="M930" s="13">
        <f t="shared" si="1122"/>
        <v>6.4285767448034575E-2</v>
      </c>
      <c r="N930" s="13">
        <f t="shared" si="1123"/>
        <v>5.9570071686187304E-2</v>
      </c>
      <c r="O930" s="13">
        <f t="shared" si="1124"/>
        <v>0.11685688253293208</v>
      </c>
      <c r="P930" s="13">
        <f t="shared" si="1125"/>
        <v>0.10828482175526954</v>
      </c>
      <c r="Q930" s="13">
        <f t="shared" si="1126"/>
        <v>2.7600148380946071E-2</v>
      </c>
      <c r="R930" s="13">
        <f t="shared" si="1127"/>
        <v>0.10620959768703038</v>
      </c>
      <c r="S930" s="13">
        <f t="shared" si="1128"/>
        <v>4.5599528045025269E-2</v>
      </c>
      <c r="T930" s="13">
        <f t="shared" si="1129"/>
        <v>5.0170783134087286E-2</v>
      </c>
      <c r="U930" s="13">
        <f t="shared" si="1130"/>
        <v>9.8418570690501209E-2</v>
      </c>
      <c r="V930" s="13">
        <f t="shared" si="1131"/>
        <v>8.5343527856498944E-3</v>
      </c>
      <c r="W930" s="13">
        <f t="shared" si="1132"/>
        <v>8.5251779300989008E-3</v>
      </c>
      <c r="X930" s="13">
        <f t="shared" si="1133"/>
        <v>1.5496831654925979E-2</v>
      </c>
      <c r="Y930" s="13">
        <f t="shared" si="1134"/>
        <v>1.4084855079284539E-2</v>
      </c>
      <c r="Z930" s="13">
        <f t="shared" si="1135"/>
        <v>6.4354952236335375E-2</v>
      </c>
      <c r="AA930" s="13">
        <f t="shared" si="1136"/>
        <v>5.9634181410038761E-2</v>
      </c>
      <c r="AB930" s="13">
        <f t="shared" si="1137"/>
        <v>2.7629851851848089E-2</v>
      </c>
      <c r="AC930" s="13">
        <f t="shared" si="1138"/>
        <v>8.9846954745632132E-4</v>
      </c>
      <c r="AD930" s="13">
        <f t="shared" si="1139"/>
        <v>1.9749529351267771E-3</v>
      </c>
      <c r="AE930" s="13">
        <f t="shared" si="1140"/>
        <v>3.5900145912504794E-3</v>
      </c>
      <c r="AF930" s="13">
        <f t="shared" si="1141"/>
        <v>3.2629144057460856E-3</v>
      </c>
      <c r="AG930" s="13">
        <f t="shared" si="1142"/>
        <v>1.9770783931580783E-3</v>
      </c>
      <c r="AH930" s="13">
        <f t="shared" si="1143"/>
        <v>2.9245661179875284E-2</v>
      </c>
      <c r="AI930" s="13">
        <f t="shared" si="1144"/>
        <v>2.7100339657660562E-2</v>
      </c>
      <c r="AJ930" s="13">
        <f t="shared" si="1145"/>
        <v>1.2556194319620127E-2</v>
      </c>
      <c r="AK930" s="13">
        <f t="shared" si="1146"/>
        <v>3.8783773631288522E-3</v>
      </c>
      <c r="AL930" s="13">
        <f t="shared" si="1147"/>
        <v>6.053633247980766E-5</v>
      </c>
      <c r="AM930" s="13">
        <f t="shared" si="1148"/>
        <v>3.6601597085217667E-4</v>
      </c>
      <c r="AN930" s="13">
        <f t="shared" si="1149"/>
        <v>6.6533366573906494E-4</v>
      </c>
      <c r="AO930" s="13">
        <f t="shared" si="1150"/>
        <v>6.0471252898492128E-4</v>
      </c>
      <c r="AP930" s="13">
        <f t="shared" si="1151"/>
        <v>3.6640987977577458E-4</v>
      </c>
      <c r="AQ930" s="13">
        <f t="shared" si="1152"/>
        <v>1.6651242560989499E-4</v>
      </c>
      <c r="AR930" s="13">
        <f t="shared" si="1153"/>
        <v>1.0632390119188359E-2</v>
      </c>
      <c r="AS930" s="13">
        <f t="shared" si="1154"/>
        <v>9.852448943812436E-3</v>
      </c>
      <c r="AT930" s="13">
        <f t="shared" si="1155"/>
        <v>4.5648602573021852E-3</v>
      </c>
      <c r="AU930" s="13">
        <f t="shared" si="1156"/>
        <v>1.4100013297901051E-3</v>
      </c>
      <c r="AV930" s="13">
        <f t="shared" si="1157"/>
        <v>3.2664259768350922E-4</v>
      </c>
      <c r="AW930" s="13">
        <f t="shared" si="1158"/>
        <v>2.8324767814589173E-6</v>
      </c>
      <c r="AX930" s="13">
        <f t="shared" si="1159"/>
        <v>5.652779893978489E-5</v>
      </c>
      <c r="AY930" s="13">
        <f t="shared" si="1160"/>
        <v>1.0275466285583874E-4</v>
      </c>
      <c r="AZ930" s="13">
        <f t="shared" si="1161"/>
        <v>9.3392286066757538E-5</v>
      </c>
      <c r="BA930" s="13">
        <f t="shared" si="1162"/>
        <v>5.6588634548629734E-5</v>
      </c>
      <c r="BB930" s="13">
        <f t="shared" si="1163"/>
        <v>2.5716312033972702E-5</v>
      </c>
      <c r="BC930" s="13">
        <f t="shared" si="1164"/>
        <v>9.3492795492046396E-6</v>
      </c>
      <c r="BD930" s="13">
        <f t="shared" si="1165"/>
        <v>3.2212105740892366E-3</v>
      </c>
      <c r="BE930" s="13">
        <f t="shared" si="1166"/>
        <v>2.984918006460962E-3</v>
      </c>
      <c r="BF930" s="13">
        <f t="shared" si="1167"/>
        <v>1.3829793644915651E-3</v>
      </c>
      <c r="BG930" s="13">
        <f t="shared" si="1168"/>
        <v>4.2717687576220026E-4</v>
      </c>
      <c r="BH930" s="13">
        <f t="shared" si="1169"/>
        <v>9.8960306931102009E-5</v>
      </c>
      <c r="BI930" s="13">
        <f t="shared" si="1170"/>
        <v>1.8340210631344273E-5</v>
      </c>
      <c r="BJ930" s="14">
        <f t="shared" si="1171"/>
        <v>0.18876614163576749</v>
      </c>
      <c r="BK930" s="14">
        <f t="shared" si="1172"/>
        <v>0.22776623057677126</v>
      </c>
      <c r="BL930" s="14">
        <f t="shared" si="1173"/>
        <v>0.51644958527877827</v>
      </c>
      <c r="BM930" s="14">
        <f t="shared" si="1174"/>
        <v>0.51442969805117811</v>
      </c>
      <c r="BN930" s="14">
        <f t="shared" si="1175"/>
        <v>0.48280728949039992</v>
      </c>
    </row>
    <row r="931" spans="1:66" x14ac:dyDescent="0.25">
      <c r="A931" t="s">
        <v>24</v>
      </c>
      <c r="B931" t="s">
        <v>326</v>
      </c>
      <c r="C931" t="s">
        <v>293</v>
      </c>
      <c r="D931" s="11">
        <v>44451</v>
      </c>
      <c r="E931" s="10">
        <f>VLOOKUP(A931,home!$A$2:$E$405,3,FALSE)</f>
        <v>1.6263000000000001</v>
      </c>
      <c r="F931" s="10">
        <f>VLOOKUP(B931,home!$B$2:$E$405,3,FALSE)</f>
        <v>0.71199999999999997</v>
      </c>
      <c r="G931" s="10">
        <f>VLOOKUP(C931,away!$B$2:$E$405,4,FALSE)</f>
        <v>0.90620000000000001</v>
      </c>
      <c r="H931" s="10">
        <f>VLOOKUP(A931,away!$A$2:$E$405,3,FALSE)</f>
        <v>1.4262999999999999</v>
      </c>
      <c r="I931" s="10">
        <f>VLOOKUP(C931,away!$B$2:$E$405,3,FALSE)</f>
        <v>0.66420000000000001</v>
      </c>
      <c r="J931" s="10">
        <f>VLOOKUP(B931,home!$B$2:$E$405,4,FALSE)</f>
        <v>1.1808000000000001</v>
      </c>
      <c r="K931" s="12">
        <f t="shared" si="1120"/>
        <v>1.0493121787199999</v>
      </c>
      <c r="L931" s="12">
        <f t="shared" si="1121"/>
        <v>1.1186290615679999</v>
      </c>
      <c r="M931" s="13">
        <f t="shared" si="1122"/>
        <v>0.11441292332511555</v>
      </c>
      <c r="N931" s="13">
        <f t="shared" si="1123"/>
        <v>0.12005487384800127</v>
      </c>
      <c r="O931" s="13">
        <f t="shared" si="1124"/>
        <v>0.12798562105042552</v>
      </c>
      <c r="P931" s="13">
        <f t="shared" si="1125"/>
        <v>0.13429687086925426</v>
      </c>
      <c r="Q931" s="13">
        <f t="shared" si="1126"/>
        <v>6.2987520621700474E-2</v>
      </c>
      <c r="R931" s="13">
        <f t="shared" si="1127"/>
        <v>7.1584217584917592E-2</v>
      </c>
      <c r="S931" s="13">
        <f t="shared" si="1128"/>
        <v>3.9409117871289541E-2</v>
      </c>
      <c r="T931" s="13">
        <f t="shared" si="1129"/>
        <v>7.0459671083547837E-2</v>
      </c>
      <c r="U931" s="13">
        <f t="shared" si="1130"/>
        <v>7.5114191315996406E-2</v>
      </c>
      <c r="V931" s="13">
        <f t="shared" si="1131"/>
        <v>5.1397857476025936E-3</v>
      </c>
      <c r="W931" s="13">
        <f t="shared" si="1132"/>
        <v>2.2031190831909155E-2</v>
      </c>
      <c r="X931" s="13">
        <f t="shared" si="1133"/>
        <v>2.4644730325524059E-2</v>
      </c>
      <c r="Y931" s="13">
        <f t="shared" si="1134"/>
        <v>1.3784155778318707E-2</v>
      </c>
      <c r="Z931" s="13">
        <f t="shared" si="1135"/>
        <v>2.669206204669863E-2</v>
      </c>
      <c r="AA931" s="13">
        <f t="shared" si="1136"/>
        <v>2.8008305780750756E-2</v>
      </c>
      <c r="AB931" s="13">
        <f t="shared" si="1137"/>
        <v>1.4694728180527772E-2</v>
      </c>
      <c r="AC931" s="13">
        <f t="shared" si="1138"/>
        <v>3.7706467218741633E-4</v>
      </c>
      <c r="AD931" s="13">
        <f t="shared" si="1139"/>
        <v>5.7793992129066699E-3</v>
      </c>
      <c r="AE931" s="13">
        <f t="shared" si="1140"/>
        <v>6.4650039179606246E-3</v>
      </c>
      <c r="AF931" s="13">
        <f t="shared" si="1141"/>
        <v>3.6159706328908691E-3</v>
      </c>
      <c r="AG931" s="13">
        <f t="shared" si="1142"/>
        <v>1.34830994524272E-3</v>
      </c>
      <c r="AH931" s="13">
        <f t="shared" si="1143"/>
        <v>7.4646290796533295E-3</v>
      </c>
      <c r="AI931" s="13">
        <f t="shared" si="1144"/>
        <v>7.8327262029077027E-3</v>
      </c>
      <c r="AJ931" s="13">
        <f t="shared" si="1145"/>
        <v>4.1094874986451566E-3</v>
      </c>
      <c r="AK931" s="13">
        <f t="shared" si="1146"/>
        <v>1.4373784268753174E-3</v>
      </c>
      <c r="AL931" s="13">
        <f t="shared" si="1147"/>
        <v>1.7703806219937771E-5</v>
      </c>
      <c r="AM931" s="13">
        <f t="shared" si="1148"/>
        <v>1.2128787959575502E-3</v>
      </c>
      <c r="AN931" s="13">
        <f t="shared" si="1149"/>
        <v>1.3567614693177201E-3</v>
      </c>
      <c r="AO931" s="13">
        <f t="shared" si="1150"/>
        <v>7.5885640459725113E-4</v>
      </c>
      <c r="AP931" s="13">
        <f t="shared" si="1151"/>
        <v>2.8295960924649651E-4</v>
      </c>
      <c r="AQ931" s="13">
        <f t="shared" si="1152"/>
        <v>7.9131710538264089E-5</v>
      </c>
      <c r="AR931" s="13">
        <f t="shared" si="1153"/>
        <v>1.6700302044651591E-3</v>
      </c>
      <c r="AS931" s="13">
        <f t="shared" si="1154"/>
        <v>1.7523830323755427E-3</v>
      </c>
      <c r="AT931" s="13">
        <f t="shared" si="1155"/>
        <v>9.1939842882697044E-4</v>
      </c>
      <c r="AU931" s="13">
        <f t="shared" si="1156"/>
        <v>3.2157865615472446E-4</v>
      </c>
      <c r="AV931" s="13">
        <f t="shared" si="1157"/>
        <v>8.4359100079890891E-5</v>
      </c>
      <c r="AW931" s="13">
        <f t="shared" si="1158"/>
        <v>5.7723805937968808E-7</v>
      </c>
      <c r="AX931" s="13">
        <f t="shared" si="1159"/>
        <v>2.1211474865158453E-4</v>
      </c>
      <c r="AY931" s="13">
        <f t="shared" si="1160"/>
        <v>2.3727772222885415E-4</v>
      </c>
      <c r="AZ931" s="13">
        <f t="shared" si="1161"/>
        <v>1.3271287787392787E-4</v>
      </c>
      <c r="BA931" s="13">
        <f t="shared" si="1162"/>
        <v>4.9485494011366846E-5</v>
      </c>
      <c r="BB931" s="13">
        <f t="shared" si="1163"/>
        <v>1.3838977931791043E-5</v>
      </c>
      <c r="BC931" s="13">
        <f t="shared" si="1164"/>
        <v>3.0961365793799308E-6</v>
      </c>
      <c r="BD931" s="13">
        <f t="shared" si="1165"/>
        <v>3.1135738673517921E-4</v>
      </c>
      <c r="BE931" s="13">
        <f t="shared" si="1166"/>
        <v>3.267110978356565E-4</v>
      </c>
      <c r="BF931" s="13">
        <f t="shared" si="1167"/>
        <v>1.7141096694096787E-4</v>
      </c>
      <c r="BG931" s="13">
        <f t="shared" si="1168"/>
        <v>5.9954538392442976E-5</v>
      </c>
      <c r="BH931" s="13">
        <f t="shared" si="1169"/>
        <v>1.5727756826181552E-5</v>
      </c>
      <c r="BI931" s="13">
        <f t="shared" si="1170"/>
        <v>3.3006653563317838E-6</v>
      </c>
      <c r="BJ931" s="14">
        <f t="shared" si="1171"/>
        <v>0.33550994014493657</v>
      </c>
      <c r="BK931" s="14">
        <f t="shared" si="1172"/>
        <v>0.2938907440138982</v>
      </c>
      <c r="BL931" s="14">
        <f t="shared" si="1173"/>
        <v>0.34386749695468849</v>
      </c>
      <c r="BM931" s="14">
        <f t="shared" si="1174"/>
        <v>0.36840151537663773</v>
      </c>
      <c r="BN931" s="14">
        <f t="shared" si="1175"/>
        <v>0.63132202729941467</v>
      </c>
    </row>
    <row r="932" spans="1:66" x14ac:dyDescent="0.25">
      <c r="A932" t="s">
        <v>24</v>
      </c>
      <c r="B932" t="s">
        <v>183</v>
      </c>
      <c r="C932" t="s">
        <v>185</v>
      </c>
      <c r="D932" s="11">
        <v>44451</v>
      </c>
      <c r="E932" s="10">
        <f>VLOOKUP(A932,home!$A$2:$E$405,3,FALSE)</f>
        <v>1.6263000000000001</v>
      </c>
      <c r="F932" s="10">
        <f>VLOOKUP(B932,home!$B$2:$E$405,3,FALSE)</f>
        <v>0.90620000000000001</v>
      </c>
      <c r="G932" s="10">
        <f>VLOOKUP(C932,away!$B$2:$E$405,4,FALSE)</f>
        <v>1.2621</v>
      </c>
      <c r="H932" s="10">
        <f>VLOOKUP(A932,away!$A$2:$E$405,3,FALSE)</f>
        <v>1.4262999999999999</v>
      </c>
      <c r="I932" s="10">
        <f>VLOOKUP(C932,away!$B$2:$E$405,3,FALSE)</f>
        <v>1.0331999999999999</v>
      </c>
      <c r="J932" s="10">
        <f>VLOOKUP(B932,home!$B$2:$E$405,4,FALSE)</f>
        <v>1.2177</v>
      </c>
      <c r="K932" s="12">
        <f t="shared" si="1120"/>
        <v>1.8600237370260002</v>
      </c>
      <c r="L932" s="12">
        <f t="shared" si="1121"/>
        <v>1.7944674529319997</v>
      </c>
      <c r="M932" s="13">
        <f t="shared" si="1122"/>
        <v>2.587465942096533E-2</v>
      </c>
      <c r="N932" s="13">
        <f t="shared" si="1123"/>
        <v>4.8127480710458928E-2</v>
      </c>
      <c r="O932" s="13">
        <f t="shared" si="1124"/>
        <v>4.6431234186622622E-2</v>
      </c>
      <c r="P932" s="13">
        <f t="shared" si="1125"/>
        <v>8.6363197726531171E-2</v>
      </c>
      <c r="Q932" s="13">
        <f t="shared" si="1126"/>
        <v>4.4759128262357291E-2</v>
      </c>
      <c r="R932" s="13">
        <f t="shared" si="1127"/>
        <v>4.1659669273678951E-2</v>
      </c>
      <c r="S932" s="13">
        <f t="shared" si="1128"/>
        <v>7.206473523192039E-2</v>
      </c>
      <c r="T932" s="13">
        <f t="shared" si="1129"/>
        <v>8.0318798888408954E-2</v>
      </c>
      <c r="U932" s="13">
        <f t="shared" si="1130"/>
        <v>7.7487973725695547E-2</v>
      </c>
      <c r="V932" s="13">
        <f t="shared" si="1131"/>
        <v>2.6726024257032049E-2</v>
      </c>
      <c r="W932" s="13">
        <f t="shared" si="1132"/>
        <v>2.775101367219196E-2</v>
      </c>
      <c r="X932" s="13">
        <f t="shared" si="1133"/>
        <v>4.9798290820619394E-2</v>
      </c>
      <c r="Y932" s="13">
        <f t="shared" si="1134"/>
        <v>4.4680706044621946E-2</v>
      </c>
      <c r="Z932" s="13">
        <f t="shared" si="1135"/>
        <v>2.4918973537176054E-2</v>
      </c>
      <c r="AA932" s="13">
        <f t="shared" si="1136"/>
        <v>4.6349882281470203E-2</v>
      </c>
      <c r="AB932" s="13">
        <f t="shared" si="1137"/>
        <v>4.3105940625947713E-2</v>
      </c>
      <c r="AC932" s="13">
        <f t="shared" si="1138"/>
        <v>5.5753026537518399E-3</v>
      </c>
      <c r="AD932" s="13">
        <f t="shared" si="1139"/>
        <v>1.2904386039202527E-2</v>
      </c>
      <c r="AE932" s="13">
        <f t="shared" si="1140"/>
        <v>2.3156500747419012E-2</v>
      </c>
      <c r="AF932" s="13">
        <f t="shared" si="1141"/>
        <v>2.0776793457519475E-2</v>
      </c>
      <c r="AG932" s="13">
        <f t="shared" si="1142"/>
        <v>1.2427759878603071E-2</v>
      </c>
      <c r="AH932" s="13">
        <f t="shared" si="1143"/>
        <v>1.117907174323406E-2</v>
      </c>
      <c r="AI932" s="13">
        <f t="shared" si="1144"/>
        <v>2.0793338800331976E-2</v>
      </c>
      <c r="AJ932" s="13">
        <f t="shared" si="1145"/>
        <v>1.9338051870320609E-2</v>
      </c>
      <c r="AK932" s="13">
        <f t="shared" si="1146"/>
        <v>1.1989745168878791E-2</v>
      </c>
      <c r="AL932" s="13">
        <f t="shared" si="1147"/>
        <v>7.4435911621094494E-4</v>
      </c>
      <c r="AM932" s="13">
        <f t="shared" si="1148"/>
        <v>4.8004928689327269E-3</v>
      </c>
      <c r="AN932" s="13">
        <f t="shared" si="1149"/>
        <v>8.6143282113319373E-3</v>
      </c>
      <c r="AO932" s="13">
        <f t="shared" si="1150"/>
        <v>7.7290658020545472E-3</v>
      </c>
      <c r="AP932" s="13">
        <f t="shared" si="1151"/>
        <v>4.6231856744522156E-3</v>
      </c>
      <c r="AQ932" s="13">
        <f t="shared" si="1152"/>
        <v>2.0740390554164954E-3</v>
      </c>
      <c r="AR932" s="13">
        <f t="shared" si="1153"/>
        <v>4.0120960794450579E-3</v>
      </c>
      <c r="AS932" s="13">
        <f t="shared" si="1154"/>
        <v>7.4625939429967605E-3</v>
      </c>
      <c r="AT932" s="13">
        <f t="shared" si="1155"/>
        <v>6.9403009368802157E-3</v>
      </c>
      <c r="AU932" s="13">
        <f t="shared" si="1156"/>
        <v>4.3030414949003296E-3</v>
      </c>
      <c r="AV932" s="13">
        <f t="shared" si="1157"/>
        <v>2.0009398304806146E-3</v>
      </c>
      <c r="AW932" s="13">
        <f t="shared" si="1158"/>
        <v>6.9013504773777625E-5</v>
      </c>
      <c r="AX932" s="13">
        <f t="shared" si="1159"/>
        <v>1.4881717809398186E-3</v>
      </c>
      <c r="AY932" s="13">
        <f t="shared" si="1160"/>
        <v>2.6704758252683539E-3</v>
      </c>
      <c r="AZ932" s="13">
        <f t="shared" si="1161"/>
        <v>2.3960409761428921E-3</v>
      </c>
      <c r="BA932" s="13">
        <f t="shared" si="1162"/>
        <v>1.4332058491932792E-3</v>
      </c>
      <c r="BB932" s="13">
        <f t="shared" si="1163"/>
        <v>6.4296031243227714E-4</v>
      </c>
      <c r="BC932" s="13">
        <f t="shared" si="1164"/>
        <v>2.3075427083734198E-4</v>
      </c>
      <c r="BD932" s="13">
        <f t="shared" si="1165"/>
        <v>1.1999293054333721E-3</v>
      </c>
      <c r="BE932" s="13">
        <f t="shared" si="1166"/>
        <v>2.2318969908591934E-3</v>
      </c>
      <c r="BF932" s="13">
        <f t="shared" si="1167"/>
        <v>2.0756906907975015E-3</v>
      </c>
      <c r="BG932" s="13">
        <f t="shared" si="1168"/>
        <v>1.286944651869083E-3</v>
      </c>
      <c r="BH932" s="13">
        <f t="shared" si="1169"/>
        <v>5.9843690017878908E-4</v>
      </c>
      <c r="BI932" s="13">
        <f t="shared" si="1170"/>
        <v>2.226213678889614E-4</v>
      </c>
      <c r="BJ932" s="14">
        <f t="shared" si="1171"/>
        <v>0.40140357914840435</v>
      </c>
      <c r="BK932" s="14">
        <f t="shared" si="1172"/>
        <v>0.22001875423168007</v>
      </c>
      <c r="BL932" s="14">
        <f t="shared" si="1173"/>
        <v>0.35066939986791035</v>
      </c>
      <c r="BM932" s="14">
        <f t="shared" si="1174"/>
        <v>0.70119387488406193</v>
      </c>
      <c r="BN932" s="14">
        <f t="shared" si="1175"/>
        <v>0.29321536958061434</v>
      </c>
    </row>
    <row r="933" spans="1:66" x14ac:dyDescent="0.25">
      <c r="A933" t="s">
        <v>24</v>
      </c>
      <c r="B933" t="s">
        <v>182</v>
      </c>
      <c r="C933" t="s">
        <v>299</v>
      </c>
      <c r="D933" s="11">
        <v>44451</v>
      </c>
      <c r="E933" s="10">
        <f>VLOOKUP(A933,home!$A$2:$E$405,3,FALSE)</f>
        <v>1.6263000000000001</v>
      </c>
      <c r="F933" s="10">
        <f>VLOOKUP(B933,home!$B$2:$E$405,3,FALSE)</f>
        <v>0.80910000000000004</v>
      </c>
      <c r="G933" s="10">
        <f>VLOOKUP(C933,away!$B$2:$E$405,4,FALSE)</f>
        <v>0.84850000000000003</v>
      </c>
      <c r="H933" s="10">
        <f>VLOOKUP(A933,away!$A$2:$E$405,3,FALSE)</f>
        <v>1.4262999999999999</v>
      </c>
      <c r="I933" s="10">
        <f>VLOOKUP(C933,away!$B$2:$E$405,3,FALSE)</f>
        <v>0.95689999999999997</v>
      </c>
      <c r="J933" s="10">
        <f>VLOOKUP(B933,home!$B$2:$E$405,4,FALSE)</f>
        <v>1.3284</v>
      </c>
      <c r="K933" s="12">
        <f t="shared" si="1120"/>
        <v>1.1164896715050001</v>
      </c>
      <c r="L933" s="12">
        <f t="shared" si="1121"/>
        <v>1.813035482748</v>
      </c>
      <c r="M933" s="13">
        <f t="shared" si="1122"/>
        <v>5.3422399522557285E-2</v>
      </c>
      <c r="N933" s="13">
        <f t="shared" si="1123"/>
        <v>5.9645557293948853E-2</v>
      </c>
      <c r="O933" s="13">
        <f t="shared" si="1124"/>
        <v>9.6856705907936144E-2</v>
      </c>
      <c r="P933" s="13">
        <f t="shared" si="1125"/>
        <v>0.10813951176220801</v>
      </c>
      <c r="Q933" s="13">
        <f t="shared" si="1126"/>
        <v>3.3296824334926818E-2</v>
      </c>
      <c r="R933" s="13">
        <f t="shared" si="1127"/>
        <v>8.7802322276588074E-2</v>
      </c>
      <c r="S933" s="13">
        <f t="shared" si="1128"/>
        <v>5.4724956706741303E-2</v>
      </c>
      <c r="T933" s="13">
        <f t="shared" si="1129"/>
        <v>6.0368323982049381E-2</v>
      </c>
      <c r="U933" s="13">
        <f t="shared" si="1130"/>
        <v>9.8030385955963958E-2</v>
      </c>
      <c r="V933" s="13">
        <f t="shared" si="1131"/>
        <v>1.2308466012517977E-2</v>
      </c>
      <c r="W933" s="13">
        <f t="shared" si="1132"/>
        <v>1.2391853487954045E-2</v>
      </c>
      <c r="X933" s="13">
        <f t="shared" si="1133"/>
        <v>2.2466870070675243E-2</v>
      </c>
      <c r="Y933" s="13">
        <f t="shared" si="1134"/>
        <v>2.0366616312211646E-2</v>
      </c>
      <c r="Z933" s="13">
        <f t="shared" si="1135"/>
        <v>5.3062908585043103E-2</v>
      </c>
      <c r="AA933" s="13">
        <f t="shared" si="1136"/>
        <v>5.9244189375214619E-2</v>
      </c>
      <c r="AB933" s="13">
        <f t="shared" si="1137"/>
        <v>3.3072762767056701E-2</v>
      </c>
      <c r="AC933" s="13">
        <f t="shared" si="1138"/>
        <v>1.5572020316279101E-3</v>
      </c>
      <c r="AD933" s="13">
        <f t="shared" si="1139"/>
        <v>3.4588441075259755E-3</v>
      </c>
      <c r="AE933" s="13">
        <f t="shared" si="1140"/>
        <v>6.2710070962384307E-3</v>
      </c>
      <c r="AF933" s="13">
        <f t="shared" si="1141"/>
        <v>5.6847791890223907E-3</v>
      </c>
      <c r="AG933" s="13">
        <f t="shared" si="1142"/>
        <v>3.435568793761664E-3</v>
      </c>
      <c r="AH933" s="13">
        <f t="shared" si="1143"/>
        <v>2.4051234020624146E-2</v>
      </c>
      <c r="AI933" s="13">
        <f t="shared" si="1144"/>
        <v>2.6852954370976533E-2</v>
      </c>
      <c r="AJ933" s="13">
        <f t="shared" si="1145"/>
        <v>1.4990523102295176E-2</v>
      </c>
      <c r="AK933" s="13">
        <f t="shared" si="1146"/>
        <v>5.5789214047232182E-3</v>
      </c>
      <c r="AL933" s="13">
        <f t="shared" si="1147"/>
        <v>1.2608573850693975E-4</v>
      </c>
      <c r="AM933" s="13">
        <f t="shared" si="1148"/>
        <v>7.723527442797353E-4</v>
      </c>
      <c r="AN933" s="13">
        <f t="shared" si="1149"/>
        <v>1.4003029305769521E-3</v>
      </c>
      <c r="AO933" s="13">
        <f t="shared" si="1150"/>
        <v>1.2693994498660123E-3</v>
      </c>
      <c r="AP933" s="13">
        <f t="shared" si="1151"/>
        <v>7.6715541479595696E-4</v>
      </c>
      <c r="AQ933" s="13">
        <f t="shared" si="1152"/>
        <v>3.4771999695183236E-4</v>
      </c>
      <c r="AR933" s="13">
        <f t="shared" si="1153"/>
        <v>8.7211481366534869E-3</v>
      </c>
      <c r="AS933" s="13">
        <f t="shared" si="1154"/>
        <v>9.7370718182386937E-3</v>
      </c>
      <c r="AT933" s="13">
        <f t="shared" si="1155"/>
        <v>5.4356700578829589E-3</v>
      </c>
      <c r="AU933" s="13">
        <f t="shared" si="1156"/>
        <v>2.0229564924451032E-3</v>
      </c>
      <c r="AV933" s="13">
        <f t="shared" si="1157"/>
        <v>5.6465250742973507E-4</v>
      </c>
      <c r="AW933" s="13">
        <f t="shared" si="1158"/>
        <v>7.0896448369630335E-6</v>
      </c>
      <c r="AX933" s="13">
        <f t="shared" si="1159"/>
        <v>1.4372064362447784E-4</v>
      </c>
      <c r="AY933" s="13">
        <f t="shared" si="1160"/>
        <v>2.6057062649455833E-4</v>
      </c>
      <c r="AZ933" s="13">
        <f t="shared" si="1161"/>
        <v>2.3621189579825527E-4</v>
      </c>
      <c r="BA933" s="13">
        <f t="shared" si="1162"/>
        <v>1.4275351617647E-4</v>
      </c>
      <c r="BB933" s="13">
        <f t="shared" si="1163"/>
        <v>6.4704297528745154E-5</v>
      </c>
      <c r="BC933" s="13">
        <f t="shared" si="1164"/>
        <v>2.3462237461179748E-5</v>
      </c>
      <c r="BD933" s="13">
        <f t="shared" si="1165"/>
        <v>2.6352918370090607E-3</v>
      </c>
      <c r="BE933" s="13">
        <f t="shared" si="1166"/>
        <v>2.942276117422054E-3</v>
      </c>
      <c r="BF933" s="13">
        <f t="shared" si="1167"/>
        <v>1.6425104479087787E-3</v>
      </c>
      <c r="BG933" s="13">
        <f t="shared" si="1168"/>
        <v>6.1128198347640088E-4</v>
      </c>
      <c r="BH933" s="13">
        <f t="shared" si="1169"/>
        <v>1.7062250523212295E-4</v>
      </c>
      <c r="BI933" s="13">
        <f t="shared" si="1170"/>
        <v>3.8099652963594573E-5</v>
      </c>
      <c r="BJ933" s="14">
        <f t="shared" si="1171"/>
        <v>0.23281459842186861</v>
      </c>
      <c r="BK933" s="14">
        <f t="shared" si="1172"/>
        <v>0.23053919240065399</v>
      </c>
      <c r="BL933" s="14">
        <f t="shared" si="1173"/>
        <v>0.48100158073804045</v>
      </c>
      <c r="BM933" s="14">
        <f t="shared" si="1174"/>
        <v>0.55800147806578337</v>
      </c>
      <c r="BN933" s="14">
        <f t="shared" si="1175"/>
        <v>0.43916332109816514</v>
      </c>
    </row>
    <row r="934" spans="1:66" x14ac:dyDescent="0.25">
      <c r="A934" t="s">
        <v>24</v>
      </c>
      <c r="B934" t="s">
        <v>327</v>
      </c>
      <c r="C934" t="s">
        <v>25</v>
      </c>
      <c r="D934" s="11">
        <v>44451</v>
      </c>
      <c r="E934" s="10">
        <f>VLOOKUP(A934,home!$A$2:$E$405,3,FALSE)</f>
        <v>1.6263000000000001</v>
      </c>
      <c r="F934" s="10">
        <f>VLOOKUP(B934,home!$B$2:$E$405,3,FALSE)</f>
        <v>1.0032000000000001</v>
      </c>
      <c r="G934" s="10">
        <f>VLOOKUP(C934,away!$B$2:$E$405,4,FALSE)</f>
        <v>1.0356000000000001</v>
      </c>
      <c r="H934" s="10">
        <f>VLOOKUP(A934,away!$A$2:$E$405,3,FALSE)</f>
        <v>1.4262999999999999</v>
      </c>
      <c r="I934" s="10">
        <f>VLOOKUP(C934,away!$B$2:$E$405,3,FALSE)</f>
        <v>0.92249999999999999</v>
      </c>
      <c r="J934" s="10">
        <f>VLOOKUP(B934,home!$B$2:$E$405,4,FALSE)</f>
        <v>0.88560000000000005</v>
      </c>
      <c r="K934" s="12">
        <f t="shared" si="1120"/>
        <v>1.6895857080960004</v>
      </c>
      <c r="L934" s="12">
        <f t="shared" si="1121"/>
        <v>1.1652386057999999</v>
      </c>
      <c r="M934" s="13">
        <f t="shared" si="1122"/>
        <v>5.7565933767164984E-2</v>
      </c>
      <c r="N934" s="13">
        <f t="shared" si="1123"/>
        <v>9.7262578966202898E-2</v>
      </c>
      <c r="O934" s="13">
        <f t="shared" si="1124"/>
        <v>6.7078048404426466E-2</v>
      </c>
      <c r="P934" s="13">
        <f t="shared" si="1125"/>
        <v>0.11333411191109065</v>
      </c>
      <c r="Q934" s="13">
        <f t="shared" si="1126"/>
        <v>8.2166731676927576E-2</v>
      </c>
      <c r="R934" s="13">
        <f t="shared" si="1127"/>
        <v>3.9080965801279406E-2</v>
      </c>
      <c r="S934" s="13">
        <f t="shared" si="1128"/>
        <v>5.5782213898535202E-2</v>
      </c>
      <c r="T934" s="13">
        <f t="shared" si="1129"/>
        <v>9.5743847862365769E-2</v>
      </c>
      <c r="U934" s="13">
        <f t="shared" si="1130"/>
        <v>6.6030641276430227E-2</v>
      </c>
      <c r="V934" s="13">
        <f t="shared" si="1131"/>
        <v>1.2202486318066511E-2</v>
      </c>
      <c r="W934" s="13">
        <f t="shared" si="1132"/>
        <v>4.6275911840765245E-2</v>
      </c>
      <c r="X934" s="13">
        <f t="shared" si="1133"/>
        <v>5.3922478995456997E-2</v>
      </c>
      <c r="Y934" s="13">
        <f t="shared" si="1134"/>
        <v>3.1416277122973048E-2</v>
      </c>
      <c r="Z934" s="13">
        <f t="shared" si="1135"/>
        <v>1.5179550034533423E-2</v>
      </c>
      <c r="AA934" s="13">
        <f t="shared" si="1136"/>
        <v>2.564715079367582E-2</v>
      </c>
      <c r="AB934" s="13">
        <f t="shared" si="1137"/>
        <v>2.1666529717188836E-2</v>
      </c>
      <c r="AC934" s="13">
        <f t="shared" si="1138"/>
        <v>1.501493439200199E-3</v>
      </c>
      <c r="AD934" s="13">
        <f t="shared" si="1139"/>
        <v>1.9546779818816855E-2</v>
      </c>
      <c r="AE934" s="13">
        <f t="shared" si="1140"/>
        <v>2.2776662463957726E-2</v>
      </c>
      <c r="AF934" s="13">
        <f t="shared" si="1141"/>
        <v>1.3270123207139647E-2</v>
      </c>
      <c r="AG934" s="13">
        <f t="shared" si="1142"/>
        <v>5.1542866215605401E-3</v>
      </c>
      <c r="AH934" s="13">
        <f t="shared" si="1143"/>
        <v>4.4219494297277669E-3</v>
      </c>
      <c r="AI934" s="13">
        <f t="shared" si="1144"/>
        <v>7.4712625583912935E-3</v>
      </c>
      <c r="AJ934" s="13">
        <f t="shared" si="1145"/>
        <v>6.311669220045348E-3</v>
      </c>
      <c r="AK934" s="13">
        <f t="shared" si="1146"/>
        <v>3.5547020361393492E-3</v>
      </c>
      <c r="AL934" s="13">
        <f t="shared" si="1147"/>
        <v>1.1824383925421356E-4</v>
      </c>
      <c r="AM934" s="13">
        <f t="shared" si="1148"/>
        <v>6.6051919642344586E-3</v>
      </c>
      <c r="AN934" s="13">
        <f t="shared" si="1149"/>
        <v>7.6966246754459232E-3</v>
      </c>
      <c r="AO934" s="13">
        <f t="shared" si="1150"/>
        <v>4.4842021030912426E-3</v>
      </c>
      <c r="AP934" s="13">
        <f t="shared" si="1151"/>
        <v>1.7417218022438218E-3</v>
      </c>
      <c r="AQ934" s="13">
        <f t="shared" si="1152"/>
        <v>5.0738037113451362E-4</v>
      </c>
      <c r="AR934" s="13">
        <f t="shared" si="1153"/>
        <v>1.0305252376828188E-3</v>
      </c>
      <c r="AS934" s="13">
        <f t="shared" si="1154"/>
        <v>1.7411607134211243E-3</v>
      </c>
      <c r="AT934" s="13">
        <f t="shared" si="1155"/>
        <v>1.4709201284472844E-3</v>
      </c>
      <c r="AU934" s="13">
        <f t="shared" si="1156"/>
        <v>8.2841520892508826E-4</v>
      </c>
      <c r="AV934" s="13">
        <f t="shared" si="1157"/>
        <v>3.4991962434229777E-4</v>
      </c>
      <c r="AW934" s="13">
        <f t="shared" si="1158"/>
        <v>6.4665272756997972E-6</v>
      </c>
      <c r="AX934" s="13">
        <f t="shared" si="1159"/>
        <v>1.8600063236668468E-3</v>
      </c>
      <c r="AY934" s="13">
        <f t="shared" si="1160"/>
        <v>2.16735117536874E-3</v>
      </c>
      <c r="AZ934" s="13">
        <f t="shared" si="1161"/>
        <v>1.262740630932831E-3</v>
      </c>
      <c r="BA934" s="13">
        <f t="shared" si="1162"/>
        <v>4.9046471075839455E-4</v>
      </c>
      <c r="BB934" s="13">
        <f t="shared" si="1163"/>
        <v>1.4287710393955298E-4</v>
      </c>
      <c r="BC934" s="13">
        <f t="shared" si="1164"/>
        <v>3.3297183479053318E-5</v>
      </c>
      <c r="BD934" s="13">
        <f t="shared" si="1165"/>
        <v>2.0013463186653975E-4</v>
      </c>
      <c r="BE934" s="13">
        <f t="shared" si="1166"/>
        <v>3.3814461369675988E-4</v>
      </c>
      <c r="BF934" s="13">
        <f t="shared" si="1167"/>
        <v>2.8566215328584442E-4</v>
      </c>
      <c r="BG934" s="13">
        <f t="shared" si="1168"/>
        <v>1.6088356384523053E-4</v>
      </c>
      <c r="BH934" s="13">
        <f t="shared" si="1169"/>
        <v>6.7956642535112964E-5</v>
      </c>
      <c r="BI934" s="13">
        <f t="shared" si="1170"/>
        <v>2.296371439950313E-5</v>
      </c>
      <c r="BJ934" s="14">
        <f t="shared" si="1171"/>
        <v>0.49452753662046173</v>
      </c>
      <c r="BK934" s="14">
        <f t="shared" si="1172"/>
        <v>0.24267183434868048</v>
      </c>
      <c r="BL934" s="14">
        <f t="shared" si="1173"/>
        <v>0.24775960546975215</v>
      </c>
      <c r="BM934" s="14">
        <f t="shared" si="1174"/>
        <v>0.54148927129824276</v>
      </c>
      <c r="BN934" s="14">
        <f t="shared" si="1175"/>
        <v>0.45648837052709196</v>
      </c>
    </row>
    <row r="935" spans="1:66" x14ac:dyDescent="0.25">
      <c r="A935" t="s">
        <v>24</v>
      </c>
      <c r="B935" t="s">
        <v>26</v>
      </c>
      <c r="C935" t="s">
        <v>290</v>
      </c>
      <c r="D935" s="11">
        <v>44451</v>
      </c>
      <c r="E935" s="10">
        <f>VLOOKUP(A935,home!$A$2:$E$405,3,FALSE)</f>
        <v>1.6263000000000001</v>
      </c>
      <c r="F935" s="10">
        <f>VLOOKUP(B935,home!$B$2:$E$405,3,FALSE)</f>
        <v>1.3592</v>
      </c>
      <c r="G935" s="10">
        <f>VLOOKUP(C935,away!$B$2:$E$405,4,FALSE)</f>
        <v>0.9385</v>
      </c>
      <c r="H935" s="10">
        <f>VLOOKUP(A935,away!$A$2:$E$405,3,FALSE)</f>
        <v>1.4262999999999999</v>
      </c>
      <c r="I935" s="10">
        <f>VLOOKUP(C935,away!$B$2:$E$405,3,FALSE)</f>
        <v>1.2177</v>
      </c>
      <c r="J935" s="10">
        <f>VLOOKUP(B935,home!$B$2:$E$405,4,FALSE)</f>
        <v>0.66420000000000001</v>
      </c>
      <c r="K935" s="12">
        <f t="shared" si="1120"/>
        <v>2.0745232419600002</v>
      </c>
      <c r="L935" s="12">
        <f t="shared" si="1121"/>
        <v>1.1535862197419999</v>
      </c>
      <c r="M935" s="13">
        <f t="shared" si="1122"/>
        <v>3.9632354491322505E-2</v>
      </c>
      <c r="N935" s="13">
        <f t="shared" si="1123"/>
        <v>8.2218240525846351E-2</v>
      </c>
      <c r="O935" s="13">
        <f t="shared" si="1124"/>
        <v>4.5719337997119608E-2</v>
      </c>
      <c r="P935" s="13">
        <f t="shared" si="1125"/>
        <v>9.4845829282049599E-2</v>
      </c>
      <c r="Q935" s="13">
        <f t="shared" si="1126"/>
        <v>8.528182544196293E-2</v>
      </c>
      <c r="R935" s="13">
        <f t="shared" si="1127"/>
        <v>2.6370599144601999E-2</v>
      </c>
      <c r="S935" s="13">
        <f t="shared" si="1128"/>
        <v>5.6744870748022994E-2</v>
      </c>
      <c r="T935" s="13">
        <f t="shared" si="1129"/>
        <v>9.8379938624291133E-2</v>
      </c>
      <c r="U935" s="13">
        <f t="shared" si="1130"/>
        <v>5.4706420829887345E-2</v>
      </c>
      <c r="V935" s="13">
        <f t="shared" si="1131"/>
        <v>1.5088722312521893E-2</v>
      </c>
      <c r="W935" s="13">
        <f t="shared" si="1132"/>
        <v>5.8973042998709251E-2</v>
      </c>
      <c r="X935" s="13">
        <f t="shared" si="1133"/>
        <v>6.8030489739563424E-2</v>
      </c>
      <c r="Y935" s="13">
        <f t="shared" si="1134"/>
        <v>3.9239517742929948E-2</v>
      </c>
      <c r="Z935" s="13">
        <f t="shared" si="1135"/>
        <v>1.0140253259851009E-2</v>
      </c>
      <c r="AA935" s="13">
        <f t="shared" si="1136"/>
        <v>2.1036191066921575E-2</v>
      </c>
      <c r="AB935" s="13">
        <f t="shared" si="1137"/>
        <v>2.1820033645320074E-2</v>
      </c>
      <c r="AC935" s="13">
        <f t="shared" si="1138"/>
        <v>2.2568404005164589E-3</v>
      </c>
      <c r="AD935" s="13">
        <f t="shared" si="1139"/>
        <v>3.0585237087482217E-2</v>
      </c>
      <c r="AE935" s="13">
        <f t="shared" si="1140"/>
        <v>3.5282708031661426E-2</v>
      </c>
      <c r="AF935" s="13">
        <f t="shared" si="1141"/>
        <v>2.0350822890252508E-2</v>
      </c>
      <c r="AG935" s="13">
        <f t="shared" si="1142"/>
        <v>7.8254762822017807E-3</v>
      </c>
      <c r="AH935" s="13">
        <f t="shared" si="1143"/>
        <v>2.9244141063145051E-3</v>
      </c>
      <c r="AI935" s="13">
        <f t="shared" si="1144"/>
        <v>6.0667650326651241E-3</v>
      </c>
      <c r="AJ935" s="13">
        <f t="shared" si="1145"/>
        <v>6.2928225318870101E-3</v>
      </c>
      <c r="AK935" s="13">
        <f t="shared" si="1146"/>
        <v>4.3515355333097255E-3</v>
      </c>
      <c r="AL935" s="13">
        <f t="shared" si="1147"/>
        <v>2.1603753003479265E-4</v>
      </c>
      <c r="AM935" s="13">
        <f t="shared" si="1148"/>
        <v>1.2689957039767752E-2</v>
      </c>
      <c r="AN935" s="13">
        <f t="shared" si="1149"/>
        <v>1.463895957019406E-2</v>
      </c>
      <c r="AO935" s="13">
        <f t="shared" si="1150"/>
        <v>8.4436510157680708E-3</v>
      </c>
      <c r="AP935" s="13">
        <f t="shared" si="1151"/>
        <v>3.2468264853668613E-3</v>
      </c>
      <c r="AQ935" s="13">
        <f t="shared" si="1152"/>
        <v>9.3637357285314058E-4</v>
      </c>
      <c r="AR935" s="13">
        <f t="shared" si="1153"/>
        <v>6.7471276277270497E-4</v>
      </c>
      <c r="AS935" s="13">
        <f t="shared" si="1154"/>
        <v>1.3997073080190205E-3</v>
      </c>
      <c r="AT935" s="13">
        <f t="shared" si="1155"/>
        <v>1.4518626712133615E-3</v>
      </c>
      <c r="AU935" s="13">
        <f t="shared" si="1156"/>
        <v>1.0039742851887495E-3</v>
      </c>
      <c r="AV935" s="13">
        <f t="shared" si="1157"/>
        <v>5.2069199723855984E-4</v>
      </c>
      <c r="AW935" s="13">
        <f t="shared" si="1158"/>
        <v>1.4361343399005256E-5</v>
      </c>
      <c r="AX935" s="13">
        <f t="shared" si="1159"/>
        <v>4.3876018030786926E-3</v>
      </c>
      <c r="AY935" s="13">
        <f t="shared" si="1160"/>
        <v>5.0614769777467322E-3</v>
      </c>
      <c r="AZ935" s="13">
        <f t="shared" si="1161"/>
        <v>2.9194250465350083E-3</v>
      </c>
      <c r="BA935" s="13">
        <f t="shared" si="1162"/>
        <v>1.1226028344174771E-3</v>
      </c>
      <c r="BB935" s="13">
        <f t="shared" si="1163"/>
        <v>3.2375479000682801E-4</v>
      </c>
      <c r="BC935" s="13">
        <f t="shared" si="1164"/>
        <v>7.4695812865468257E-5</v>
      </c>
      <c r="BD935" s="13">
        <f t="shared" si="1165"/>
        <v>1.2972322423644117E-4</v>
      </c>
      <c r="BE935" s="13">
        <f t="shared" si="1166"/>
        <v>2.6911384370048602E-4</v>
      </c>
      <c r="BF935" s="13">
        <f t="shared" si="1167"/>
        <v>2.7914146174492453E-4</v>
      </c>
      <c r="BG935" s="13">
        <f t="shared" si="1168"/>
        <v>1.9302848339484472E-4</v>
      </c>
      <c r="BH935" s="13">
        <f t="shared" si="1169"/>
        <v>1.001105187907239E-4</v>
      </c>
      <c r="BI935" s="13">
        <f t="shared" si="1170"/>
        <v>4.153631959920595E-5</v>
      </c>
      <c r="BJ935" s="14">
        <f t="shared" si="1171"/>
        <v>0.58001262431350098</v>
      </c>
      <c r="BK935" s="14">
        <f t="shared" si="1172"/>
        <v>0.21384613174221498</v>
      </c>
      <c r="BL935" s="14">
        <f t="shared" si="1173"/>
        <v>0.19535172276392593</v>
      </c>
      <c r="BM935" s="14">
        <f t="shared" si="1174"/>
        <v>0.6202354295622422</v>
      </c>
      <c r="BN935" s="14">
        <f t="shared" si="1175"/>
        <v>0.374068186882903</v>
      </c>
    </row>
    <row r="936" spans="1:66" x14ac:dyDescent="0.25">
      <c r="A936" t="s">
        <v>27</v>
      </c>
      <c r="B936" t="s">
        <v>189</v>
      </c>
      <c r="C936" t="s">
        <v>30</v>
      </c>
      <c r="D936" s="11">
        <v>44451</v>
      </c>
      <c r="E936" s="10">
        <f>VLOOKUP(A936,home!$A$2:$E$405,3,FALSE)</f>
        <v>1.3026</v>
      </c>
      <c r="F936" s="10">
        <f>VLOOKUP(B936,home!$B$2:$E$405,3,FALSE)</f>
        <v>0.60609999999999997</v>
      </c>
      <c r="G936" s="10">
        <f>VLOOKUP(C936,away!$B$2:$E$405,4,FALSE)</f>
        <v>1.1717</v>
      </c>
      <c r="H936" s="10">
        <f>VLOOKUP(A936,away!$A$2:$E$405,3,FALSE)</f>
        <v>1.1000000000000001</v>
      </c>
      <c r="I936" s="10">
        <f>VLOOKUP(C936,away!$B$2:$E$405,3,FALSE)</f>
        <v>1.244</v>
      </c>
      <c r="J936" s="10">
        <f>VLOOKUP(B936,home!$B$2:$E$405,4,FALSE)</f>
        <v>0.95689999999999997</v>
      </c>
      <c r="K936" s="12">
        <f t="shared" si="1120"/>
        <v>0.92506401616199996</v>
      </c>
      <c r="L936" s="12">
        <f t="shared" si="1121"/>
        <v>1.3094219600000001</v>
      </c>
      <c r="M936" s="13">
        <f t="shared" si="1122"/>
        <v>0.10704714049551689</v>
      </c>
      <c r="N936" s="13">
        <f t="shared" si="1123"/>
        <v>9.9025457705440703E-2</v>
      </c>
      <c r="O936" s="13">
        <f t="shared" si="1124"/>
        <v>0.1401698765200351</v>
      </c>
      <c r="P936" s="13">
        <f t="shared" si="1125"/>
        <v>0.12966610891855529</v>
      </c>
      <c r="Q936" s="13">
        <f t="shared" si="1126"/>
        <v>4.5802443803637613E-2</v>
      </c>
      <c r="R936" s="13">
        <f t="shared" si="1127"/>
        <v>9.1770757222911184E-2</v>
      </c>
      <c r="S936" s="13">
        <f t="shared" si="1128"/>
        <v>3.9266111463254781E-2</v>
      </c>
      <c r="T936" s="13">
        <f t="shared" si="1129"/>
        <v>5.9974725738149028E-2</v>
      </c>
      <c r="U936" s="13">
        <f t="shared" si="1130"/>
        <v>8.489382524285409E-2</v>
      </c>
      <c r="V936" s="13">
        <f t="shared" si="1131"/>
        <v>5.2847785483772815E-3</v>
      </c>
      <c r="W936" s="13">
        <f t="shared" si="1132"/>
        <v>1.4123397538342446E-2</v>
      </c>
      <c r="X936" s="13">
        <f t="shared" si="1133"/>
        <v>1.8493486886515541E-2</v>
      </c>
      <c r="Y936" s="13">
        <f t="shared" si="1134"/>
        <v>1.2107888923087742E-2</v>
      </c>
      <c r="Z936" s="13">
        <f t="shared" si="1135"/>
        <v>4.0055548264502853E-2</v>
      </c>
      <c r="AA936" s="13">
        <f t="shared" si="1136"/>
        <v>3.7053946347131834E-2</v>
      </c>
      <c r="AB936" s="13">
        <f t="shared" si="1137"/>
        <v>1.7138636211264519E-2</v>
      </c>
      <c r="AC936" s="13">
        <f t="shared" si="1138"/>
        <v>4.000904809859398E-4</v>
      </c>
      <c r="AD936" s="13">
        <f t="shared" si="1139"/>
        <v>3.266261712167891E-3</v>
      </c>
      <c r="AE936" s="13">
        <f t="shared" si="1140"/>
        <v>4.2769148130198352E-3</v>
      </c>
      <c r="AF936" s="13">
        <f t="shared" si="1141"/>
        <v>2.8001430886087338E-3</v>
      </c>
      <c r="AG936" s="13">
        <f t="shared" si="1142"/>
        <v>1.2221896171221676E-3</v>
      </c>
      <c r="AH936" s="13">
        <f t="shared" si="1143"/>
        <v>1.3112403629344989E-2</v>
      </c>
      <c r="AI936" s="13">
        <f t="shared" si="1144"/>
        <v>1.2129812762899058E-2</v>
      </c>
      <c r="AJ936" s="13">
        <f t="shared" si="1145"/>
        <v>5.6104266548702431E-3</v>
      </c>
      <c r="AK936" s="13">
        <f t="shared" si="1146"/>
        <v>1.7300012712455346E-3</v>
      </c>
      <c r="AL936" s="13">
        <f t="shared" si="1147"/>
        <v>1.9385170176301038E-5</v>
      </c>
      <c r="AM936" s="13">
        <f t="shared" si="1148"/>
        <v>6.0430023545884003E-4</v>
      </c>
      <c r="AN936" s="13">
        <f t="shared" si="1149"/>
        <v>7.9128399874297585E-4</v>
      </c>
      <c r="AO936" s="13">
        <f t="shared" si="1150"/>
        <v>5.1806232227533263E-4</v>
      </c>
      <c r="AP936" s="13">
        <f t="shared" si="1151"/>
        <v>2.2612072714530597E-4</v>
      </c>
      <c r="AQ936" s="13">
        <f t="shared" si="1152"/>
        <v>7.4021861433807982E-5</v>
      </c>
      <c r="AR936" s="13">
        <f t="shared" si="1153"/>
        <v>3.4339338521296035E-3</v>
      </c>
      <c r="AS936" s="13">
        <f t="shared" si="1154"/>
        <v>3.176608640485658E-3</v>
      </c>
      <c r="AT936" s="13">
        <f t="shared" si="1155"/>
        <v>1.4692831733712866E-3</v>
      </c>
      <c r="AU936" s="13">
        <f t="shared" si="1156"/>
        <v>4.5306033107936366E-4</v>
      </c>
      <c r="AV936" s="13">
        <f t="shared" si="1157"/>
        <v>1.0477745235799034E-4</v>
      </c>
      <c r="AW936" s="13">
        <f t="shared" si="1158"/>
        <v>6.5225666412262328E-7</v>
      </c>
      <c r="AX936" s="13">
        <f t="shared" si="1159"/>
        <v>9.3169400463532766E-5</v>
      </c>
      <c r="AY936" s="13">
        <f t="shared" si="1160"/>
        <v>1.2199805896698399E-4</v>
      </c>
      <c r="AZ936" s="13">
        <f t="shared" si="1161"/>
        <v>7.9873468744371889E-5</v>
      </c>
      <c r="BA936" s="13">
        <f t="shared" si="1162"/>
        <v>3.4862691331751407E-5</v>
      </c>
      <c r="BB936" s="13">
        <f t="shared" si="1163"/>
        <v>1.1412493403624241E-5</v>
      </c>
      <c r="BC936" s="13">
        <f t="shared" si="1164"/>
        <v>2.9887538962121429E-6</v>
      </c>
      <c r="BD936" s="13">
        <f t="shared" si="1165"/>
        <v>7.4941139919431569E-4</v>
      </c>
      <c r="BE936" s="13">
        <f t="shared" si="1166"/>
        <v>6.9325351869627746E-4</v>
      </c>
      <c r="BF936" s="13">
        <f t="shared" si="1167"/>
        <v>3.2065194211180819E-4</v>
      </c>
      <c r="BG936" s="13">
        <f t="shared" si="1168"/>
        <v>9.887452445336484E-5</v>
      </c>
      <c r="BH936" s="13">
        <f t="shared" si="1169"/>
        <v>2.2866316171734384E-5</v>
      </c>
      <c r="BI936" s="13">
        <f t="shared" si="1170"/>
        <v>4.2305612545309406E-6</v>
      </c>
      <c r="BJ936" s="14">
        <f t="shared" si="1171"/>
        <v>0.26365100383795437</v>
      </c>
      <c r="BK936" s="14">
        <f t="shared" si="1172"/>
        <v>0.28180561313583347</v>
      </c>
      <c r="BL936" s="14">
        <f t="shared" si="1173"/>
        <v>0.41413663757386243</v>
      </c>
      <c r="BM936" s="14">
        <f t="shared" si="1174"/>
        <v>0.38604567234375348</v>
      </c>
      <c r="BN936" s="14">
        <f t="shared" si="1175"/>
        <v>0.61348178466609671</v>
      </c>
    </row>
    <row r="937" spans="1:66" x14ac:dyDescent="0.25">
      <c r="A937" t="s">
        <v>27</v>
      </c>
      <c r="B937" t="s">
        <v>297</v>
      </c>
      <c r="C937" t="s">
        <v>186</v>
      </c>
      <c r="D937" s="11">
        <v>44451</v>
      </c>
      <c r="E937" s="10">
        <f>VLOOKUP(A937,home!$A$2:$E$405,3,FALSE)</f>
        <v>1.3026</v>
      </c>
      <c r="F937" s="10">
        <f>VLOOKUP(B937,home!$B$2:$E$405,3,FALSE)</f>
        <v>1.0909</v>
      </c>
      <c r="G937" s="10">
        <f>VLOOKUP(C937,away!$B$2:$E$405,4,FALSE)</f>
        <v>0.84850000000000003</v>
      </c>
      <c r="H937" s="10">
        <f>VLOOKUP(A937,away!$A$2:$E$405,3,FALSE)</f>
        <v>1.1000000000000001</v>
      </c>
      <c r="I937" s="10">
        <f>VLOOKUP(C937,away!$B$2:$E$405,3,FALSE)</f>
        <v>1.1005</v>
      </c>
      <c r="J937" s="10">
        <f>VLOOKUP(B937,home!$B$2:$E$405,4,FALSE)</f>
        <v>1.0526</v>
      </c>
      <c r="K937" s="12">
        <f t="shared" si="1120"/>
        <v>1.20572387949</v>
      </c>
      <c r="L937" s="12">
        <f t="shared" si="1121"/>
        <v>1.2742249300000001</v>
      </c>
      <c r="M937" s="13">
        <f t="shared" si="1122"/>
        <v>8.3747512560348167E-2</v>
      </c>
      <c r="N937" s="13">
        <f t="shared" si="1123"/>
        <v>0.10097637574190049</v>
      </c>
      <c r="O937" s="13">
        <f t="shared" si="1124"/>
        <v>0.10671316832988377</v>
      </c>
      <c r="P937" s="13">
        <f t="shared" si="1125"/>
        <v>0.12866661531137685</v>
      </c>
      <c r="Q937" s="13">
        <f t="shared" si="1126"/>
        <v>6.0874813748182113E-2</v>
      </c>
      <c r="R937" s="13">
        <f t="shared" si="1127"/>
        <v>6.79882897226122E-2</v>
      </c>
      <c r="S937" s="13">
        <f t="shared" si="1128"/>
        <v>4.9419670476052349E-2</v>
      </c>
      <c r="T937" s="13">
        <f t="shared" si="1129"/>
        <v>7.7568205287040393E-2</v>
      </c>
      <c r="U937" s="13">
        <f t="shared" si="1130"/>
        <v>8.197510444423807E-2</v>
      </c>
      <c r="V937" s="13">
        <f t="shared" si="1131"/>
        <v>8.4362860268373217E-3</v>
      </c>
      <c r="W937" s="13">
        <f t="shared" si="1132"/>
        <v>2.4466072198563098E-2</v>
      </c>
      <c r="X937" s="13">
        <f t="shared" si="1133"/>
        <v>3.1175279134589014E-2</v>
      </c>
      <c r="Y937" s="13">
        <f t="shared" si="1134"/>
        <v>1.9862158936501076E-2</v>
      </c>
      <c r="Z937" s="13">
        <f t="shared" si="1135"/>
        <v>2.8877457904205085E-2</v>
      </c>
      <c r="AA937" s="13">
        <f t="shared" si="1136"/>
        <v>3.4818240574067322E-2</v>
      </c>
      <c r="AB937" s="13">
        <f t="shared" si="1137"/>
        <v>2.0990592050990294E-2</v>
      </c>
      <c r="AC937" s="13">
        <f t="shared" si="1138"/>
        <v>8.1007508140140086E-4</v>
      </c>
      <c r="AD937" s="13">
        <f t="shared" si="1139"/>
        <v>7.3748318717834858E-3</v>
      </c>
      <c r="AE937" s="13">
        <f t="shared" si="1140"/>
        <v>9.3971946255850813E-3</v>
      </c>
      <c r="AF937" s="13">
        <f t="shared" si="1141"/>
        <v>5.9870698319912652E-3</v>
      </c>
      <c r="AG937" s="13">
        <f t="shared" si="1142"/>
        <v>2.5429578791913939E-3</v>
      </c>
      <c r="AH937" s="13">
        <f t="shared" si="1143"/>
        <v>9.19909419414092E-3</v>
      </c>
      <c r="AI937" s="13">
        <f t="shared" si="1144"/>
        <v>1.1091567539553527E-2</v>
      </c>
      <c r="AJ937" s="13">
        <f t="shared" si="1145"/>
        <v>6.686683921707918E-3</v>
      </c>
      <c r="AK937" s="13">
        <f t="shared" si="1146"/>
        <v>2.6874314930016917E-3</v>
      </c>
      <c r="AL937" s="13">
        <f t="shared" si="1147"/>
        <v>4.9782789093299355E-5</v>
      </c>
      <c r="AM937" s="13">
        <f t="shared" si="1148"/>
        <v>1.778402179006656E-3</v>
      </c>
      <c r="AN937" s="13">
        <f t="shared" si="1149"/>
        <v>2.266084392056604E-3</v>
      </c>
      <c r="AO937" s="13">
        <f t="shared" si="1150"/>
        <v>1.4437506129212096E-3</v>
      </c>
      <c r="AP937" s="13">
        <f t="shared" si="1151"/>
        <v>6.1322100789566183E-4</v>
      </c>
      <c r="AQ937" s="13">
        <f t="shared" si="1152"/>
        <v>1.9534537396509487E-4</v>
      </c>
      <c r="AR937" s="13">
        <f t="shared" si="1153"/>
        <v>2.344343031118524E-3</v>
      </c>
      <c r="AS937" s="13">
        <f t="shared" si="1154"/>
        <v>2.8266303743355722E-3</v>
      </c>
      <c r="AT937" s="13">
        <f t="shared" si="1155"/>
        <v>1.7040678704140792E-3</v>
      </c>
      <c r="AU937" s="13">
        <f t="shared" si="1156"/>
        <v>6.8487844120997511E-4</v>
      </c>
      <c r="AV937" s="13">
        <f t="shared" si="1157"/>
        <v>2.0644357277868885E-4</v>
      </c>
      <c r="AW937" s="13">
        <f t="shared" si="1158"/>
        <v>2.12456823345425E-6</v>
      </c>
      <c r="AX937" s="13">
        <f t="shared" si="1159"/>
        <v>3.5737699576089541E-4</v>
      </c>
      <c r="AY937" s="13">
        <f t="shared" si="1160"/>
        <v>4.553786774070373E-4</v>
      </c>
      <c r="AZ937" s="13">
        <f t="shared" si="1161"/>
        <v>2.9012743167123738E-4</v>
      </c>
      <c r="BA937" s="13">
        <f t="shared" si="1162"/>
        <v>1.2322920210412077E-4</v>
      </c>
      <c r="BB937" s="13">
        <f t="shared" si="1163"/>
        <v>3.9255430356269795E-5</v>
      </c>
      <c r="BC937" s="13">
        <f t="shared" si="1164"/>
        <v>1.0004049599567549E-5</v>
      </c>
      <c r="BD937" s="13">
        <f t="shared" si="1165"/>
        <v>4.9787005578716523E-4</v>
      </c>
      <c r="BE937" s="13">
        <f t="shared" si="1166"/>
        <v>6.0029381514560358E-4</v>
      </c>
      <c r="BF937" s="13">
        <f t="shared" si="1167"/>
        <v>3.6189429381560512E-4</v>
      </c>
      <c r="BG937" s="13">
        <f t="shared" si="1168"/>
        <v>1.454481973015484E-4</v>
      </c>
      <c r="BH937" s="13">
        <f t="shared" si="1169"/>
        <v>4.3842591178812485E-5</v>
      </c>
      <c r="BI937" s="13">
        <f t="shared" si="1170"/>
        <v>1.0572411824602364E-5</v>
      </c>
      <c r="BJ937" s="14">
        <f t="shared" si="1171"/>
        <v>0.34779713460807177</v>
      </c>
      <c r="BK937" s="14">
        <f t="shared" si="1172"/>
        <v>0.27158532092251642</v>
      </c>
      <c r="BL937" s="14">
        <f t="shared" si="1173"/>
        <v>0.35157645692510592</v>
      </c>
      <c r="BM937" s="14">
        <f t="shared" si="1174"/>
        <v>0.45041634083642207</v>
      </c>
      <c r="BN937" s="14">
        <f t="shared" si="1175"/>
        <v>0.54896677541430361</v>
      </c>
    </row>
    <row r="938" spans="1:66" x14ac:dyDescent="0.25">
      <c r="A938" t="s">
        <v>27</v>
      </c>
      <c r="B938" t="s">
        <v>192</v>
      </c>
      <c r="C938" t="s">
        <v>291</v>
      </c>
      <c r="D938" s="11">
        <v>44451</v>
      </c>
      <c r="E938" s="10">
        <f>VLOOKUP(A938,home!$A$2:$E$405,3,FALSE)</f>
        <v>1.3026</v>
      </c>
      <c r="F938" s="10">
        <f>VLOOKUP(B938,home!$B$2:$E$405,3,FALSE)</f>
        <v>1.0909</v>
      </c>
      <c r="G938" s="10">
        <f>VLOOKUP(C938,away!$B$2:$E$405,4,FALSE)</f>
        <v>1.4239999999999999</v>
      </c>
      <c r="H938" s="10">
        <f>VLOOKUP(A938,away!$A$2:$E$405,3,FALSE)</f>
        <v>1.1000000000000001</v>
      </c>
      <c r="I938" s="10">
        <f>VLOOKUP(C938,away!$B$2:$E$405,3,FALSE)</f>
        <v>0.84870000000000001</v>
      </c>
      <c r="J938" s="10">
        <f>VLOOKUP(B938,home!$B$2:$E$405,4,FALSE)</f>
        <v>0.90910000000000002</v>
      </c>
      <c r="K938" s="12">
        <f t="shared" si="1120"/>
        <v>2.02351302816</v>
      </c>
      <c r="L938" s="12">
        <f t="shared" si="1121"/>
        <v>0.84870848700000012</v>
      </c>
      <c r="M938" s="13">
        <f t="shared" si="1122"/>
        <v>5.6573108859624376E-2</v>
      </c>
      <c r="N938" s="13">
        <f t="shared" si="1123"/>
        <v>0.11447642282096383</v>
      </c>
      <c r="O938" s="13">
        <f t="shared" si="1124"/>
        <v>4.8014077625138103E-2</v>
      </c>
      <c r="P938" s="13">
        <f t="shared" si="1125"/>
        <v>9.7157111609552482E-2</v>
      </c>
      <c r="Q938" s="13">
        <f t="shared" si="1126"/>
        <v>0.11582226649768657</v>
      </c>
      <c r="R938" s="13">
        <f t="shared" si="1127"/>
        <v>2.0374977587965758E-2</v>
      </c>
      <c r="S938" s="13">
        <f t="shared" si="1128"/>
        <v>4.1713742299956572E-2</v>
      </c>
      <c r="T938" s="13">
        <f t="shared" si="1129"/>
        <v>9.829934056016236E-2</v>
      </c>
      <c r="U938" s="13">
        <f t="shared" si="1130"/>
        <v>4.1229032597716722E-2</v>
      </c>
      <c r="V938" s="13">
        <f t="shared" si="1131"/>
        <v>7.9597823810704967E-3</v>
      </c>
      <c r="W938" s="13">
        <f t="shared" si="1132"/>
        <v>7.8122621736362752E-2</v>
      </c>
      <c r="X938" s="13">
        <f t="shared" si="1133"/>
        <v>6.6303332094341735E-2</v>
      </c>
      <c r="Y938" s="13">
        <f t="shared" si="1134"/>
        <v>2.8136100332423662E-2</v>
      </c>
      <c r="Z938" s="13">
        <f t="shared" si="1135"/>
        <v>5.7641388004471108E-3</v>
      </c>
      <c r="AA938" s="13">
        <f t="shared" si="1136"/>
        <v>1.1663809958827282E-2</v>
      </c>
      <c r="AB938" s="13">
        <f t="shared" si="1137"/>
        <v>1.1800935704834682E-2</v>
      </c>
      <c r="AC938" s="13">
        <f t="shared" si="1138"/>
        <v>8.5436955027557587E-4</v>
      </c>
      <c r="AD938" s="13">
        <f t="shared" si="1139"/>
        <v>3.95205357193864E-2</v>
      </c>
      <c r="AE938" s="13">
        <f t="shared" si="1140"/>
        <v>3.3541414075829883E-2</v>
      </c>
      <c r="AF938" s="13">
        <f t="shared" si="1141"/>
        <v>1.4233441396069045E-2</v>
      </c>
      <c r="AG938" s="13">
        <f t="shared" si="1142"/>
        <v>4.0266808373536434E-3</v>
      </c>
      <c r="AH938" s="13">
        <f t="shared" si="1143"/>
        <v>1.2230183800463655E-3</v>
      </c>
      <c r="AI938" s="13">
        <f t="shared" si="1144"/>
        <v>2.4747936257029585E-3</v>
      </c>
      <c r="AJ938" s="13">
        <f t="shared" si="1145"/>
        <v>2.5038885718086305E-3</v>
      </c>
      <c r="AK938" s="13">
        <f t="shared" si="1146"/>
        <v>1.6888837153718997E-3</v>
      </c>
      <c r="AL938" s="13">
        <f t="shared" si="1147"/>
        <v>5.8690836989635114E-5</v>
      </c>
      <c r="AM938" s="13">
        <f t="shared" si="1148"/>
        <v>1.5994063781608215E-2</v>
      </c>
      <c r="AN938" s="13">
        <f t="shared" si="1149"/>
        <v>1.3574297673070206E-2</v>
      </c>
      <c r="AO938" s="13">
        <f t="shared" si="1150"/>
        <v>5.7603108200995181E-3</v>
      </c>
      <c r="AP938" s="13">
        <f t="shared" si="1151"/>
        <v>1.6296082269254642E-3</v>
      </c>
      <c r="AQ938" s="13">
        <f t="shared" si="1152"/>
        <v>3.4576558316916584E-4</v>
      </c>
      <c r="AR938" s="13">
        <f t="shared" si="1153"/>
        <v>2.0759721578046848E-4</v>
      </c>
      <c r="AS938" s="13">
        <f t="shared" si="1154"/>
        <v>4.2007567074152071E-4</v>
      </c>
      <c r="AT938" s="13">
        <f t="shared" si="1155"/>
        <v>4.2501429627925897E-4</v>
      </c>
      <c r="AU938" s="13">
        <f t="shared" si="1156"/>
        <v>2.8667398855844489E-4</v>
      </c>
      <c r="AV938" s="13">
        <f t="shared" si="1157"/>
        <v>1.4502213767065097E-4</v>
      </c>
      <c r="AW938" s="13">
        <f t="shared" si="1158"/>
        <v>2.7998344456909576E-6</v>
      </c>
      <c r="AX938" s="13">
        <f t="shared" si="1159"/>
        <v>5.3940327392176975E-3</v>
      </c>
      <c r="AY938" s="13">
        <f t="shared" si="1160"/>
        <v>4.5779613649299172E-3</v>
      </c>
      <c r="AZ938" s="13">
        <f t="shared" si="1161"/>
        <v>1.9426773317870627E-3</v>
      </c>
      <c r="BA938" s="13">
        <f t="shared" si="1162"/>
        <v>5.4958891299673187E-4</v>
      </c>
      <c r="BB938" s="13">
        <f t="shared" si="1163"/>
        <v>1.1661019370535773E-4</v>
      </c>
      <c r="BC938" s="13">
        <f t="shared" si="1164"/>
        <v>1.9793612213690227E-5</v>
      </c>
      <c r="BD938" s="13">
        <f t="shared" si="1165"/>
        <v>2.9364919818408979E-5</v>
      </c>
      <c r="BE938" s="13">
        <f t="shared" si="1166"/>
        <v>5.9420297823424339E-5</v>
      </c>
      <c r="BF938" s="13">
        <f t="shared" si="1167"/>
        <v>6.011887339142324E-5</v>
      </c>
      <c r="BG938" s="13">
        <f t="shared" si="1168"/>
        <v>4.0550441181948826E-5</v>
      </c>
      <c r="BH938" s="13">
        <f t="shared" si="1169"/>
        <v>2.0513586507327305E-5</v>
      </c>
      <c r="BI938" s="13">
        <f t="shared" si="1170"/>
        <v>8.3019019103728059E-6</v>
      </c>
      <c r="BJ938" s="14">
        <f t="shared" si="1171"/>
        <v>0.64238686631030295</v>
      </c>
      <c r="BK938" s="14">
        <f t="shared" si="1172"/>
        <v>0.20889476690239908</v>
      </c>
      <c r="BL938" s="14">
        <f t="shared" si="1173"/>
        <v>0.14267607109707567</v>
      </c>
      <c r="BM938" s="14">
        <f t="shared" si="1174"/>
        <v>0.54272871657880939</v>
      </c>
      <c r="BN938" s="14">
        <f t="shared" si="1175"/>
        <v>0.45241796500093107</v>
      </c>
    </row>
    <row r="939" spans="1:66" x14ac:dyDescent="0.25">
      <c r="A939" t="s">
        <v>196</v>
      </c>
      <c r="B939" t="s">
        <v>514</v>
      </c>
      <c r="C939" t="s">
        <v>301</v>
      </c>
      <c r="D939" s="11">
        <v>44451</v>
      </c>
      <c r="E939" s="10">
        <f>VLOOKUP(A939,home!$A$2:$E$405,3,FALSE)</f>
        <v>1.6077999999999999</v>
      </c>
      <c r="F939" s="10" t="e">
        <f>VLOOKUP(B939,home!$B$2:$E$405,3,FALSE)</f>
        <v>#N/A</v>
      </c>
      <c r="G939" s="10">
        <f>VLOOKUP(C939,away!$B$2:$E$405,4,FALSE)</f>
        <v>1.2805</v>
      </c>
      <c r="H939" s="10">
        <f>VLOOKUP(A939,away!$A$2:$E$405,3,FALSE)</f>
        <v>1.3987000000000001</v>
      </c>
      <c r="I939" s="10">
        <f>VLOOKUP(C939,away!$B$2:$E$405,3,FALSE)</f>
        <v>0.75700000000000001</v>
      </c>
      <c r="J939" s="10" t="e">
        <f>VLOOKUP(B939,home!$B$2:$E$405,4,FALSE)</f>
        <v>#N/A</v>
      </c>
      <c r="K939" s="12" t="e">
        <f t="shared" si="1120"/>
        <v>#N/A</v>
      </c>
      <c r="L939" s="12" t="e">
        <f t="shared" si="1121"/>
        <v>#N/A</v>
      </c>
      <c r="M939" s="13" t="e">
        <f t="shared" si="1122"/>
        <v>#N/A</v>
      </c>
      <c r="N939" s="13" t="e">
        <f t="shared" si="1123"/>
        <v>#N/A</v>
      </c>
      <c r="O939" s="13" t="e">
        <f t="shared" si="1124"/>
        <v>#N/A</v>
      </c>
      <c r="P939" s="13" t="e">
        <f t="shared" si="1125"/>
        <v>#N/A</v>
      </c>
      <c r="Q939" s="13" t="e">
        <f t="shared" si="1126"/>
        <v>#N/A</v>
      </c>
      <c r="R939" s="13" t="e">
        <f t="shared" si="1127"/>
        <v>#N/A</v>
      </c>
      <c r="S939" s="13" t="e">
        <f t="shared" si="1128"/>
        <v>#N/A</v>
      </c>
      <c r="T939" s="13" t="e">
        <f t="shared" si="1129"/>
        <v>#N/A</v>
      </c>
      <c r="U939" s="13" t="e">
        <f t="shared" si="1130"/>
        <v>#N/A</v>
      </c>
      <c r="V939" s="13" t="e">
        <f t="shared" si="1131"/>
        <v>#N/A</v>
      </c>
      <c r="W939" s="13" t="e">
        <f t="shared" si="1132"/>
        <v>#N/A</v>
      </c>
      <c r="X939" s="13" t="e">
        <f t="shared" si="1133"/>
        <v>#N/A</v>
      </c>
      <c r="Y939" s="13" t="e">
        <f t="shared" si="1134"/>
        <v>#N/A</v>
      </c>
      <c r="Z939" s="13" t="e">
        <f t="shared" si="1135"/>
        <v>#N/A</v>
      </c>
      <c r="AA939" s="13" t="e">
        <f t="shared" si="1136"/>
        <v>#N/A</v>
      </c>
      <c r="AB939" s="13" t="e">
        <f t="shared" si="1137"/>
        <v>#N/A</v>
      </c>
      <c r="AC939" s="13" t="e">
        <f t="shared" si="1138"/>
        <v>#N/A</v>
      </c>
      <c r="AD939" s="13" t="e">
        <f t="shared" si="1139"/>
        <v>#N/A</v>
      </c>
      <c r="AE939" s="13" t="e">
        <f t="shared" si="1140"/>
        <v>#N/A</v>
      </c>
      <c r="AF939" s="13" t="e">
        <f t="shared" si="1141"/>
        <v>#N/A</v>
      </c>
      <c r="AG939" s="13" t="e">
        <f t="shared" si="1142"/>
        <v>#N/A</v>
      </c>
      <c r="AH939" s="13" t="e">
        <f t="shared" si="1143"/>
        <v>#N/A</v>
      </c>
      <c r="AI939" s="13" t="e">
        <f t="shared" si="1144"/>
        <v>#N/A</v>
      </c>
      <c r="AJ939" s="13" t="e">
        <f t="shared" si="1145"/>
        <v>#N/A</v>
      </c>
      <c r="AK939" s="13" t="e">
        <f t="shared" si="1146"/>
        <v>#N/A</v>
      </c>
      <c r="AL939" s="13" t="e">
        <f t="shared" si="1147"/>
        <v>#N/A</v>
      </c>
      <c r="AM939" s="13" t="e">
        <f t="shared" si="1148"/>
        <v>#N/A</v>
      </c>
      <c r="AN939" s="13" t="e">
        <f t="shared" si="1149"/>
        <v>#N/A</v>
      </c>
      <c r="AO939" s="13" t="e">
        <f t="shared" si="1150"/>
        <v>#N/A</v>
      </c>
      <c r="AP939" s="13" t="e">
        <f t="shared" si="1151"/>
        <v>#N/A</v>
      </c>
      <c r="AQ939" s="13" t="e">
        <f t="shared" si="1152"/>
        <v>#N/A</v>
      </c>
      <c r="AR939" s="13" t="e">
        <f t="shared" si="1153"/>
        <v>#N/A</v>
      </c>
      <c r="AS939" s="13" t="e">
        <f t="shared" si="1154"/>
        <v>#N/A</v>
      </c>
      <c r="AT939" s="13" t="e">
        <f t="shared" si="1155"/>
        <v>#N/A</v>
      </c>
      <c r="AU939" s="13" t="e">
        <f t="shared" si="1156"/>
        <v>#N/A</v>
      </c>
      <c r="AV939" s="13" t="e">
        <f t="shared" si="1157"/>
        <v>#N/A</v>
      </c>
      <c r="AW939" s="13" t="e">
        <f t="shared" si="1158"/>
        <v>#N/A</v>
      </c>
      <c r="AX939" s="13" t="e">
        <f t="shared" si="1159"/>
        <v>#N/A</v>
      </c>
      <c r="AY939" s="13" t="e">
        <f t="shared" si="1160"/>
        <v>#N/A</v>
      </c>
      <c r="AZ939" s="13" t="e">
        <f t="shared" si="1161"/>
        <v>#N/A</v>
      </c>
      <c r="BA939" s="13" t="e">
        <f t="shared" si="1162"/>
        <v>#N/A</v>
      </c>
      <c r="BB939" s="13" t="e">
        <f t="shared" si="1163"/>
        <v>#N/A</v>
      </c>
      <c r="BC939" s="13" t="e">
        <f t="shared" si="1164"/>
        <v>#N/A</v>
      </c>
      <c r="BD939" s="13" t="e">
        <f t="shared" si="1165"/>
        <v>#N/A</v>
      </c>
      <c r="BE939" s="13" t="e">
        <f t="shared" si="1166"/>
        <v>#N/A</v>
      </c>
      <c r="BF939" s="13" t="e">
        <f t="shared" si="1167"/>
        <v>#N/A</v>
      </c>
      <c r="BG939" s="13" t="e">
        <f t="shared" si="1168"/>
        <v>#N/A</v>
      </c>
      <c r="BH939" s="13" t="e">
        <f t="shared" si="1169"/>
        <v>#N/A</v>
      </c>
      <c r="BI939" s="13" t="e">
        <f t="shared" si="1170"/>
        <v>#N/A</v>
      </c>
      <c r="BJ939" s="14" t="e">
        <f t="shared" si="1171"/>
        <v>#N/A</v>
      </c>
      <c r="BK939" s="14" t="e">
        <f t="shared" si="1172"/>
        <v>#N/A</v>
      </c>
      <c r="BL939" s="14" t="e">
        <f t="shared" si="1173"/>
        <v>#N/A</v>
      </c>
      <c r="BM939" s="14" t="e">
        <f t="shared" si="1174"/>
        <v>#N/A</v>
      </c>
      <c r="BN939" s="14" t="e">
        <f t="shared" si="1175"/>
        <v>#N/A</v>
      </c>
    </row>
    <row r="940" spans="1:66" x14ac:dyDescent="0.25">
      <c r="A940" t="s">
        <v>196</v>
      </c>
      <c r="B940" t="s">
        <v>302</v>
      </c>
      <c r="C940" t="s">
        <v>305</v>
      </c>
      <c r="D940" s="11">
        <v>44451</v>
      </c>
      <c r="E940" s="10">
        <f>VLOOKUP(A940,home!$A$2:$E$405,3,FALSE)</f>
        <v>1.6077999999999999</v>
      </c>
      <c r="F940" s="10">
        <f>VLOOKUP(B940,home!$B$2:$E$405,3,FALSE)</f>
        <v>0.622</v>
      </c>
      <c r="G940" s="10">
        <f>VLOOKUP(C940,away!$B$2:$E$405,4,FALSE)</f>
        <v>1.1342000000000001</v>
      </c>
      <c r="H940" s="10">
        <f>VLOOKUP(A940,away!$A$2:$E$405,3,FALSE)</f>
        <v>1.3987000000000001</v>
      </c>
      <c r="I940" s="10">
        <f>VLOOKUP(C940,away!$B$2:$E$405,3,FALSE)</f>
        <v>0.88319999999999999</v>
      </c>
      <c r="J940" s="10">
        <f>VLOOKUP(B940,home!$B$2:$E$405,4,FALSE)</f>
        <v>0.54669999999999996</v>
      </c>
      <c r="K940" s="12">
        <f t="shared" si="1120"/>
        <v>1.1342585247200001</v>
      </c>
      <c r="L940" s="12">
        <f t="shared" si="1121"/>
        <v>0.6753559169279999</v>
      </c>
      <c r="M940" s="13">
        <f t="shared" si="1122"/>
        <v>0.16371724718757388</v>
      </c>
      <c r="N940" s="13">
        <f t="shared" si="1123"/>
        <v>0.18569768326619712</v>
      </c>
      <c r="O940" s="13">
        <f t="shared" si="1124"/>
        <v>0.11056741159129196</v>
      </c>
      <c r="P940" s="13">
        <f t="shared" si="1125"/>
        <v>0.12541202915364785</v>
      </c>
      <c r="Q940" s="13">
        <f t="shared" si="1126"/>
        <v>0.10531459013271934</v>
      </c>
      <c r="R940" s="13">
        <f t="shared" si="1127"/>
        <v>3.7336177818796272E-2</v>
      </c>
      <c r="S940" s="13">
        <f t="shared" si="1128"/>
        <v>2.4017287925711582E-2</v>
      </c>
      <c r="T940" s="13">
        <f t="shared" si="1129"/>
        <v>7.1124831584979148E-2</v>
      </c>
      <c r="U940" s="13">
        <f t="shared" si="1130"/>
        <v>4.2348877971431449E-2</v>
      </c>
      <c r="V940" s="13">
        <f t="shared" si="1131"/>
        <v>2.0442133314016067E-3</v>
      </c>
      <c r="W940" s="13">
        <f t="shared" si="1132"/>
        <v>3.9817990545143241E-2</v>
      </c>
      <c r="X940" s="13">
        <f t="shared" si="1133"/>
        <v>2.6891315514845641E-2</v>
      </c>
      <c r="Y940" s="13">
        <f t="shared" si="1134"/>
        <v>9.0806045234643647E-3</v>
      </c>
      <c r="Z940" s="13">
        <f t="shared" si="1135"/>
        <v>8.4050695351333363E-3</v>
      </c>
      <c r="AA940" s="13">
        <f t="shared" si="1136"/>
        <v>9.5335217710893552E-3</v>
      </c>
      <c r="AB940" s="13">
        <f t="shared" si="1137"/>
        <v>5.4067391697309088E-3</v>
      </c>
      <c r="AC940" s="13">
        <f t="shared" si="1138"/>
        <v>9.7870316932876139E-5</v>
      </c>
      <c r="AD940" s="13">
        <f t="shared" si="1139"/>
        <v>1.1290973803262281E-2</v>
      </c>
      <c r="AE940" s="13">
        <f t="shared" si="1140"/>
        <v>7.6254259659122234E-3</v>
      </c>
      <c r="AF940" s="13">
        <f t="shared" si="1141"/>
        <v>2.5749382725876145E-3</v>
      </c>
      <c r="AG940" s="13">
        <f t="shared" si="1142"/>
        <v>5.7966659937213618E-4</v>
      </c>
      <c r="AH940" s="13">
        <f t="shared" si="1143"/>
        <v>1.4191033606858929E-3</v>
      </c>
      <c r="AI940" s="13">
        <f t="shared" si="1144"/>
        <v>1.609630084316775E-3</v>
      </c>
      <c r="AJ940" s="13">
        <f t="shared" si="1145"/>
        <v>9.1286832239103753E-4</v>
      </c>
      <c r="AK940" s="13">
        <f t="shared" si="1146"/>
        <v>3.4514289220629327E-4</v>
      </c>
      <c r="AL940" s="13">
        <f t="shared" si="1147"/>
        <v>2.9988569320127731E-6</v>
      </c>
      <c r="AM940" s="13">
        <f t="shared" si="1148"/>
        <v>2.5613766577480867E-3</v>
      </c>
      <c r="AN940" s="13">
        <f t="shared" si="1149"/>
        <v>1.7298408812914346E-3</v>
      </c>
      <c r="AO940" s="13">
        <f t="shared" si="1150"/>
        <v>5.8412913726205813E-4</v>
      </c>
      <c r="AP940" s="13">
        <f t="shared" si="1151"/>
        <v>1.3149835636665959E-4</v>
      </c>
      <c r="AQ940" s="13">
        <f t="shared" si="1152"/>
        <v>2.2202048259632569E-5</v>
      </c>
      <c r="AR940" s="13">
        <f t="shared" si="1153"/>
        <v>1.9167997027432556E-4</v>
      </c>
      <c r="AS940" s="13">
        <f t="shared" si="1154"/>
        <v>2.1741464030172996E-4</v>
      </c>
      <c r="AT940" s="13">
        <f t="shared" si="1155"/>
        <v>1.2330220458058489E-4</v>
      </c>
      <c r="AU940" s="13">
        <f t="shared" si="1156"/>
        <v>4.6618858887432624E-5</v>
      </c>
      <c r="AV940" s="13">
        <f t="shared" si="1157"/>
        <v>1.321945952644731E-5</v>
      </c>
      <c r="AW940" s="13">
        <f t="shared" si="1158"/>
        <v>6.3811360990762246E-8</v>
      </c>
      <c r="AX940" s="13">
        <f t="shared" si="1159"/>
        <v>4.8421055151159838E-4</v>
      </c>
      <c r="AY940" s="13">
        <f t="shared" si="1160"/>
        <v>3.2701446100232804E-4</v>
      </c>
      <c r="AZ940" s="13">
        <f t="shared" si="1161"/>
        <v>1.1042557557947146E-4</v>
      </c>
      <c r="BA940" s="13">
        <f t="shared" si="1162"/>
        <v>2.4858855282592035E-5</v>
      </c>
      <c r="BB940" s="13">
        <f t="shared" si="1163"/>
        <v>4.1971437507888491E-6</v>
      </c>
      <c r="BC940" s="13">
        <f t="shared" si="1164"/>
        <v>5.6691317325852585E-7</v>
      </c>
      <c r="BD940" s="13">
        <f t="shared" si="1165"/>
        <v>2.1575367013558134E-5</v>
      </c>
      <c r="BE940" s="13">
        <f t="shared" si="1166"/>
        <v>2.4472043959091001E-5</v>
      </c>
      <c r="BF940" s="13">
        <f t="shared" si="1167"/>
        <v>1.3878812238960779E-5</v>
      </c>
      <c r="BG940" s="13">
        <f t="shared" si="1168"/>
        <v>5.2473870316765125E-6</v>
      </c>
      <c r="BH940" s="13">
        <f t="shared" si="1169"/>
        <v>1.4879733682960665E-6</v>
      </c>
      <c r="BI940" s="13">
        <f t="shared" si="1170"/>
        <v>3.3754929550922889E-7</v>
      </c>
      <c r="BJ940" s="14">
        <f t="shared" si="1171"/>
        <v>0.46597834078971095</v>
      </c>
      <c r="BK940" s="14">
        <f t="shared" si="1172"/>
        <v>0.31561866123320209</v>
      </c>
      <c r="BL940" s="14">
        <f t="shared" si="1173"/>
        <v>0.2101387072484176</v>
      </c>
      <c r="BM940" s="14">
        <f t="shared" si="1174"/>
        <v>0.27176868900659618</v>
      </c>
      <c r="BN940" s="14">
        <f t="shared" si="1175"/>
        <v>0.72804513915022651</v>
      </c>
    </row>
    <row r="941" spans="1:66" x14ac:dyDescent="0.25">
      <c r="A941" t="s">
        <v>196</v>
      </c>
      <c r="B941" t="s">
        <v>199</v>
      </c>
      <c r="C941" t="s">
        <v>204</v>
      </c>
      <c r="D941" s="11">
        <v>44451</v>
      </c>
      <c r="E941" s="10">
        <f>VLOOKUP(A941,home!$A$2:$E$405,3,FALSE)</f>
        <v>1.6077999999999999</v>
      </c>
      <c r="F941" s="10">
        <f>VLOOKUP(B941,home!$B$2:$E$405,3,FALSE)</f>
        <v>1.0975999999999999</v>
      </c>
      <c r="G941" s="10">
        <f>VLOOKUP(C941,away!$B$2:$E$405,4,FALSE)</f>
        <v>0.91469999999999996</v>
      </c>
      <c r="H941" s="10">
        <f>VLOOKUP(A941,away!$A$2:$E$405,3,FALSE)</f>
        <v>1.3987000000000001</v>
      </c>
      <c r="I941" s="10">
        <f>VLOOKUP(C941,away!$B$2:$E$405,3,FALSE)</f>
        <v>0.96730000000000005</v>
      </c>
      <c r="J941" s="10">
        <f>VLOOKUP(B941,home!$B$2:$E$405,4,FALSE)</f>
        <v>1.1355</v>
      </c>
      <c r="K941" s="12">
        <f t="shared" si="1120"/>
        <v>1.6141905548159998</v>
      </c>
      <c r="L941" s="12">
        <f t="shared" si="1121"/>
        <v>1.5362889301050002</v>
      </c>
      <c r="M941" s="13">
        <f t="shared" si="1122"/>
        <v>4.2831584843563468E-2</v>
      </c>
      <c r="N941" s="13">
        <f t="shared" si="1123"/>
        <v>6.9138339702280283E-2</v>
      </c>
      <c r="O941" s="13">
        <f t="shared" si="1124"/>
        <v>6.5801689654019654E-2</v>
      </c>
      <c r="P941" s="13">
        <f t="shared" si="1125"/>
        <v>0.10621646593045223</v>
      </c>
      <c r="Q941" s="13">
        <f t="shared" si="1126"/>
        <v>5.5801227461540447E-2</v>
      </c>
      <c r="R941" s="13">
        <f t="shared" si="1127"/>
        <v>5.0545203698837568E-2</v>
      </c>
      <c r="S941" s="13">
        <f t="shared" si="1128"/>
        <v>6.5850573099038162E-2</v>
      </c>
      <c r="T941" s="13">
        <f t="shared" si="1129"/>
        <v>8.5726808035435725E-2</v>
      </c>
      <c r="U941" s="13">
        <f t="shared" si="1130"/>
        <v>8.1589590401914353E-2</v>
      </c>
      <c r="V941" s="13">
        <f t="shared" si="1131"/>
        <v>1.8144489450486107E-2</v>
      </c>
      <c r="W941" s="13">
        <f t="shared" si="1132"/>
        <v>3.0024604771852592E-2</v>
      </c>
      <c r="X941" s="13">
        <f t="shared" si="1133"/>
        <v>4.6126467941774899E-2</v>
      </c>
      <c r="Y941" s="13">
        <f t="shared" si="1134"/>
        <v>3.5431791041895984E-2</v>
      </c>
      <c r="Z941" s="13">
        <f t="shared" si="1135"/>
        <v>2.5884012304142157E-2</v>
      </c>
      <c r="AA941" s="13">
        <f t="shared" si="1136"/>
        <v>4.1781728182087405E-2</v>
      </c>
      <c r="AB941" s="13">
        <f t="shared" si="1137"/>
        <v>3.3721835497707485E-2</v>
      </c>
      <c r="AC941" s="13">
        <f t="shared" si="1138"/>
        <v>2.8122405938602359E-3</v>
      </c>
      <c r="AD941" s="13">
        <f t="shared" si="1139"/>
        <v>1.2116358358701965E-2</v>
      </c>
      <c r="AE941" s="13">
        <f t="shared" si="1140"/>
        <v>1.8614227219659017E-2</v>
      </c>
      <c r="AF941" s="13">
        <f t="shared" si="1141"/>
        <v>1.4298415610010664E-2</v>
      </c>
      <c r="AG941" s="13">
        <f t="shared" si="1142"/>
        <v>7.3221658732333062E-3</v>
      </c>
      <c r="AH941" s="13">
        <f t="shared" si="1143"/>
        <v>9.9413303923888054E-3</v>
      </c>
      <c r="AI941" s="13">
        <f t="shared" si="1144"/>
        <v>1.6047201621699248E-2</v>
      </c>
      <c r="AJ941" s="13">
        <f t="shared" si="1145"/>
        <v>1.2951620644487464E-2</v>
      </c>
      <c r="AK941" s="13">
        <f t="shared" si="1146"/>
        <v>6.9687945712971922E-3</v>
      </c>
      <c r="AL941" s="13">
        <f t="shared" si="1147"/>
        <v>2.7895886488158106E-4</v>
      </c>
      <c r="AM941" s="13">
        <f t="shared" si="1148"/>
        <v>3.9116222442765148E-3</v>
      </c>
      <c r="AN941" s="13">
        <f t="shared" si="1149"/>
        <v>6.0093819526344863E-3</v>
      </c>
      <c r="AO941" s="13">
        <f t="shared" si="1150"/>
        <v>4.6160734853025673E-3</v>
      </c>
      <c r="AP941" s="13">
        <f t="shared" si="1151"/>
        <v>2.3638741986738471E-3</v>
      </c>
      <c r="AQ941" s="13">
        <f t="shared" si="1152"/>
        <v>9.0789844089586493E-4</v>
      </c>
      <c r="AR941" s="13">
        <f t="shared" si="1153"/>
        <v>3.0545511664686626E-3</v>
      </c>
      <c r="AS941" s="13">
        <f t="shared" si="1154"/>
        <v>4.9306276421159107E-3</v>
      </c>
      <c r="AT941" s="13">
        <f t="shared" si="1155"/>
        <v>3.9794862846090941E-3</v>
      </c>
      <c r="AU941" s="13">
        <f t="shared" si="1156"/>
        <v>2.1412163912119383E-3</v>
      </c>
      <c r="AV941" s="13">
        <f t="shared" si="1157"/>
        <v>8.640828186278779E-4</v>
      </c>
      <c r="AW941" s="13">
        <f t="shared" si="1158"/>
        <v>1.9216105277287888E-5</v>
      </c>
      <c r="AX941" s="13">
        <f t="shared" si="1159"/>
        <v>1.0523506134532208E-3</v>
      </c>
      <c r="AY941" s="13">
        <f t="shared" si="1160"/>
        <v>1.6167145980373889E-3</v>
      </c>
      <c r="AZ941" s="13">
        <f t="shared" si="1161"/>
        <v>1.2418703700519981E-3</v>
      </c>
      <c r="BA941" s="13">
        <f t="shared" si="1162"/>
        <v>6.3595723404542837E-4</v>
      </c>
      <c r="BB941" s="13">
        <f t="shared" si="1163"/>
        <v>2.4425351467104661E-4</v>
      </c>
      <c r="BC941" s="13">
        <f t="shared" si="1164"/>
        <v>7.504879414567361E-5</v>
      </c>
      <c r="BD941" s="13">
        <f t="shared" si="1165"/>
        <v>7.821121905808539E-4</v>
      </c>
      <c r="BE941" s="13">
        <f t="shared" si="1166"/>
        <v>1.2624781108420656E-3</v>
      </c>
      <c r="BF941" s="13">
        <f t="shared" si="1167"/>
        <v>1.0189401210916047E-3</v>
      </c>
      <c r="BG941" s="13">
        <f t="shared" si="1168"/>
        <v>5.482545064630465E-4</v>
      </c>
      <c r="BH941" s="13">
        <f t="shared" si="1169"/>
        <v>2.212468114919893E-4</v>
      </c>
      <c r="BI941" s="13">
        <f t="shared" si="1170"/>
        <v>7.142690267870494E-5</v>
      </c>
      <c r="BJ941" s="14">
        <f t="shared" si="1171"/>
        <v>0.39727545146257287</v>
      </c>
      <c r="BK941" s="14">
        <f t="shared" si="1172"/>
        <v>0.23775102738031917</v>
      </c>
      <c r="BL941" s="14">
        <f t="shared" si="1173"/>
        <v>0.33822341761062097</v>
      </c>
      <c r="BM941" s="14">
        <f t="shared" si="1174"/>
        <v>0.6072018989742014</v>
      </c>
      <c r="BN941" s="14">
        <f t="shared" si="1175"/>
        <v>0.39033451129069363</v>
      </c>
    </row>
    <row r="942" spans="1:66" x14ac:dyDescent="0.25">
      <c r="A942" t="s">
        <v>196</v>
      </c>
      <c r="B942" t="s">
        <v>300</v>
      </c>
      <c r="C942" t="s">
        <v>198</v>
      </c>
      <c r="D942" s="11">
        <v>44451</v>
      </c>
      <c r="E942" s="10">
        <f>VLOOKUP(A942,home!$A$2:$E$405,3,FALSE)</f>
        <v>1.6077999999999999</v>
      </c>
      <c r="F942" s="10">
        <f>VLOOKUP(B942,home!$B$2:$E$405,3,FALSE)</f>
        <v>0.76829999999999998</v>
      </c>
      <c r="G942" s="10">
        <f>VLOOKUP(C942,away!$B$2:$E$405,4,FALSE)</f>
        <v>1.6464000000000001</v>
      </c>
      <c r="H942" s="10">
        <f>VLOOKUP(A942,away!$A$2:$E$405,3,FALSE)</f>
        <v>1.3987000000000001</v>
      </c>
      <c r="I942" s="10">
        <f>VLOOKUP(C942,away!$B$2:$E$405,3,FALSE)</f>
        <v>0.96730000000000005</v>
      </c>
      <c r="J942" s="10">
        <f>VLOOKUP(B942,home!$B$2:$E$405,4,FALSE)</f>
        <v>1.0513999999999999</v>
      </c>
      <c r="K942" s="12">
        <f t="shared" si="1120"/>
        <v>2.0337530391359997</v>
      </c>
      <c r="L942" s="12">
        <f t="shared" si="1121"/>
        <v>1.4225047830140001</v>
      </c>
      <c r="M942" s="13">
        <f t="shared" si="1122"/>
        <v>3.154759812193831E-2</v>
      </c>
      <c r="N942" s="13">
        <f t="shared" si="1123"/>
        <v>6.4160023557933196E-2</v>
      </c>
      <c r="O942" s="13">
        <f t="shared" si="1124"/>
        <v>4.487660922106073E-2</v>
      </c>
      <c r="P942" s="13">
        <f t="shared" si="1125"/>
        <v>9.1267940389450894E-2</v>
      </c>
      <c r="Q942" s="13">
        <f t="shared" si="1126"/>
        <v>6.5242821450991986E-2</v>
      </c>
      <c r="R942" s="13">
        <f t="shared" si="1127"/>
        <v>3.1918595631204541E-2</v>
      </c>
      <c r="S942" s="13">
        <f t="shared" si="1128"/>
        <v>6.6010072389154129E-2</v>
      </c>
      <c r="T942" s="13">
        <f t="shared" si="1129"/>
        <v>9.2808225571364519E-2</v>
      </c>
      <c r="U942" s="13">
        <f t="shared" si="1130"/>
        <v>6.4914540869915272E-2</v>
      </c>
      <c r="V942" s="13">
        <f t="shared" si="1131"/>
        <v>2.1218742861114383E-2</v>
      </c>
      <c r="W942" s="13">
        <f t="shared" si="1132"/>
        <v>4.422926213592078E-2</v>
      </c>
      <c r="X942" s="13">
        <f t="shared" si="1133"/>
        <v>6.2916336937527323E-2</v>
      </c>
      <c r="Y942" s="13">
        <f t="shared" si="1134"/>
        <v>4.474939511167652E-2</v>
      </c>
      <c r="Z942" s="13">
        <f t="shared" si="1135"/>
        <v>1.5134784984159405E-2</v>
      </c>
      <c r="AA942" s="13">
        <f t="shared" si="1136"/>
        <v>3.0780414958204085E-2</v>
      </c>
      <c r="AB942" s="13">
        <f t="shared" si="1137"/>
        <v>3.1299881233557376E-2</v>
      </c>
      <c r="AC942" s="13">
        <f t="shared" si="1138"/>
        <v>3.8366450099900059E-3</v>
      </c>
      <c r="AD942" s="13">
        <f t="shared" si="1139"/>
        <v>2.2487849071917931E-2</v>
      </c>
      <c r="AE942" s="13">
        <f t="shared" si="1140"/>
        <v>3.1989072864500201E-2</v>
      </c>
      <c r="AF942" s="13">
        <f t="shared" si="1141"/>
        <v>2.2752304576967454E-2</v>
      </c>
      <c r="AG942" s="13">
        <f t="shared" si="1142"/>
        <v>1.0788420695109173E-2</v>
      </c>
      <c r="AH942" s="13">
        <f t="shared" si="1143"/>
        <v>5.3823260074638054E-3</v>
      </c>
      <c r="AI942" s="13">
        <f t="shared" si="1144"/>
        <v>1.0946321875300246E-2</v>
      </c>
      <c r="AJ942" s="13">
        <f t="shared" si="1145"/>
        <v>1.1131057690626377E-2</v>
      </c>
      <c r="AK942" s="13">
        <f t="shared" si="1146"/>
        <v>7.5459408023698452E-3</v>
      </c>
      <c r="AL942" s="13">
        <f t="shared" si="1147"/>
        <v>4.4398015559066922E-4</v>
      </c>
      <c r="AM942" s="13">
        <f t="shared" si="1148"/>
        <v>9.1469462787289492E-3</v>
      </c>
      <c r="AN942" s="13">
        <f t="shared" si="1149"/>
        <v>1.301157483146404E-2</v>
      </c>
      <c r="AO942" s="13">
        <f t="shared" si="1150"/>
        <v>9.2545137161510905E-3</v>
      </c>
      <c r="AP942" s="13">
        <f t="shared" si="1151"/>
        <v>4.3881966752311978E-3</v>
      </c>
      <c r="AQ942" s="13">
        <f t="shared" si="1152"/>
        <v>1.5605576898306277E-3</v>
      </c>
      <c r="AR942" s="13">
        <f t="shared" si="1153"/>
        <v>1.5312768978715818E-3</v>
      </c>
      <c r="AS942" s="13">
        <f t="shared" si="1154"/>
        <v>3.1142390448050754E-3</v>
      </c>
      <c r="AT942" s="13">
        <f t="shared" si="1155"/>
        <v>3.1667965609841575E-3</v>
      </c>
      <c r="AU942" s="13">
        <f t="shared" si="1156"/>
        <v>2.146827376742321E-3</v>
      </c>
      <c r="AV942" s="13">
        <f t="shared" si="1157"/>
        <v>1.0915291754875157E-3</v>
      </c>
      <c r="AW942" s="13">
        <f t="shared" si="1158"/>
        <v>3.56790275178665E-5</v>
      </c>
      <c r="AX942" s="13">
        <f t="shared" si="1159"/>
        <v>3.1004382988631218E-3</v>
      </c>
      <c r="AY942" s="13">
        <f t="shared" si="1160"/>
        <v>4.4103883095725806E-3</v>
      </c>
      <c r="AZ942" s="13">
        <f t="shared" si="1161"/>
        <v>3.1368992326580138E-3</v>
      </c>
      <c r="BA942" s="13">
        <f t="shared" si="1162"/>
        <v>1.4874180540963235E-3</v>
      </c>
      <c r="BB942" s="13">
        <f t="shared" si="1163"/>
        <v>5.289648240733492E-4</v>
      </c>
      <c r="BC942" s="13">
        <f t="shared" si="1164"/>
        <v>1.5049099845809965E-4</v>
      </c>
      <c r="BD942" s="13">
        <f t="shared" si="1165"/>
        <v>3.6304145189019381E-4</v>
      </c>
      <c r="BE942" s="13">
        <f t="shared" si="1166"/>
        <v>7.383366561140275E-4</v>
      </c>
      <c r="BF942" s="13">
        <f t="shared" si="1167"/>
        <v>7.5079720913870753E-4</v>
      </c>
      <c r="BG942" s="13">
        <f t="shared" si="1168"/>
        <v>5.0897870195355766E-4</v>
      </c>
      <c r="BH942" s="13">
        <f t="shared" si="1169"/>
        <v>2.5878424548838615E-4</v>
      </c>
      <c r="BI942" s="13">
        <f t="shared" si="1170"/>
        <v>1.0526064914850435E-4</v>
      </c>
      <c r="BJ942" s="14">
        <f t="shared" si="1171"/>
        <v>0.51230010088303668</v>
      </c>
      <c r="BK942" s="14">
        <f t="shared" si="1172"/>
        <v>0.21873536723681097</v>
      </c>
      <c r="BL942" s="14">
        <f t="shared" si="1173"/>
        <v>0.25257155625932626</v>
      </c>
      <c r="BM942" s="14">
        <f t="shared" si="1174"/>
        <v>0.66535351170869894</v>
      </c>
      <c r="BN942" s="14">
        <f t="shared" si="1175"/>
        <v>0.32901358837257966</v>
      </c>
    </row>
    <row r="943" spans="1:66" x14ac:dyDescent="0.25">
      <c r="A943" t="s">
        <v>32</v>
      </c>
      <c r="B943" t="s">
        <v>309</v>
      </c>
      <c r="C943" t="s">
        <v>311</v>
      </c>
      <c r="D943" s="11">
        <v>44451</v>
      </c>
      <c r="E943" s="10">
        <f>VLOOKUP(A943,home!$A$2:$E$405,3,FALSE)</f>
        <v>1.268</v>
      </c>
      <c r="F943" s="10">
        <f>VLOOKUP(B943,home!$B$2:$E$405,3,FALSE)</f>
        <v>1.1133999999999999</v>
      </c>
      <c r="G943" s="10">
        <f>VLOOKUP(C943,away!$B$2:$E$405,4,FALSE)</f>
        <v>1.1133999999999999</v>
      </c>
      <c r="H943" s="10">
        <f>VLOOKUP(A943,away!$A$2:$E$405,3,FALSE)</f>
        <v>1.1471</v>
      </c>
      <c r="I943" s="10">
        <f>VLOOKUP(C943,away!$B$2:$E$405,3,FALSE)</f>
        <v>1.0769</v>
      </c>
      <c r="J943" s="10">
        <f>VLOOKUP(B943,home!$B$2:$E$405,4,FALSE)</f>
        <v>1.1794</v>
      </c>
      <c r="K943" s="12">
        <f t="shared" si="1120"/>
        <v>1.5718883220799997</v>
      </c>
      <c r="L943" s="12">
        <f t="shared" si="1121"/>
        <v>1.4569269610060001</v>
      </c>
      <c r="M943" s="13">
        <f t="shared" si="1122"/>
        <v>4.8372912399967993E-2</v>
      </c>
      <c r="N943" s="13">
        <f t="shared" si="1123"/>
        <v>7.603681610650849E-2</v>
      </c>
      <c r="O943" s="13">
        <f t="shared" si="1124"/>
        <v>7.0475800257894822E-2</v>
      </c>
      <c r="P943" s="13">
        <f t="shared" si="1125"/>
        <v>0.11078008741462748</v>
      </c>
      <c r="Q943" s="13">
        <f t="shared" si="1126"/>
        <v>5.9760691642982589E-2</v>
      </c>
      <c r="R943" s="13">
        <f t="shared" si="1127"/>
        <v>5.1339046747100311E-2</v>
      </c>
      <c r="S943" s="13">
        <f t="shared" si="1128"/>
        <v>6.3425102804026315E-2</v>
      </c>
      <c r="T943" s="13">
        <f t="shared" si="1129"/>
        <v>8.7066962863027272E-2</v>
      </c>
      <c r="U943" s="13">
        <f t="shared" si="1130"/>
        <v>8.0699248048486161E-2</v>
      </c>
      <c r="V943" s="13">
        <f t="shared" si="1131"/>
        <v>1.6139056353632657E-2</v>
      </c>
      <c r="W943" s="13">
        <f t="shared" si="1132"/>
        <v>3.1312377771009391E-2</v>
      </c>
      <c r="X943" s="13">
        <f t="shared" si="1133"/>
        <v>4.5619847387788542E-2</v>
      </c>
      <c r="Y943" s="13">
        <f t="shared" si="1134"/>
        <v>3.3232392808124143E-2</v>
      </c>
      <c r="Z943" s="13">
        <f t="shared" si="1135"/>
        <v>2.4932413786065945E-2</v>
      </c>
      <c r="AA943" s="13">
        <f t="shared" si="1136"/>
        <v>3.9190970071583446E-2</v>
      </c>
      <c r="AB943" s="13">
        <f t="shared" si="1137"/>
        <v>3.0801914093254407E-2</v>
      </c>
      <c r="AC943" s="13">
        <f t="shared" si="1138"/>
        <v>2.3100300159493389E-3</v>
      </c>
      <c r="AD943" s="13">
        <f t="shared" si="1139"/>
        <v>1.2304890238701762E-2</v>
      </c>
      <c r="AE943" s="13">
        <f t="shared" si="1140"/>
        <v>1.7927326340984151E-2</v>
      </c>
      <c r="AF943" s="13">
        <f t="shared" si="1141"/>
        <v>1.3059402542466432E-2</v>
      </c>
      <c r="AG943" s="13">
        <f t="shared" si="1142"/>
        <v>6.3421985529165514E-3</v>
      </c>
      <c r="AH943" s="13">
        <f t="shared" si="1143"/>
        <v>9.0811764619692821E-3</v>
      </c>
      <c r="AI943" s="13">
        <f t="shared" si="1144"/>
        <v>1.4274595231317282E-2</v>
      </c>
      <c r="AJ943" s="13">
        <f t="shared" si="1145"/>
        <v>1.1219034773263248E-2</v>
      </c>
      <c r="AK943" s="13">
        <f t="shared" si="1146"/>
        <v>5.8783565817006464E-3</v>
      </c>
      <c r="AL943" s="13">
        <f t="shared" si="1147"/>
        <v>2.116104360071156E-4</v>
      </c>
      <c r="AM943" s="13">
        <f t="shared" si="1148"/>
        <v>3.8683826541382935E-3</v>
      </c>
      <c r="AN943" s="13">
        <f t="shared" si="1149"/>
        <v>5.6359509843020277E-3</v>
      </c>
      <c r="AO943" s="13">
        <f t="shared" si="1150"/>
        <v>4.1055844699689654E-3</v>
      </c>
      <c r="AP943" s="13">
        <f t="shared" si="1151"/>
        <v>1.9938455683284387E-3</v>
      </c>
      <c r="AQ943" s="13">
        <f t="shared" si="1152"/>
        <v>7.2622184114500769E-4</v>
      </c>
      <c r="AR943" s="13">
        <f t="shared" si="1153"/>
        <v>2.6461221650192247E-3</v>
      </c>
      <c r="AS943" s="13">
        <f t="shared" si="1154"/>
        <v>4.1594085299907647E-3</v>
      </c>
      <c r="AT943" s="13">
        <f t="shared" si="1155"/>
        <v>3.2690628475262116E-3</v>
      </c>
      <c r="AU943" s="13">
        <f t="shared" si="1156"/>
        <v>1.712867238057348E-3</v>
      </c>
      <c r="AV943" s="13">
        <f t="shared" si="1157"/>
        <v>6.7310900219394226E-4</v>
      </c>
      <c r="AW943" s="13">
        <f t="shared" si="1158"/>
        <v>1.3461518392362874E-5</v>
      </c>
      <c r="AX943" s="13">
        <f t="shared" si="1159"/>
        <v>1.0134442532294707E-3</v>
      </c>
      <c r="AY943" s="13">
        <f t="shared" si="1160"/>
        <v>1.4765142560066078E-3</v>
      </c>
      <c r="AZ943" s="13">
        <f t="shared" si="1161"/>
        <v>1.0755867139428715E-3</v>
      </c>
      <c r="BA943" s="13">
        <f t="shared" si="1162"/>
        <v>5.2235042748107266E-4</v>
      </c>
      <c r="BB943" s="13">
        <f t="shared" si="1163"/>
        <v>1.9025660522254591E-4</v>
      </c>
      <c r="BC943" s="13">
        <f t="shared" si="1164"/>
        <v>5.5437995531640405E-5</v>
      </c>
      <c r="BD943" s="13">
        <f t="shared" si="1165"/>
        <v>6.4253445405534752E-4</v>
      </c>
      <c r="BE943" s="13">
        <f t="shared" si="1166"/>
        <v>1.0099924048636488E-3</v>
      </c>
      <c r="BF943" s="13">
        <f t="shared" si="1167"/>
        <v>7.9379763329733249E-4</v>
      </c>
      <c r="BG943" s="13">
        <f t="shared" si="1168"/>
        <v>4.1592040995827307E-4</v>
      </c>
      <c r="BH943" s="13">
        <f t="shared" si="1169"/>
        <v>1.634451088320339E-4</v>
      </c>
      <c r="BI943" s="13">
        <f t="shared" si="1170"/>
        <v>5.1383491574833708E-5</v>
      </c>
      <c r="BJ943" s="14">
        <f t="shared" si="1171"/>
        <v>0.40332648202380622</v>
      </c>
      <c r="BK943" s="14">
        <f t="shared" si="1172"/>
        <v>0.24271531368021751</v>
      </c>
      <c r="BL943" s="14">
        <f t="shared" si="1173"/>
        <v>0.32849778555193854</v>
      </c>
      <c r="BM943" s="14">
        <f t="shared" si="1174"/>
        <v>0.58124358773533236</v>
      </c>
      <c r="BN943" s="14">
        <f t="shared" si="1175"/>
        <v>0.4167653545690817</v>
      </c>
    </row>
    <row r="944" spans="1:66" x14ac:dyDescent="0.25">
      <c r="A944" t="s">
        <v>32</v>
      </c>
      <c r="B944" t="s">
        <v>212</v>
      </c>
      <c r="C944" t="s">
        <v>330</v>
      </c>
      <c r="D944" s="11">
        <v>44451</v>
      </c>
      <c r="E944" s="10">
        <f>VLOOKUP(A944,home!$A$2:$E$405,3,FALSE)</f>
        <v>1.268</v>
      </c>
      <c r="F944" s="10">
        <f>VLOOKUP(B944,home!$B$2:$E$405,3,FALSE)</f>
        <v>0.78859999999999997</v>
      </c>
      <c r="G944" s="10">
        <f>VLOOKUP(C944,away!$B$2:$E$405,4,FALSE)</f>
        <v>1.1133999999999999</v>
      </c>
      <c r="H944" s="10">
        <f>VLOOKUP(A944,away!$A$2:$E$405,3,FALSE)</f>
        <v>1.1471</v>
      </c>
      <c r="I944" s="10">
        <f>VLOOKUP(C944,away!$B$2:$E$405,3,FALSE)</f>
        <v>0.71789999999999998</v>
      </c>
      <c r="J944" s="10">
        <f>VLOOKUP(B944,home!$B$2:$E$405,4,FALSE)</f>
        <v>1.1282000000000001</v>
      </c>
      <c r="K944" s="12">
        <f t="shared" si="1120"/>
        <v>1.11333854032</v>
      </c>
      <c r="L944" s="12">
        <f t="shared" si="1121"/>
        <v>0.92907618613800003</v>
      </c>
      <c r="M944" s="13">
        <f t="shared" si="1122"/>
        <v>0.12971510589747395</v>
      </c>
      <c r="N944" s="13">
        <f t="shared" si="1123"/>
        <v>0.14441682665734784</v>
      </c>
      <c r="O944" s="13">
        <f t="shared" si="1124"/>
        <v>0.12051521587171188</v>
      </c>
      <c r="P944" s="13">
        <f t="shared" si="1125"/>
        <v>0.13417423452496138</v>
      </c>
      <c r="Q944" s="13">
        <f t="shared" si="1126"/>
        <v>8.0392409494169093E-2</v>
      </c>
      <c r="R944" s="13">
        <f t="shared" si="1127"/>
        <v>5.5983908566843904E-2</v>
      </c>
      <c r="S944" s="13">
        <f t="shared" si="1128"/>
        <v>3.4696662901752925E-2</v>
      </c>
      <c r="T944" s="13">
        <f t="shared" si="1129"/>
        <v>7.4690673207286951E-2</v>
      </c>
      <c r="U944" s="13">
        <f t="shared" si="1130"/>
        <v>6.2329043045218337E-2</v>
      </c>
      <c r="V944" s="13">
        <f t="shared" si="1131"/>
        <v>3.9877118510373757E-3</v>
      </c>
      <c r="W944" s="13">
        <f t="shared" si="1132"/>
        <v>2.9834655946348633E-2</v>
      </c>
      <c r="X944" s="13">
        <f t="shared" si="1133"/>
        <v>2.7718668361372989E-2</v>
      </c>
      <c r="Y944" s="13">
        <f t="shared" si="1134"/>
        <v>1.2876377343004231E-2</v>
      </c>
      <c r="Z944" s="13">
        <f t="shared" si="1135"/>
        <v>1.7337772085460619E-2</v>
      </c>
      <c r="AA944" s="13">
        <f t="shared" si="1136"/>
        <v>1.9302809866027566E-2</v>
      </c>
      <c r="AB944" s="13">
        <f t="shared" si="1137"/>
        <v>1.0745281080158816E-2</v>
      </c>
      <c r="AC944" s="13">
        <f t="shared" si="1138"/>
        <v>2.5779967058248582E-4</v>
      </c>
      <c r="AD944" s="13">
        <f t="shared" si="1139"/>
        <v>8.3040180755642994E-3</v>
      </c>
      <c r="AE944" s="13">
        <f t="shared" si="1140"/>
        <v>7.7150654432662936E-3</v>
      </c>
      <c r="AF944" s="13">
        <f t="shared" si="1141"/>
        <v>3.5839417889174624E-3</v>
      </c>
      <c r="AG944" s="13">
        <f t="shared" si="1142"/>
        <v>1.1099183228626794E-3</v>
      </c>
      <c r="AH944" s="13">
        <f t="shared" si="1143"/>
        <v>4.0270277913224076E-3</v>
      </c>
      <c r="AI944" s="13">
        <f t="shared" si="1144"/>
        <v>4.4834452430189626E-3</v>
      </c>
      <c r="AJ944" s="13">
        <f t="shared" si="1145"/>
        <v>2.4957961912336906E-3</v>
      </c>
      <c r="AK944" s="13">
        <f t="shared" si="1146"/>
        <v>9.2622202949477726E-4</v>
      </c>
      <c r="AL944" s="13">
        <f t="shared" si="1147"/>
        <v>1.0666475032917767E-5</v>
      </c>
      <c r="AM944" s="13">
        <f t="shared" si="1148"/>
        <v>1.8490366726079304E-3</v>
      </c>
      <c r="AN944" s="13">
        <f t="shared" si="1149"/>
        <v>1.7178959398158737E-3</v>
      </c>
      <c r="AO944" s="13">
        <f t="shared" si="1150"/>
        <v>7.9802810397304339E-4</v>
      </c>
      <c r="AP944" s="13">
        <f t="shared" si="1151"/>
        <v>2.4714296909007154E-4</v>
      </c>
      <c r="AQ944" s="13">
        <f t="shared" si="1152"/>
        <v>5.7403661788256322E-5</v>
      </c>
      <c r="AR944" s="13">
        <f t="shared" si="1153"/>
        <v>7.4828312436671124E-4</v>
      </c>
      <c r="AS944" s="13">
        <f t="shared" si="1154"/>
        <v>8.330924414285233E-4</v>
      </c>
      <c r="AT944" s="13">
        <f t="shared" si="1155"/>
        <v>4.637569613458288E-4</v>
      </c>
      <c r="AU944" s="13">
        <f t="shared" si="1156"/>
        <v>1.7210616613600119E-4</v>
      </c>
      <c r="AV944" s="13">
        <f t="shared" si="1157"/>
        <v>4.7903106946481746E-5</v>
      </c>
      <c r="AW944" s="13">
        <f t="shared" si="1158"/>
        <v>3.0647636790029399E-7</v>
      </c>
      <c r="AX944" s="13">
        <f t="shared" si="1159"/>
        <v>3.4310063167991046E-4</v>
      </c>
      <c r="AY944" s="13">
        <f t="shared" si="1160"/>
        <v>3.1876662634270985E-4</v>
      </c>
      <c r="AZ944" s="13">
        <f t="shared" si="1161"/>
        <v>1.4807924073528087E-4</v>
      </c>
      <c r="BA944" s="13">
        <f t="shared" si="1162"/>
        <v>4.5858965409515182E-5</v>
      </c>
      <c r="BB944" s="13">
        <f t="shared" si="1163"/>
        <v>1.0651618170726708E-5</v>
      </c>
      <c r="BC944" s="13">
        <f t="shared" si="1164"/>
        <v>1.9792329572513982E-6</v>
      </c>
      <c r="BD944" s="13">
        <f t="shared" si="1165"/>
        <v>1.1586867188967512E-4</v>
      </c>
      <c r="BE944" s="13">
        <f t="shared" si="1166"/>
        <v>1.2900105803046792E-4</v>
      </c>
      <c r="BF944" s="13">
        <f t="shared" si="1167"/>
        <v>7.1810924823688407E-5</v>
      </c>
      <c r="BG944" s="13">
        <f t="shared" si="1168"/>
        <v>2.6649956740744824E-5</v>
      </c>
      <c r="BH944" s="13">
        <f t="shared" si="1169"/>
        <v>7.4176059843329979E-6</v>
      </c>
      <c r="BI944" s="13">
        <f t="shared" si="1170"/>
        <v>1.6516613238532391E-6</v>
      </c>
      <c r="BJ944" s="14">
        <f t="shared" si="1171"/>
        <v>0.39618049830271107</v>
      </c>
      <c r="BK944" s="14">
        <f t="shared" si="1172"/>
        <v>0.30316094794718373</v>
      </c>
      <c r="BL944" s="14">
        <f t="shared" si="1173"/>
        <v>0.28342629136404662</v>
      </c>
      <c r="BM944" s="14">
        <f t="shared" si="1174"/>
        <v>0.33458934853691918</v>
      </c>
      <c r="BN944" s="14">
        <f t="shared" si="1175"/>
        <v>0.66519770101250808</v>
      </c>
    </row>
    <row r="945" spans="1:66" x14ac:dyDescent="0.25">
      <c r="A945" t="s">
        <v>32</v>
      </c>
      <c r="B945" t="s">
        <v>312</v>
      </c>
      <c r="C945" t="s">
        <v>508</v>
      </c>
      <c r="D945" s="11">
        <v>44451</v>
      </c>
      <c r="E945" s="10">
        <f>VLOOKUP(A945,home!$A$2:$E$405,3,FALSE)</f>
        <v>1.268</v>
      </c>
      <c r="F945" s="10">
        <f>VLOOKUP(B945,home!$B$2:$E$405,3,FALSE)</f>
        <v>0.60309999999999997</v>
      </c>
      <c r="G945" s="10" t="e">
        <f>VLOOKUP(C945,away!$B$2:$E$405,4,FALSE)</f>
        <v>#N/A</v>
      </c>
      <c r="H945" s="10">
        <f>VLOOKUP(A945,away!$A$2:$E$405,3,FALSE)</f>
        <v>1.1471</v>
      </c>
      <c r="I945" s="10" t="e">
        <f>VLOOKUP(C945,away!$B$2:$E$405,3,FALSE)</f>
        <v>#N/A</v>
      </c>
      <c r="J945" s="10">
        <f>VLOOKUP(B945,home!$B$2:$E$405,4,FALSE)</f>
        <v>1.0256000000000001</v>
      </c>
      <c r="K945" s="12" t="e">
        <f t="shared" si="1120"/>
        <v>#N/A</v>
      </c>
      <c r="L945" s="12" t="e">
        <f t="shared" si="1121"/>
        <v>#N/A</v>
      </c>
      <c r="M945" s="13" t="e">
        <f t="shared" si="1122"/>
        <v>#N/A</v>
      </c>
      <c r="N945" s="13" t="e">
        <f t="shared" si="1123"/>
        <v>#N/A</v>
      </c>
      <c r="O945" s="13" t="e">
        <f t="shared" si="1124"/>
        <v>#N/A</v>
      </c>
      <c r="P945" s="13" t="e">
        <f t="shared" si="1125"/>
        <v>#N/A</v>
      </c>
      <c r="Q945" s="13" t="e">
        <f t="shared" si="1126"/>
        <v>#N/A</v>
      </c>
      <c r="R945" s="13" t="e">
        <f t="shared" si="1127"/>
        <v>#N/A</v>
      </c>
      <c r="S945" s="13" t="e">
        <f t="shared" si="1128"/>
        <v>#N/A</v>
      </c>
      <c r="T945" s="13" t="e">
        <f t="shared" si="1129"/>
        <v>#N/A</v>
      </c>
      <c r="U945" s="13" t="e">
        <f t="shared" si="1130"/>
        <v>#N/A</v>
      </c>
      <c r="V945" s="13" t="e">
        <f t="shared" si="1131"/>
        <v>#N/A</v>
      </c>
      <c r="W945" s="13" t="e">
        <f t="shared" si="1132"/>
        <v>#N/A</v>
      </c>
      <c r="X945" s="13" t="e">
        <f t="shared" si="1133"/>
        <v>#N/A</v>
      </c>
      <c r="Y945" s="13" t="e">
        <f t="shared" si="1134"/>
        <v>#N/A</v>
      </c>
      <c r="Z945" s="13" t="e">
        <f t="shared" si="1135"/>
        <v>#N/A</v>
      </c>
      <c r="AA945" s="13" t="e">
        <f t="shared" si="1136"/>
        <v>#N/A</v>
      </c>
      <c r="AB945" s="13" t="e">
        <f t="shared" si="1137"/>
        <v>#N/A</v>
      </c>
      <c r="AC945" s="13" t="e">
        <f t="shared" si="1138"/>
        <v>#N/A</v>
      </c>
      <c r="AD945" s="13" t="e">
        <f t="shared" si="1139"/>
        <v>#N/A</v>
      </c>
      <c r="AE945" s="13" t="e">
        <f t="shared" si="1140"/>
        <v>#N/A</v>
      </c>
      <c r="AF945" s="13" t="e">
        <f t="shared" si="1141"/>
        <v>#N/A</v>
      </c>
      <c r="AG945" s="13" t="e">
        <f t="shared" si="1142"/>
        <v>#N/A</v>
      </c>
      <c r="AH945" s="13" t="e">
        <f t="shared" si="1143"/>
        <v>#N/A</v>
      </c>
      <c r="AI945" s="13" t="e">
        <f t="shared" si="1144"/>
        <v>#N/A</v>
      </c>
      <c r="AJ945" s="13" t="e">
        <f t="shared" si="1145"/>
        <v>#N/A</v>
      </c>
      <c r="AK945" s="13" t="e">
        <f t="shared" si="1146"/>
        <v>#N/A</v>
      </c>
      <c r="AL945" s="13" t="e">
        <f t="shared" si="1147"/>
        <v>#N/A</v>
      </c>
      <c r="AM945" s="13" t="e">
        <f t="shared" si="1148"/>
        <v>#N/A</v>
      </c>
      <c r="AN945" s="13" t="e">
        <f t="shared" si="1149"/>
        <v>#N/A</v>
      </c>
      <c r="AO945" s="13" t="e">
        <f t="shared" si="1150"/>
        <v>#N/A</v>
      </c>
      <c r="AP945" s="13" t="e">
        <f t="shared" si="1151"/>
        <v>#N/A</v>
      </c>
      <c r="AQ945" s="13" t="e">
        <f t="shared" si="1152"/>
        <v>#N/A</v>
      </c>
      <c r="AR945" s="13" t="e">
        <f t="shared" si="1153"/>
        <v>#N/A</v>
      </c>
      <c r="AS945" s="13" t="e">
        <f t="shared" si="1154"/>
        <v>#N/A</v>
      </c>
      <c r="AT945" s="13" t="e">
        <f t="shared" si="1155"/>
        <v>#N/A</v>
      </c>
      <c r="AU945" s="13" t="e">
        <f t="shared" si="1156"/>
        <v>#N/A</v>
      </c>
      <c r="AV945" s="13" t="e">
        <f t="shared" si="1157"/>
        <v>#N/A</v>
      </c>
      <c r="AW945" s="13" t="e">
        <f t="shared" si="1158"/>
        <v>#N/A</v>
      </c>
      <c r="AX945" s="13" t="e">
        <f t="shared" si="1159"/>
        <v>#N/A</v>
      </c>
      <c r="AY945" s="13" t="e">
        <f t="shared" si="1160"/>
        <v>#N/A</v>
      </c>
      <c r="AZ945" s="13" t="e">
        <f t="shared" si="1161"/>
        <v>#N/A</v>
      </c>
      <c r="BA945" s="13" t="e">
        <f t="shared" si="1162"/>
        <v>#N/A</v>
      </c>
      <c r="BB945" s="13" t="e">
        <f t="shared" si="1163"/>
        <v>#N/A</v>
      </c>
      <c r="BC945" s="13" t="e">
        <f t="shared" si="1164"/>
        <v>#N/A</v>
      </c>
      <c r="BD945" s="13" t="e">
        <f t="shared" si="1165"/>
        <v>#N/A</v>
      </c>
      <c r="BE945" s="13" t="e">
        <f t="shared" si="1166"/>
        <v>#N/A</v>
      </c>
      <c r="BF945" s="13" t="e">
        <f t="shared" si="1167"/>
        <v>#N/A</v>
      </c>
      <c r="BG945" s="13" t="e">
        <f t="shared" si="1168"/>
        <v>#N/A</v>
      </c>
      <c r="BH945" s="13" t="e">
        <f t="shared" si="1169"/>
        <v>#N/A</v>
      </c>
      <c r="BI945" s="13" t="e">
        <f t="shared" si="1170"/>
        <v>#N/A</v>
      </c>
      <c r="BJ945" s="14" t="e">
        <f t="shared" si="1171"/>
        <v>#N/A</v>
      </c>
      <c r="BK945" s="14" t="e">
        <f t="shared" si="1172"/>
        <v>#N/A</v>
      </c>
      <c r="BL945" s="14" t="e">
        <f t="shared" si="1173"/>
        <v>#N/A</v>
      </c>
      <c r="BM945" s="14" t="e">
        <f t="shared" si="1174"/>
        <v>#N/A</v>
      </c>
      <c r="BN945" s="14" t="e">
        <f t="shared" si="1175"/>
        <v>#N/A</v>
      </c>
    </row>
    <row r="946" spans="1:66" x14ac:dyDescent="0.25">
      <c r="A946" t="s">
        <v>32</v>
      </c>
      <c r="B946" t="s">
        <v>209</v>
      </c>
      <c r="C946" t="s">
        <v>331</v>
      </c>
      <c r="D946" s="11">
        <v>44451</v>
      </c>
      <c r="E946" s="10">
        <f>VLOOKUP(A946,home!$A$2:$E$405,3,FALSE)</f>
        <v>1.268</v>
      </c>
      <c r="F946" s="10">
        <f>VLOOKUP(B946,home!$B$2:$E$405,3,FALSE)</f>
        <v>0.97419999999999995</v>
      </c>
      <c r="G946" s="10">
        <f>VLOOKUP(C946,away!$B$2:$E$405,4,FALSE)</f>
        <v>0.78859999999999997</v>
      </c>
      <c r="H946" s="10">
        <f>VLOOKUP(A946,away!$A$2:$E$405,3,FALSE)</f>
        <v>1.1471</v>
      </c>
      <c r="I946" s="10">
        <f>VLOOKUP(C946,away!$B$2:$E$405,3,FALSE)</f>
        <v>0.51280000000000003</v>
      </c>
      <c r="J946" s="10">
        <f>VLOOKUP(B946,home!$B$2:$E$405,4,FALSE)</f>
        <v>1.3846000000000001</v>
      </c>
      <c r="K946" s="12">
        <f t="shared" si="1120"/>
        <v>0.97414622415999985</v>
      </c>
      <c r="L946" s="12">
        <f t="shared" si="1121"/>
        <v>0.8144672456480001</v>
      </c>
      <c r="M946" s="13">
        <f t="shared" si="1122"/>
        <v>0.16719182554496739</v>
      </c>
      <c r="N946" s="13">
        <f t="shared" si="1123"/>
        <v>0.1628692855650474</v>
      </c>
      <c r="O946" s="13">
        <f t="shared" si="1124"/>
        <v>0.13617226564647056</v>
      </c>
      <c r="P946" s="13">
        <f t="shared" si="1125"/>
        <v>0.13265169841482174</v>
      </c>
      <c r="Q946" s="13">
        <f t="shared" si="1126"/>
        <v>7.9329249782413847E-2</v>
      </c>
      <c r="R946" s="13">
        <f t="shared" si="1127"/>
        <v>5.5453925067364324E-2</v>
      </c>
      <c r="S946" s="13">
        <f t="shared" si="1128"/>
        <v>2.631180237876541E-2</v>
      </c>
      <c r="T946" s="13">
        <f t="shared" si="1129"/>
        <v>6.4611075569604812E-2</v>
      </c>
      <c r="U946" s="13">
        <f t="shared" si="1130"/>
        <v>5.4020231719224522E-2</v>
      </c>
      <c r="V946" s="13">
        <f t="shared" si="1131"/>
        <v>2.319561353168641E-3</v>
      </c>
      <c r="W946" s="13">
        <f t="shared" si="1132"/>
        <v>2.5759429713661318E-2</v>
      </c>
      <c r="X946" s="13">
        <f t="shared" si="1133"/>
        <v>2.0980211768348987E-2</v>
      </c>
      <c r="Y946" s="13">
        <f t="shared" si="1134"/>
        <v>8.5438476460394774E-3</v>
      </c>
      <c r="Z946" s="13">
        <f t="shared" si="1135"/>
        <v>1.5055135203328936E-2</v>
      </c>
      <c r="AA946" s="13">
        <f t="shared" si="1136"/>
        <v>1.4665903112541175E-2</v>
      </c>
      <c r="AB946" s="13">
        <f t="shared" si="1137"/>
        <v>7.1433670704891868E-3</v>
      </c>
      <c r="AC946" s="13">
        <f t="shared" si="1138"/>
        <v>1.1502272616807971E-4</v>
      </c>
      <c r="AD946" s="13">
        <f t="shared" si="1139"/>
        <v>6.2733627980195179E-3</v>
      </c>
      <c r="AE946" s="13">
        <f t="shared" si="1140"/>
        <v>5.1094485190535882E-3</v>
      </c>
      <c r="AF946" s="13">
        <f t="shared" si="1141"/>
        <v>2.0807392310469145E-3</v>
      </c>
      <c r="AG946" s="13">
        <f t="shared" si="1142"/>
        <v>5.6489798347417273E-4</v>
      </c>
      <c r="AH946" s="13">
        <f t="shared" si="1143"/>
        <v>3.0654786254783904E-3</v>
      </c>
      <c r="AI946" s="13">
        <f t="shared" si="1144"/>
        <v>2.9862244282529604E-3</v>
      </c>
      <c r="AJ946" s="13">
        <f t="shared" si="1145"/>
        <v>1.4545096256384877E-3</v>
      </c>
      <c r="AK946" s="13">
        <f t="shared" si="1146"/>
        <v>4.7230168660670265E-4</v>
      </c>
      <c r="AL946" s="13">
        <f t="shared" si="1147"/>
        <v>3.6504081303652036E-6</v>
      </c>
      <c r="AM946" s="13">
        <f t="shared" si="1148"/>
        <v>1.2222345364953054E-3</v>
      </c>
      <c r="AN946" s="13">
        <f t="shared" si="1149"/>
        <v>9.9546999647519155E-4</v>
      </c>
      <c r="AO946" s="13">
        <f t="shared" si="1150"/>
        <v>4.0538885307718671E-4</v>
      </c>
      <c r="AP946" s="13">
        <f t="shared" si="1151"/>
        <v>1.1005864752739269E-4</v>
      </c>
      <c r="AQ946" s="13">
        <f t="shared" si="1152"/>
        <v>2.2409790877844898E-5</v>
      </c>
      <c r="AR946" s="13">
        <f t="shared" si="1153"/>
        <v>4.9934638653724049E-4</v>
      </c>
      <c r="AS946" s="13">
        <f t="shared" si="1154"/>
        <v>4.8643639699319264E-4</v>
      </c>
      <c r="AT946" s="13">
        <f t="shared" si="1155"/>
        <v>2.3693008971245664E-4</v>
      </c>
      <c r="AU946" s="13">
        <f t="shared" si="1156"/>
        <v>7.6934850761093239E-5</v>
      </c>
      <c r="AV946" s="13">
        <f t="shared" si="1157"/>
        <v>1.8736448593808013E-5</v>
      </c>
      <c r="AW946" s="13">
        <f t="shared" si="1158"/>
        <v>8.0451972660386527E-8</v>
      </c>
      <c r="AX946" s="13">
        <f t="shared" si="1159"/>
        <v>1.984391931274748E-4</v>
      </c>
      <c r="AY946" s="13">
        <f t="shared" si="1160"/>
        <v>1.6162222305514596E-4</v>
      </c>
      <c r="AZ946" s="13">
        <f t="shared" si="1161"/>
        <v>6.5818003423615706E-5</v>
      </c>
      <c r="BA946" s="13">
        <f t="shared" si="1162"/>
        <v>1.7868869320827643E-5</v>
      </c>
      <c r="BB946" s="13">
        <f t="shared" si="1163"/>
        <v>3.6384021946446347E-6</v>
      </c>
      <c r="BC946" s="13">
        <f t="shared" si="1164"/>
        <v>5.9267188280637105E-7</v>
      </c>
      <c r="BD946" s="13">
        <f t="shared" si="1165"/>
        <v>6.7783546011211286E-5</v>
      </c>
      <c r="BE946" s="13">
        <f t="shared" si="1166"/>
        <v>6.6031085406997099E-5</v>
      </c>
      <c r="BF946" s="13">
        <f t="shared" si="1167"/>
        <v>3.2161966263206342E-5</v>
      </c>
      <c r="BG946" s="13">
        <f t="shared" si="1168"/>
        <v>1.0443485998954588E-5</v>
      </c>
      <c r="BH946" s="13">
        <f t="shared" si="1169"/>
        <v>2.5433706132373586E-6</v>
      </c>
      <c r="BI946" s="13">
        <f t="shared" si="1170"/>
        <v>4.9552297590493535E-7</v>
      </c>
      <c r="BJ946" s="14">
        <f t="shared" si="1171"/>
        <v>0.3793250897641674</v>
      </c>
      <c r="BK946" s="14">
        <f t="shared" si="1172"/>
        <v>0.3287551830490768</v>
      </c>
      <c r="BL946" s="14">
        <f t="shared" si="1173"/>
        <v>0.27693205013193367</v>
      </c>
      <c r="BM946" s="14">
        <f t="shared" si="1174"/>
        <v>0.26623766635633905</v>
      </c>
      <c r="BN946" s="14">
        <f t="shared" si="1175"/>
        <v>0.73366825002108527</v>
      </c>
    </row>
    <row r="947" spans="1:66" x14ac:dyDescent="0.25">
      <c r="A947" t="s">
        <v>213</v>
      </c>
      <c r="B947" t="s">
        <v>225</v>
      </c>
      <c r="C947" t="s">
        <v>218</v>
      </c>
      <c r="D947" s="11">
        <v>44451</v>
      </c>
      <c r="E947" s="10">
        <f>VLOOKUP(A947,home!$A$2:$E$405,3,FALSE)</f>
        <v>1.2675000000000001</v>
      </c>
      <c r="F947" s="10">
        <f>VLOOKUP(B947,home!$B$2:$E$405,3,FALSE)</f>
        <v>2.0301</v>
      </c>
      <c r="G947" s="10">
        <f>VLOOKUP(C947,away!$B$2:$E$405,4,FALSE)</f>
        <v>0.58130000000000004</v>
      </c>
      <c r="H947" s="10">
        <f>VLOOKUP(A947,away!$A$2:$E$405,3,FALSE)</f>
        <v>1.1535</v>
      </c>
      <c r="I947" s="10">
        <f>VLOOKUP(C947,away!$B$2:$E$405,3,FALSE)</f>
        <v>1.2319</v>
      </c>
      <c r="J947" s="10">
        <f>VLOOKUP(B947,home!$B$2:$E$405,4,FALSE)</f>
        <v>0.9022</v>
      </c>
      <c r="K947" s="12">
        <f t="shared" si="1120"/>
        <v>1.4957731122750002</v>
      </c>
      <c r="L947" s="12">
        <f t="shared" si="1121"/>
        <v>1.28202317763</v>
      </c>
      <c r="M947" s="13">
        <f t="shared" si="1122"/>
        <v>6.2175373013047215E-2</v>
      </c>
      <c r="N947" s="13">
        <f t="shared" si="1123"/>
        <v>9.3000251198584669E-2</v>
      </c>
      <c r="O947" s="13">
        <f t="shared" si="1124"/>
        <v>7.9710269280517332E-2</v>
      </c>
      <c r="P947" s="13">
        <f t="shared" si="1125"/>
        <v>0.11922847756199773</v>
      </c>
      <c r="Q947" s="13">
        <f t="shared" si="1126"/>
        <v>6.9553637588831929E-2</v>
      </c>
      <c r="R947" s="13">
        <f t="shared" si="1127"/>
        <v>5.1095206356375912E-2</v>
      </c>
      <c r="S947" s="13">
        <f t="shared" si="1128"/>
        <v>5.7158603048383667E-2</v>
      </c>
      <c r="T947" s="13">
        <f t="shared" si="1129"/>
        <v>8.9169375477359702E-2</v>
      </c>
      <c r="U947" s="13">
        <f t="shared" si="1130"/>
        <v>7.6426835834009763E-2</v>
      </c>
      <c r="V947" s="13">
        <f t="shared" si="1131"/>
        <v>1.2178693357862064E-2</v>
      </c>
      <c r="W947" s="13">
        <f t="shared" si="1132"/>
        <v>3.4678820322098194E-2</v>
      </c>
      <c r="X947" s="13">
        <f t="shared" si="1133"/>
        <v>4.4459051425796148E-2</v>
      </c>
      <c r="Y947" s="13">
        <f t="shared" si="1134"/>
        <v>2.8498767191657389E-2</v>
      </c>
      <c r="Z947" s="13">
        <f t="shared" si="1135"/>
        <v>2.1835079604887207E-2</v>
      </c>
      <c r="AA947" s="13">
        <f t="shared" si="1136"/>
        <v>3.2660324977374512E-2</v>
      </c>
      <c r="AB947" s="13">
        <f t="shared" si="1137"/>
        <v>2.4426217969660206E-2</v>
      </c>
      <c r="AC947" s="13">
        <f t="shared" si="1138"/>
        <v>1.4596284241909594E-3</v>
      </c>
      <c r="AD947" s="13">
        <f t="shared" si="1139"/>
        <v>1.2967911750802582E-2</v>
      </c>
      <c r="AE947" s="13">
        <f t="shared" si="1140"/>
        <v>1.6625163429989341E-2</v>
      </c>
      <c r="AF947" s="13">
        <f t="shared" si="1141"/>
        <v>1.0656922424566506E-2</v>
      </c>
      <c r="AG947" s="13">
        <f t="shared" si="1142"/>
        <v>4.5541405168330511E-3</v>
      </c>
      <c r="AH947" s="13">
        <f t="shared" si="1143"/>
        <v>6.9982695347153741E-3</v>
      </c>
      <c r="AI947" s="13">
        <f t="shared" si="1144"/>
        <v>1.0467823402480531E-2</v>
      </c>
      <c r="AJ947" s="13">
        <f t="shared" si="1145"/>
        <v>7.828744394736695E-3</v>
      </c>
      <c r="AK947" s="13">
        <f t="shared" si="1146"/>
        <v>3.9033417895069237E-3</v>
      </c>
      <c r="AL947" s="13">
        <f t="shared" si="1147"/>
        <v>1.1196026104161E-4</v>
      </c>
      <c r="AM947" s="13">
        <f t="shared" si="1148"/>
        <v>3.8794107438411057E-3</v>
      </c>
      <c r="AN947" s="13">
        <f t="shared" si="1149"/>
        <v>4.9734944891511356E-3</v>
      </c>
      <c r="AO947" s="13">
        <f t="shared" si="1150"/>
        <v>3.1880676044534172E-3</v>
      </c>
      <c r="AP947" s="13">
        <f t="shared" si="1151"/>
        <v>1.3623921869202105E-3</v>
      </c>
      <c r="AQ947" s="13">
        <f t="shared" si="1152"/>
        <v>4.3665459016343323E-4</v>
      </c>
      <c r="AR947" s="13">
        <f t="shared" si="1153"/>
        <v>1.7943887493614052E-3</v>
      </c>
      <c r="AS947" s="13">
        <f t="shared" si="1154"/>
        <v>2.6839984442635543E-3</v>
      </c>
      <c r="AT947" s="13">
        <f t="shared" si="1155"/>
        <v>2.0073263531586779E-3</v>
      </c>
      <c r="AU947" s="13">
        <f t="shared" si="1156"/>
        <v>1.0008349288719274E-3</v>
      </c>
      <c r="AV947" s="13">
        <f t="shared" si="1157"/>
        <v>3.7425549410807275E-4</v>
      </c>
      <c r="AW947" s="13">
        <f t="shared" si="1158"/>
        <v>5.9637990379932607E-6</v>
      </c>
      <c r="AX947" s="13">
        <f t="shared" si="1159"/>
        <v>9.6711971368471387E-4</v>
      </c>
      <c r="AY947" s="13">
        <f t="shared" si="1160"/>
        <v>1.2398698884866926E-3</v>
      </c>
      <c r="AZ947" s="13">
        <f t="shared" si="1161"/>
        <v>7.9477096714273198E-4</v>
      </c>
      <c r="BA947" s="13">
        <f t="shared" si="1162"/>
        <v>3.3963826692813115E-4</v>
      </c>
      <c r="BB947" s="13">
        <f t="shared" si="1163"/>
        <v>1.0885603255298718E-4</v>
      </c>
      <c r="BC947" s="13">
        <f t="shared" si="1164"/>
        <v>2.7911191351555075E-5</v>
      </c>
      <c r="BD947" s="13">
        <f t="shared" si="1165"/>
        <v>3.8340799439330457E-4</v>
      </c>
      <c r="BE947" s="13">
        <f t="shared" si="1166"/>
        <v>5.7349136904478895E-4</v>
      </c>
      <c r="BF947" s="13">
        <f t="shared" si="1167"/>
        <v>4.2890648496948742E-4</v>
      </c>
      <c r="BG947" s="13">
        <f t="shared" si="1168"/>
        <v>2.1384892929924697E-4</v>
      </c>
      <c r="BH947" s="13">
        <f t="shared" si="1169"/>
        <v>7.9967369633652762E-5</v>
      </c>
      <c r="BI947" s="13">
        <f t="shared" si="1170"/>
        <v>2.3922608271474828E-5</v>
      </c>
      <c r="BJ947" s="14">
        <f t="shared" si="1171"/>
        <v>0.42148222700119564</v>
      </c>
      <c r="BK947" s="14">
        <f t="shared" si="1172"/>
        <v>0.25355260555500991</v>
      </c>
      <c r="BL947" s="14">
        <f t="shared" si="1173"/>
        <v>0.30308138226475279</v>
      </c>
      <c r="BM947" s="14">
        <f t="shared" si="1174"/>
        <v>0.52395417333704231</v>
      </c>
      <c r="BN947" s="14">
        <f t="shared" si="1175"/>
        <v>0.47476321499935481</v>
      </c>
    </row>
    <row r="948" spans="1:66" x14ac:dyDescent="0.25">
      <c r="A948" t="s">
        <v>340</v>
      </c>
      <c r="B948" t="s">
        <v>380</v>
      </c>
      <c r="C948" t="s">
        <v>353</v>
      </c>
      <c r="D948" s="11">
        <v>44451</v>
      </c>
      <c r="E948" s="10">
        <f>VLOOKUP(A948,home!$A$2:$E$405,3,FALSE)</f>
        <v>1.3684000000000001</v>
      </c>
      <c r="F948" s="10">
        <f>VLOOKUP(B948,home!$B$2:$E$405,3,FALSE)</f>
        <v>1.6627000000000001</v>
      </c>
      <c r="G948" s="10">
        <f>VLOOKUP(C948,away!$B$2:$E$405,4,FALSE)</f>
        <v>0.53849999999999998</v>
      </c>
      <c r="H948" s="10">
        <f>VLOOKUP(A948,away!$A$2:$E$405,3,FALSE)</f>
        <v>1.1395</v>
      </c>
      <c r="I948" s="10">
        <f>VLOOKUP(C948,away!$B$2:$E$405,3,FALSE)</f>
        <v>1.2009000000000001</v>
      </c>
      <c r="J948" s="10">
        <f>VLOOKUP(B948,home!$B$2:$E$405,4,FALSE)</f>
        <v>0.66469999999999996</v>
      </c>
      <c r="K948" s="12">
        <f t="shared" si="1120"/>
        <v>1.2252160291800001</v>
      </c>
      <c r="L948" s="12">
        <f t="shared" si="1121"/>
        <v>0.90959246308499997</v>
      </c>
      <c r="M948" s="13">
        <f t="shared" si="1122"/>
        <v>0.11826723729877561</v>
      </c>
      <c r="N948" s="13">
        <f t="shared" si="1123"/>
        <v>0.14490291486529464</v>
      </c>
      <c r="O948" s="13">
        <f t="shared" si="1124"/>
        <v>0.10757498767685149</v>
      </c>
      <c r="P948" s="13">
        <f t="shared" si="1125"/>
        <v>0.1318025992405194</v>
      </c>
      <c r="Q948" s="13">
        <f t="shared" si="1126"/>
        <v>8.8768686983931977E-2</v>
      </c>
      <c r="R948" s="13">
        <f t="shared" si="1127"/>
        <v>4.8924699003662926E-2</v>
      </c>
      <c r="S948" s="13">
        <f t="shared" si="1128"/>
        <v>3.6721761587003812E-2</v>
      </c>
      <c r="T948" s="13">
        <f t="shared" si="1129"/>
        <v>8.074332863853606E-2</v>
      </c>
      <c r="U948" s="13">
        <f t="shared" si="1130"/>
        <v>5.9943325442094596E-2</v>
      </c>
      <c r="V948" s="13">
        <f t="shared" si="1131"/>
        <v>4.547162977304558E-3</v>
      </c>
      <c r="W948" s="13">
        <f t="shared" si="1132"/>
        <v>3.6253606060658507E-2</v>
      </c>
      <c r="X948" s="13">
        <f t="shared" si="1133"/>
        <v>3.2976006832427657E-2</v>
      </c>
      <c r="Y948" s="13">
        <f t="shared" si="1134"/>
        <v>1.4997363638707828E-2</v>
      </c>
      <c r="Z948" s="13">
        <f t="shared" si="1135"/>
        <v>1.4833845824144673E-2</v>
      </c>
      <c r="AA948" s="13">
        <f t="shared" si="1136"/>
        <v>1.817466567812686E-2</v>
      </c>
      <c r="AB948" s="13">
        <f t="shared" si="1137"/>
        <v>1.1133945856914315E-2</v>
      </c>
      <c r="AC948" s="13">
        <f t="shared" si="1138"/>
        <v>3.1672333419828041E-4</v>
      </c>
      <c r="AD948" s="13">
        <f t="shared" si="1139"/>
        <v>1.1104624815273991E-2</v>
      </c>
      <c r="AE948" s="13">
        <f t="shared" si="1140"/>
        <v>1.0100683037359882E-2</v>
      </c>
      <c r="AF948" s="13">
        <f t="shared" si="1141"/>
        <v>4.5937525813965268E-3</v>
      </c>
      <c r="AG948" s="13">
        <f t="shared" si="1142"/>
        <v>1.3928142417718482E-3</v>
      </c>
      <c r="AH948" s="13">
        <f t="shared" si="1143"/>
        <v>3.3731885900517224E-3</v>
      </c>
      <c r="AI948" s="13">
        <f t="shared" si="1144"/>
        <v>4.1328847299784543E-3</v>
      </c>
      <c r="AJ948" s="13">
        <f t="shared" si="1145"/>
        <v>2.53183830896143E-3</v>
      </c>
      <c r="AK948" s="13">
        <f t="shared" si="1146"/>
        <v>1.0340162931438434E-3</v>
      </c>
      <c r="AL948" s="13">
        <f t="shared" si="1147"/>
        <v>1.4118858152405406E-5</v>
      </c>
      <c r="AM948" s="13">
        <f t="shared" si="1148"/>
        <v>2.7211128643407382E-3</v>
      </c>
      <c r="AN948" s="13">
        <f t="shared" si="1149"/>
        <v>2.4751037526079714E-3</v>
      </c>
      <c r="AO948" s="13">
        <f t="shared" si="1150"/>
        <v>1.1256678593628056E-3</v>
      </c>
      <c r="AP948" s="13">
        <f t="shared" si="1151"/>
        <v>3.4129966693781133E-4</v>
      </c>
      <c r="AQ948" s="13">
        <f t="shared" si="1152"/>
        <v>7.7610901175013462E-5</v>
      </c>
      <c r="AR948" s="13">
        <f t="shared" si="1153"/>
        <v>6.1364538361507309E-4</v>
      </c>
      <c r="AS948" s="13">
        <f t="shared" si="1154"/>
        <v>7.518481602374977E-4</v>
      </c>
      <c r="AT948" s="13">
        <f t="shared" si="1155"/>
        <v>4.6058820871623782E-4</v>
      </c>
      <c r="AU948" s="13">
        <f t="shared" si="1156"/>
        <v>1.8810668539014604E-4</v>
      </c>
      <c r="AV948" s="13">
        <f t="shared" si="1157"/>
        <v>5.7617831533981524E-5</v>
      </c>
      <c r="AW948" s="13">
        <f t="shared" si="1158"/>
        <v>4.3707563511300668E-7</v>
      </c>
      <c r="AX948" s="13">
        <f t="shared" si="1159"/>
        <v>5.5565851643302915E-4</v>
      </c>
      <c r="AY948" s="13">
        <f t="shared" si="1160"/>
        <v>5.054227985964759E-4</v>
      </c>
      <c r="AZ948" s="13">
        <f t="shared" si="1161"/>
        <v>2.2986438413734119E-4</v>
      </c>
      <c r="BA948" s="13">
        <f t="shared" si="1162"/>
        <v>6.9694303781000274E-5</v>
      </c>
      <c r="BB948" s="13">
        <f t="shared" si="1163"/>
        <v>1.5848353359788561E-5</v>
      </c>
      <c r="BC948" s="13">
        <f t="shared" si="1164"/>
        <v>2.8831085536743034E-6</v>
      </c>
      <c r="BD948" s="13">
        <f t="shared" si="1165"/>
        <v>9.3027869323862301E-5</v>
      </c>
      <c r="BE948" s="13">
        <f t="shared" si="1166"/>
        <v>1.1397923665605849E-4</v>
      </c>
      <c r="BF948" s="13">
        <f t="shared" si="1167"/>
        <v>6.9824593872351768E-5</v>
      </c>
      <c r="BG948" s="13">
        <f t="shared" si="1168"/>
        <v>2.8516737214463005E-5</v>
      </c>
      <c r="BH948" s="13">
        <f t="shared" si="1169"/>
        <v>8.7347908837684688E-6</v>
      </c>
      <c r="BI948" s="13">
        <f t="shared" si="1170"/>
        <v>2.1404011604656935E-6</v>
      </c>
      <c r="BJ948" s="14">
        <f t="shared" si="1171"/>
        <v>0.43395394820464461</v>
      </c>
      <c r="BK948" s="14">
        <f t="shared" si="1172"/>
        <v>0.29217502609455059</v>
      </c>
      <c r="BL948" s="14">
        <f t="shared" si="1173"/>
        <v>0.25921158147838963</v>
      </c>
      <c r="BM948" s="14">
        <f t="shared" si="1174"/>
        <v>0.35942829080973199</v>
      </c>
      <c r="BN948" s="14">
        <f t="shared" si="1175"/>
        <v>0.64024112506903608</v>
      </c>
    </row>
    <row r="949" spans="1:66" x14ac:dyDescent="0.25">
      <c r="A949" t="s">
        <v>340</v>
      </c>
      <c r="B949" t="s">
        <v>405</v>
      </c>
      <c r="C949" t="s">
        <v>428</v>
      </c>
      <c r="D949" s="11">
        <v>44451</v>
      </c>
      <c r="E949" s="10">
        <f>VLOOKUP(A949,home!$A$2:$E$405,3,FALSE)</f>
        <v>1.3684000000000001</v>
      </c>
      <c r="F949" s="10">
        <f>VLOOKUP(B949,home!$B$2:$E$405,3,FALSE)</f>
        <v>0.80769999999999997</v>
      </c>
      <c r="G949" s="10">
        <f>VLOOKUP(C949,away!$B$2:$E$405,4,FALSE)</f>
        <v>1.1538999999999999</v>
      </c>
      <c r="H949" s="10">
        <f>VLOOKUP(A949,away!$A$2:$E$405,3,FALSE)</f>
        <v>1.1395</v>
      </c>
      <c r="I949" s="10">
        <f>VLOOKUP(C949,away!$B$2:$E$405,3,FALSE)</f>
        <v>0.73899999999999999</v>
      </c>
      <c r="J949" s="10">
        <f>VLOOKUP(B949,home!$B$2:$E$405,4,FALSE)</f>
        <v>1.0623</v>
      </c>
      <c r="K949" s="12">
        <f t="shared" si="1120"/>
        <v>1.2753556830520001</v>
      </c>
      <c r="L949" s="12">
        <f t="shared" si="1121"/>
        <v>0.89455273815000003</v>
      </c>
      <c r="M949" s="13">
        <f t="shared" si="1122"/>
        <v>0.11418807363855164</v>
      </c>
      <c r="N949" s="13">
        <f t="shared" si="1123"/>
        <v>0.14563040865168714</v>
      </c>
      <c r="O949" s="13">
        <f t="shared" si="1124"/>
        <v>0.1021472539374402</v>
      </c>
      <c r="P949" s="13">
        <f t="shared" si="1125"/>
        <v>0.13027408081727015</v>
      </c>
      <c r="Q949" s="13">
        <f t="shared" si="1126"/>
        <v>9.2865284649557178E-2</v>
      </c>
      <c r="R949" s="13">
        <f t="shared" si="1127"/>
        <v>4.5688052852120242E-2</v>
      </c>
      <c r="S949" s="13">
        <f t="shared" si="1128"/>
        <v>3.7156542693121616E-2</v>
      </c>
      <c r="T949" s="13">
        <f t="shared" si="1129"/>
        <v>8.3072894662340524E-2</v>
      </c>
      <c r="U949" s="13">
        <f t="shared" si="1130"/>
        <v>5.8268517852531704E-2</v>
      </c>
      <c r="V949" s="13">
        <f t="shared" si="1131"/>
        <v>4.7100992555066008E-3</v>
      </c>
      <c r="W949" s="13">
        <f t="shared" si="1132"/>
        <v>3.94787561786848E-2</v>
      </c>
      <c r="X949" s="13">
        <f t="shared" si="1133"/>
        <v>3.531582943839872E-2</v>
      </c>
      <c r="Y949" s="13">
        <f t="shared" si="1134"/>
        <v>1.5795935962078973E-2</v>
      </c>
      <c r="Z949" s="13">
        <f t="shared" si="1135"/>
        <v>1.3623457593202029E-2</v>
      </c>
      <c r="AA949" s="13">
        <f t="shared" si="1136"/>
        <v>1.7374754064308131E-2</v>
      </c>
      <c r="AB949" s="13">
        <f t="shared" si="1137"/>
        <v>1.1079495668773106E-2</v>
      </c>
      <c r="AC949" s="13">
        <f t="shared" si="1138"/>
        <v>3.3585154272082658E-4</v>
      </c>
      <c r="AD949" s="13">
        <f t="shared" si="1139"/>
        <v>1.2587364013077477E-2</v>
      </c>
      <c r="AE949" s="13">
        <f t="shared" si="1140"/>
        <v>1.1260060943989228E-2</v>
      </c>
      <c r="AF949" s="13">
        <f t="shared" si="1141"/>
        <v>5.0363591745907184E-3</v>
      </c>
      <c r="AG949" s="13">
        <f t="shared" si="1142"/>
        <v>1.5017629633123338E-3</v>
      </c>
      <c r="AH949" s="13">
        <f t="shared" si="1143"/>
        <v>3.046725323267321E-3</v>
      </c>
      <c r="AI949" s="13">
        <f t="shared" si="1144"/>
        <v>3.8856584557274208E-3</v>
      </c>
      <c r="AJ949" s="13">
        <f t="shared" si="1145"/>
        <v>2.4777982969555121E-3</v>
      </c>
      <c r="AK949" s="13">
        <f t="shared" si="1146"/>
        <v>1.0533580464929266E-3</v>
      </c>
      <c r="AL949" s="13">
        <f t="shared" si="1147"/>
        <v>1.5326557187578735E-5</v>
      </c>
      <c r="AM949" s="13">
        <f t="shared" si="1148"/>
        <v>3.2106732457445179E-3</v>
      </c>
      <c r="AN949" s="13">
        <f t="shared" si="1149"/>
        <v>2.8721165432857064E-3</v>
      </c>
      <c r="AO949" s="13">
        <f t="shared" si="1150"/>
        <v>1.2846298590410707E-3</v>
      </c>
      <c r="AP949" s="13">
        <f t="shared" si="1151"/>
        <v>3.8305638597147944E-4</v>
      </c>
      <c r="AQ949" s="13">
        <f t="shared" si="1152"/>
        <v>8.5666034734157556E-5</v>
      </c>
      <c r="AR949" s="13">
        <f t="shared" si="1153"/>
        <v>5.4509129606394543E-4</v>
      </c>
      <c r="AS949" s="13">
        <f t="shared" si="1154"/>
        <v>6.9518528221733313E-4</v>
      </c>
      <c r="AT949" s="13">
        <f t="shared" si="1155"/>
        <v>4.433042502249922E-4</v>
      </c>
      <c r="AU949" s="13">
        <f t="shared" si="1156"/>
        <v>1.8845686494851655E-4</v>
      </c>
      <c r="AV949" s="13">
        <f t="shared" si="1157"/>
        <v>6.0087383430563446E-5</v>
      </c>
      <c r="AW949" s="13">
        <f t="shared" si="1158"/>
        <v>4.8571261187372017E-7</v>
      </c>
      <c r="AX949" s="13">
        <f t="shared" si="1159"/>
        <v>6.8245839506388107E-4</v>
      </c>
      <c r="AY949" s="13">
        <f t="shared" si="1160"/>
        <v>6.1049502597784917E-4</v>
      </c>
      <c r="AZ949" s="13">
        <f t="shared" si="1161"/>
        <v>2.7305999855772016E-4</v>
      </c>
      <c r="BA949" s="13">
        <f t="shared" si="1162"/>
        <v>8.1422189796347876E-5</v>
      </c>
      <c r="BB949" s="13">
        <f t="shared" si="1163"/>
        <v>1.8209110707122998E-5</v>
      </c>
      <c r="BC949" s="13">
        <f t="shared" si="1164"/>
        <v>3.2578019684666731E-6</v>
      </c>
      <c r="BD949" s="13">
        <f t="shared" si="1165"/>
        <v>8.12688185726224E-5</v>
      </c>
      <c r="BE949" s="13">
        <f t="shared" si="1166"/>
        <v>1.0364664962151593E-4</v>
      </c>
      <c r="BF949" s="13">
        <f t="shared" si="1167"/>
        <v>6.609317181204989E-5</v>
      </c>
      <c r="BG949" s="13">
        <f t="shared" si="1168"/>
        <v>2.8097434093810027E-5</v>
      </c>
      <c r="BH949" s="13">
        <f t="shared" si="1169"/>
        <v>8.958555562679907E-6</v>
      </c>
      <c r="BI949" s="13">
        <f t="shared" si="1170"/>
        <v>2.2850689497601857E-6</v>
      </c>
      <c r="BJ949" s="14">
        <f t="shared" si="1171"/>
        <v>0.45204970122856541</v>
      </c>
      <c r="BK949" s="14">
        <f t="shared" si="1172"/>
        <v>0.28729046953033627</v>
      </c>
      <c r="BL949" s="14">
        <f t="shared" si="1173"/>
        <v>0.24724408927311434</v>
      </c>
      <c r="BM949" s="14">
        <f t="shared" si="1174"/>
        <v>0.36880455376522542</v>
      </c>
      <c r="BN949" s="14">
        <f t="shared" si="1175"/>
        <v>0.63079315454662654</v>
      </c>
    </row>
    <row r="950" spans="1:66" x14ac:dyDescent="0.25">
      <c r="A950" t="s">
        <v>340</v>
      </c>
      <c r="B950" t="s">
        <v>361</v>
      </c>
      <c r="C950" t="s">
        <v>418</v>
      </c>
      <c r="D950" s="11">
        <v>44451</v>
      </c>
      <c r="E950" s="10">
        <f>VLOOKUP(A950,home!$A$2:$E$405,3,FALSE)</f>
        <v>1.3684000000000001</v>
      </c>
      <c r="F950" s="10">
        <f>VLOOKUP(B950,home!$B$2:$E$405,3,FALSE)</f>
        <v>0.65390000000000004</v>
      </c>
      <c r="G950" s="10">
        <f>VLOOKUP(C950,away!$B$2:$E$405,4,FALSE)</f>
        <v>0.65390000000000004</v>
      </c>
      <c r="H950" s="10">
        <f>VLOOKUP(A950,away!$A$2:$E$405,3,FALSE)</f>
        <v>1.1395</v>
      </c>
      <c r="I950" s="10">
        <f>VLOOKUP(C950,away!$B$2:$E$405,3,FALSE)</f>
        <v>1.1547000000000001</v>
      </c>
      <c r="J950" s="10">
        <f>VLOOKUP(B950,home!$B$2:$E$405,4,FALSE)</f>
        <v>1.3855999999999999</v>
      </c>
      <c r="K950" s="12">
        <f t="shared" si="1120"/>
        <v>0.58510760136400009</v>
      </c>
      <c r="L950" s="12">
        <f t="shared" si="1121"/>
        <v>1.8231456686399998</v>
      </c>
      <c r="M950" s="13">
        <f t="shared" si="1122"/>
        <v>8.9972314737369524E-2</v>
      </c>
      <c r="N950" s="13">
        <f t="shared" si="1123"/>
        <v>5.2643485265149163E-2</v>
      </c>
      <c r="O950" s="13">
        <f t="shared" si="1124"/>
        <v>0.16403263591095008</v>
      </c>
      <c r="P950" s="13">
        <f t="shared" si="1125"/>
        <v>9.5976742143270344E-2</v>
      </c>
      <c r="Q950" s="13">
        <f t="shared" si="1126"/>
        <v>1.5401051695466253E-2</v>
      </c>
      <c r="R950" s="13">
        <f t="shared" si="1127"/>
        <v>0.1495276948383254</v>
      </c>
      <c r="S950" s="13">
        <f t="shared" si="1128"/>
        <v>2.5595470838236212E-2</v>
      </c>
      <c r="T950" s="13">
        <f t="shared" si="1129"/>
        <v>2.8078360691090026E-2</v>
      </c>
      <c r="U950" s="13">
        <f t="shared" si="1130"/>
        <v>8.748979086434075E-2</v>
      </c>
      <c r="V950" s="13">
        <f t="shared" si="1131"/>
        <v>3.0337355710757063E-3</v>
      </c>
      <c r="W950" s="13">
        <f t="shared" si="1132"/>
        <v>3.0037574720057415E-3</v>
      </c>
      <c r="X950" s="13">
        <f t="shared" si="1133"/>
        <v>5.476287424732303E-3</v>
      </c>
      <c r="Y950" s="13">
        <f t="shared" si="1134"/>
        <v>4.9920348493141999E-3</v>
      </c>
      <c r="Z950" s="13">
        <f t="shared" si="1135"/>
        <v>9.0870256395405538E-2</v>
      </c>
      <c r="AA950" s="13">
        <f t="shared" si="1136"/>
        <v>5.3168877754847424E-2</v>
      </c>
      <c r="AB950" s="13">
        <f t="shared" si="1137"/>
        <v>1.5554757265177259E-2</v>
      </c>
      <c r="AC950" s="13">
        <f t="shared" si="1138"/>
        <v>2.0226225803871153E-4</v>
      </c>
      <c r="AD950" s="13">
        <f t="shared" si="1139"/>
        <v>4.3938033238111797E-4</v>
      </c>
      <c r="AE950" s="13">
        <f t="shared" si="1140"/>
        <v>8.0105434986623867E-4</v>
      </c>
      <c r="AF950" s="13">
        <f t="shared" si="1141"/>
        <v>7.3021938415193221E-4</v>
      </c>
      <c r="AG950" s="13">
        <f t="shared" si="1142"/>
        <v>4.4376543579118779E-4</v>
      </c>
      <c r="AH950" s="13">
        <f t="shared" si="1143"/>
        <v>4.1417428588872471E-2</v>
      </c>
      <c r="AI950" s="13">
        <f t="shared" si="1144"/>
        <v>2.4233652296299934E-2</v>
      </c>
      <c r="AJ950" s="13">
        <f t="shared" si="1145"/>
        <v>7.089647083688623E-3</v>
      </c>
      <c r="AK950" s="13">
        <f t="shared" si="1146"/>
        <v>1.3827354665514426E-3</v>
      </c>
      <c r="AL950" s="13">
        <f t="shared" si="1147"/>
        <v>8.6304204317794097E-6</v>
      </c>
      <c r="AM950" s="13">
        <f t="shared" si="1148"/>
        <v>5.1416954473206631E-5</v>
      </c>
      <c r="AN950" s="13">
        <f t="shared" si="1149"/>
        <v>9.3740597842486732E-5</v>
      </c>
      <c r="AO950" s="13">
        <f t="shared" si="1150"/>
        <v>8.5451382466126917E-5</v>
      </c>
      <c r="AP950" s="13">
        <f t="shared" si="1151"/>
        <v>5.193010594080644E-5</v>
      </c>
      <c r="AQ950" s="13">
        <f t="shared" si="1152"/>
        <v>2.3669036929499399E-5</v>
      </c>
      <c r="AR950" s="13">
        <f t="shared" si="1153"/>
        <v>1.5102001107601874E-2</v>
      </c>
      <c r="AS950" s="13">
        <f t="shared" si="1154"/>
        <v>8.8362956438654047E-3</v>
      </c>
      <c r="AT950" s="13">
        <f t="shared" si="1155"/>
        <v>2.5850918745626249E-3</v>
      </c>
      <c r="AU950" s="13">
        <f t="shared" si="1156"/>
        <v>5.0418563534363457E-4</v>
      </c>
      <c r="AV950" s="13">
        <f t="shared" si="1157"/>
        <v>7.3750711934524602E-5</v>
      </c>
      <c r="AW950" s="13">
        <f t="shared" si="1158"/>
        <v>2.5573287577615776E-7</v>
      </c>
      <c r="AX950" s="13">
        <f t="shared" si="1159"/>
        <v>5.0140751502099835E-6</v>
      </c>
      <c r="AY950" s="13">
        <f t="shared" si="1160"/>
        <v>9.1413893923407875E-6</v>
      </c>
      <c r="AZ950" s="13">
        <f t="shared" si="1161"/>
        <v>8.3330422379988766E-6</v>
      </c>
      <c r="BA950" s="13">
        <f t="shared" si="1162"/>
        <v>5.0641166209339411E-6</v>
      </c>
      <c r="BB950" s="13">
        <f t="shared" si="1163"/>
        <v>2.3081555707358867E-6</v>
      </c>
      <c r="BC950" s="13">
        <f t="shared" si="1164"/>
        <v>8.4162076626688406E-7</v>
      </c>
      <c r="BD950" s="13">
        <f t="shared" si="1165"/>
        <v>4.5888579845201373E-3</v>
      </c>
      <c r="BE950" s="13">
        <f t="shared" si="1166"/>
        <v>2.6849756883226177E-3</v>
      </c>
      <c r="BF950" s="13">
        <f t="shared" si="1167"/>
        <v>7.8549984235755084E-4</v>
      </c>
      <c r="BG950" s="13">
        <f t="shared" si="1168"/>
        <v>1.5320064287787556E-4</v>
      </c>
      <c r="BH950" s="13">
        <f t="shared" si="1169"/>
        <v>2.2409715170424138E-5</v>
      </c>
      <c r="BI950" s="13">
        <f t="shared" si="1170"/>
        <v>2.6224189381234635E-6</v>
      </c>
      <c r="BJ950" s="14">
        <f t="shared" si="1171"/>
        <v>0.11234630737733878</v>
      </c>
      <c r="BK950" s="14">
        <f t="shared" si="1172"/>
        <v>0.21479829735781461</v>
      </c>
      <c r="BL950" s="14">
        <f t="shared" si="1173"/>
        <v>0.57923611133454789</v>
      </c>
      <c r="BM950" s="14">
        <f t="shared" si="1174"/>
        <v>0.42968816221805961</v>
      </c>
      <c r="BN950" s="14">
        <f t="shared" si="1175"/>
        <v>0.56755392459053078</v>
      </c>
    </row>
    <row r="951" spans="1:66" x14ac:dyDescent="0.25">
      <c r="A951" t="s">
        <v>340</v>
      </c>
      <c r="B951" t="s">
        <v>413</v>
      </c>
      <c r="C951" t="s">
        <v>365</v>
      </c>
      <c r="D951" s="11">
        <v>44451</v>
      </c>
      <c r="E951" s="10">
        <f>VLOOKUP(A951,home!$A$2:$E$405,3,FALSE)</f>
        <v>1.3684000000000001</v>
      </c>
      <c r="F951" s="10">
        <f>VLOOKUP(B951,home!$B$2:$E$405,3,FALSE)</f>
        <v>1.2693000000000001</v>
      </c>
      <c r="G951" s="10">
        <f>VLOOKUP(C951,away!$B$2:$E$405,4,FALSE)</f>
        <v>1.0385</v>
      </c>
      <c r="H951" s="10">
        <f>VLOOKUP(A951,away!$A$2:$E$405,3,FALSE)</f>
        <v>1.1395</v>
      </c>
      <c r="I951" s="10">
        <f>VLOOKUP(C951,away!$B$2:$E$405,3,FALSE)</f>
        <v>1.1547000000000001</v>
      </c>
      <c r="J951" s="10">
        <f>VLOOKUP(B951,home!$B$2:$E$405,4,FALSE)</f>
        <v>0.60040000000000004</v>
      </c>
      <c r="K951" s="12">
        <f t="shared" si="1120"/>
        <v>1.8037811596200002</v>
      </c>
      <c r="L951" s="12">
        <f t="shared" si="1121"/>
        <v>0.78999470226000001</v>
      </c>
      <c r="M951" s="13">
        <f t="shared" si="1122"/>
        <v>7.4737308888617932E-2</v>
      </c>
      <c r="N951" s="13">
        <f t="shared" si="1123"/>
        <v>0.13480974969398937</v>
      </c>
      <c r="O951" s="13">
        <f t="shared" si="1124"/>
        <v>5.9042078083177386E-2</v>
      </c>
      <c r="P951" s="13">
        <f t="shared" si="1125"/>
        <v>0.10649898807124826</v>
      </c>
      <c r="Q951" s="13">
        <f t="shared" si="1126"/>
        <v>0.1215836433155531</v>
      </c>
      <c r="R951" s="13">
        <f t="shared" si="1127"/>
        <v>2.3321464448065692E-2</v>
      </c>
      <c r="S951" s="13">
        <f t="shared" si="1128"/>
        <v>3.7939667044685405E-2</v>
      </c>
      <c r="T951" s="13">
        <f t="shared" si="1129"/>
        <v>9.6050434100756421E-2</v>
      </c>
      <c r="U951" s="13">
        <f t="shared" si="1130"/>
        <v>4.2066818186168531E-2</v>
      </c>
      <c r="V951" s="13">
        <f t="shared" si="1131"/>
        <v>6.0070193530795098E-3</v>
      </c>
      <c r="W951" s="13">
        <f t="shared" si="1132"/>
        <v>7.3103428376850951E-2</v>
      </c>
      <c r="X951" s="13">
        <f t="shared" si="1133"/>
        <v>5.7751321134755604E-2</v>
      </c>
      <c r="Y951" s="13">
        <f t="shared" si="1134"/>
        <v>2.2811618872486446E-2</v>
      </c>
      <c r="Z951" s="13">
        <f t="shared" si="1135"/>
        <v>6.1412777876389451E-3</v>
      </c>
      <c r="AA951" s="13">
        <f t="shared" si="1136"/>
        <v>1.1077521169335922E-2</v>
      </c>
      <c r="AB951" s="13">
        <f t="shared" si="1137"/>
        <v>9.9907119902699279E-3</v>
      </c>
      <c r="AC951" s="13">
        <f t="shared" si="1138"/>
        <v>5.3499173634013574E-4</v>
      </c>
      <c r="AD951" s="13">
        <f t="shared" si="1139"/>
        <v>3.2965646702448462E-2</v>
      </c>
      <c r="AE951" s="13">
        <f t="shared" si="1140"/>
        <v>2.6042686251509125E-2</v>
      </c>
      <c r="AF951" s="13">
        <f t="shared" si="1141"/>
        <v>1.0286792085655774E-2</v>
      </c>
      <c r="AG951" s="13">
        <f t="shared" si="1142"/>
        <v>2.7088370836393857E-3</v>
      </c>
      <c r="AH951" s="13">
        <f t="shared" si="1143"/>
        <v>1.2128942293354447E-3</v>
      </c>
      <c r="AI951" s="13">
        <f t="shared" si="1144"/>
        <v>2.1877957594870945E-3</v>
      </c>
      <c r="AJ951" s="13">
        <f t="shared" si="1145"/>
        <v>1.9731523860296758E-3</v>
      </c>
      <c r="AK951" s="13">
        <f t="shared" si="1146"/>
        <v>1.1863783663265263E-3</v>
      </c>
      <c r="AL951" s="13">
        <f t="shared" si="1147"/>
        <v>3.0494048765719808E-5</v>
      </c>
      <c r="AM951" s="13">
        <f t="shared" si="1148"/>
        <v>1.1892562487313135E-2</v>
      </c>
      <c r="AN951" s="13">
        <f t="shared" si="1149"/>
        <v>9.3950613612733859E-3</v>
      </c>
      <c r="AO951" s="13">
        <f t="shared" si="1150"/>
        <v>3.7110243514067993E-3</v>
      </c>
      <c r="AP951" s="13">
        <f t="shared" si="1151"/>
        <v>9.7722985918974152E-4</v>
      </c>
      <c r="AQ951" s="13">
        <f t="shared" si="1152"/>
        <v>1.9300160291254535E-4</v>
      </c>
      <c r="AR951" s="13">
        <f t="shared" si="1153"/>
        <v>1.916360031153454E-4</v>
      </c>
      <c r="AS951" s="13">
        <f t="shared" si="1154"/>
        <v>3.4566941192433958E-4</v>
      </c>
      <c r="AT951" s="13">
        <f t="shared" si="1155"/>
        <v>3.1175598634302449E-4</v>
      </c>
      <c r="AU951" s="13">
        <f t="shared" si="1156"/>
        <v>1.874465248547659E-4</v>
      </c>
      <c r="AV951" s="13">
        <f t="shared" si="1157"/>
        <v>8.4528127492317215E-5</v>
      </c>
      <c r="AW951" s="13">
        <f t="shared" si="1158"/>
        <v>1.2070370891347138E-6</v>
      </c>
      <c r="AX951" s="13">
        <f t="shared" si="1159"/>
        <v>3.5752633590365014E-3</v>
      </c>
      <c r="AY951" s="13">
        <f t="shared" si="1160"/>
        <v>2.8244391128231286E-3</v>
      </c>
      <c r="AZ951" s="13">
        <f t="shared" si="1161"/>
        <v>1.115645967993103E-3</v>
      </c>
      <c r="BA951" s="13">
        <f t="shared" si="1162"/>
        <v>2.9378480143742701E-4</v>
      </c>
      <c r="BB951" s="13">
        <f t="shared" si="1163"/>
        <v>5.8022109185018334E-5</v>
      </c>
      <c r="BC951" s="13">
        <f t="shared" si="1164"/>
        <v>9.1674317740231553E-6</v>
      </c>
      <c r="BD951" s="13">
        <f t="shared" si="1165"/>
        <v>2.5231904537233942E-5</v>
      </c>
      <c r="BE951" s="13">
        <f t="shared" si="1166"/>
        <v>4.5512834025592974E-5</v>
      </c>
      <c r="BF951" s="13">
        <f t="shared" si="1167"/>
        <v>4.1047596268138361E-5</v>
      </c>
      <c r="BG951" s="13">
        <f t="shared" si="1168"/>
        <v>2.4680293598718733E-5</v>
      </c>
      <c r="BH951" s="13">
        <f t="shared" si="1169"/>
        <v>1.1129462151814738E-5</v>
      </c>
      <c r="BI951" s="13">
        <f t="shared" si="1170"/>
        <v>4.0150228292294547E-6</v>
      </c>
      <c r="BJ951" s="14">
        <f t="shared" si="1171"/>
        <v>0.61215936006198934</v>
      </c>
      <c r="BK951" s="14">
        <f t="shared" si="1172"/>
        <v>0.22857290825556012</v>
      </c>
      <c r="BL951" s="14">
        <f t="shared" si="1173"/>
        <v>0.15333146778533677</v>
      </c>
      <c r="BM951" s="14">
        <f t="shared" si="1174"/>
        <v>0.47738854931413943</v>
      </c>
      <c r="BN951" s="14">
        <f t="shared" si="1175"/>
        <v>0.51999323250065177</v>
      </c>
    </row>
    <row r="952" spans="1:66" x14ac:dyDescent="0.25">
      <c r="A952" t="s">
        <v>342</v>
      </c>
      <c r="B952" t="s">
        <v>406</v>
      </c>
      <c r="C952" t="s">
        <v>363</v>
      </c>
      <c r="D952" s="11">
        <v>44451</v>
      </c>
      <c r="E952" s="10">
        <f>VLOOKUP(A952,home!$A$2:$E$405,3,FALSE)</f>
        <v>1.1741999999999999</v>
      </c>
      <c r="F952" s="10">
        <f>VLOOKUP(B952,home!$B$2:$E$405,3,FALSE)</f>
        <v>1.0646</v>
      </c>
      <c r="G952" s="10">
        <f>VLOOKUP(C952,away!$B$2:$E$405,4,FALSE)</f>
        <v>1.1496999999999999</v>
      </c>
      <c r="H952" s="10">
        <f>VLOOKUP(A952,away!$A$2:$E$405,3,FALSE)</f>
        <v>0.85970000000000002</v>
      </c>
      <c r="I952" s="10">
        <f>VLOOKUP(C952,away!$B$2:$E$405,3,FALSE)</f>
        <v>0.93059999999999998</v>
      </c>
      <c r="J952" s="10">
        <f>VLOOKUP(B952,home!$B$2:$E$405,4,FALSE)</f>
        <v>1.2214</v>
      </c>
      <c r="K952" s="12">
        <f t="shared" si="1120"/>
        <v>1.4371863020039999</v>
      </c>
      <c r="L952" s="12">
        <f t="shared" si="1121"/>
        <v>0.97716497194800001</v>
      </c>
      <c r="M952" s="13">
        <f t="shared" si="1122"/>
        <v>8.9425332651339826E-2</v>
      </c>
      <c r="N952" s="13">
        <f t="shared" si="1123"/>
        <v>0.12852086313865663</v>
      </c>
      <c r="O952" s="13">
        <f t="shared" si="1124"/>
        <v>8.7383302671687035E-2</v>
      </c>
      <c r="P952" s="13">
        <f t="shared" si="1125"/>
        <v>0.12558608562361812</v>
      </c>
      <c r="Q952" s="13">
        <f t="shared" si="1126"/>
        <v>9.2354212012304066E-2</v>
      </c>
      <c r="R952" s="13">
        <f t="shared" si="1127"/>
        <v>4.2693951251951336E-2</v>
      </c>
      <c r="S952" s="13">
        <f t="shared" si="1128"/>
        <v>4.409227350530423E-2</v>
      </c>
      <c r="T952" s="13">
        <f t="shared" si="1129"/>
        <v>9.0245300990282745E-2</v>
      </c>
      <c r="U952" s="13">
        <f t="shared" si="1130"/>
        <v>6.1359161917730977E-2</v>
      </c>
      <c r="V952" s="13">
        <f t="shared" si="1131"/>
        <v>6.8801981019638728E-3</v>
      </c>
      <c r="W952" s="13">
        <f t="shared" si="1132"/>
        <v>4.4243402812152215E-2</v>
      </c>
      <c r="X952" s="13">
        <f t="shared" si="1133"/>
        <v>4.323310346782077E-2</v>
      </c>
      <c r="Y952" s="13">
        <f t="shared" si="1134"/>
        <v>2.1122937168679037E-2</v>
      </c>
      <c r="Z952" s="13">
        <f t="shared" si="1135"/>
        <v>1.3906344559154101E-2</v>
      </c>
      <c r="AA952" s="13">
        <f t="shared" si="1136"/>
        <v>1.9986007911364127E-2</v>
      </c>
      <c r="AB952" s="13">
        <f t="shared" si="1137"/>
        <v>1.4361808400978051E-2</v>
      </c>
      <c r="AC952" s="13">
        <f t="shared" si="1138"/>
        <v>6.0389567637223656E-4</v>
      </c>
      <c r="AD952" s="13">
        <f t="shared" si="1139"/>
        <v>1.5896503118917601E-2</v>
      </c>
      <c r="AE952" s="13">
        <f t="shared" si="1140"/>
        <v>1.5533506024268409E-2</v>
      </c>
      <c r="AF952" s="13">
        <f t="shared" si="1141"/>
        <v>7.5893989892291654E-3</v>
      </c>
      <c r="AG952" s="13">
        <f t="shared" si="1142"/>
        <v>2.4720316168040991E-3</v>
      </c>
      <c r="AH952" s="13">
        <f t="shared" si="1143"/>
        <v>3.3971981977612593E-3</v>
      </c>
      <c r="AI952" s="13">
        <f t="shared" si="1144"/>
        <v>4.8824067150151571E-3</v>
      </c>
      <c r="AJ952" s="13">
        <f t="shared" si="1145"/>
        <v>3.5084640258160665E-3</v>
      </c>
      <c r="AK952" s="13">
        <f t="shared" si="1146"/>
        <v>1.6807721463255525E-3</v>
      </c>
      <c r="AL952" s="13">
        <f t="shared" si="1147"/>
        <v>3.3923673246511641E-5</v>
      </c>
      <c r="AM952" s="13">
        <f t="shared" si="1148"/>
        <v>4.5692473064544463E-3</v>
      </c>
      <c r="AN952" s="13">
        <f t="shared" si="1149"/>
        <v>4.4649084160350329E-3</v>
      </c>
      <c r="AO952" s="13">
        <f t="shared" si="1150"/>
        <v>2.1814760535526314E-3</v>
      </c>
      <c r="AP952" s="13">
        <f t="shared" si="1151"/>
        <v>7.1055399555833027E-4</v>
      </c>
      <c r="AQ952" s="13">
        <f t="shared" si="1152"/>
        <v>1.7358211878432375E-4</v>
      </c>
      <c r="AR952" s="13">
        <f t="shared" si="1153"/>
        <v>6.6392461632343574E-4</v>
      </c>
      <c r="AS952" s="13">
        <f t="shared" si="1154"/>
        <v>9.5418336414330302E-4</v>
      </c>
      <c r="AT952" s="13">
        <f t="shared" si="1155"/>
        <v>6.85669630273425E-4</v>
      </c>
      <c r="AU952" s="13">
        <f t="shared" si="1156"/>
        <v>3.2847833344303777E-4</v>
      </c>
      <c r="AV952" s="13">
        <f t="shared" si="1157"/>
        <v>1.1802114033235906E-4</v>
      </c>
      <c r="AW952" s="13">
        <f t="shared" si="1158"/>
        <v>1.3233701379347907E-6</v>
      </c>
      <c r="AX952" s="13">
        <f t="shared" si="1159"/>
        <v>1.0944766065508339E-3</v>
      </c>
      <c r="AY952" s="13">
        <f t="shared" si="1160"/>
        <v>1.0694842025379878E-3</v>
      </c>
      <c r="AZ952" s="13">
        <f t="shared" si="1161"/>
        <v>5.2253125038593108E-4</v>
      </c>
      <c r="BA952" s="13">
        <f t="shared" si="1162"/>
        <v>1.7019974487510721E-4</v>
      </c>
      <c r="BB952" s="13">
        <f t="shared" si="1163"/>
        <v>4.1578307231610216E-5</v>
      </c>
      <c r="BC952" s="13">
        <f t="shared" si="1164"/>
        <v>8.1257730839243485E-6</v>
      </c>
      <c r="BD952" s="13">
        <f t="shared" si="1165"/>
        <v>1.081273131808794E-4</v>
      </c>
      <c r="BE952" s="13">
        <f t="shared" si="1166"/>
        <v>1.5539909337605639E-4</v>
      </c>
      <c r="BF952" s="13">
        <f t="shared" si="1167"/>
        <v>1.1166872417195442E-4</v>
      </c>
      <c r="BG952" s="13">
        <f t="shared" si="1168"/>
        <v>5.3496253580731931E-5</v>
      </c>
      <c r="BH952" s="13">
        <f t="shared" si="1169"/>
        <v>1.9221020713690089E-5</v>
      </c>
      <c r="BI952" s="13">
        <f t="shared" si="1170"/>
        <v>5.5248375360501077E-6</v>
      </c>
      <c r="BJ952" s="14">
        <f t="shared" si="1171"/>
        <v>0.47621742311416482</v>
      </c>
      <c r="BK952" s="14">
        <f t="shared" si="1172"/>
        <v>0.2676911934343828</v>
      </c>
      <c r="BL952" s="14">
        <f t="shared" si="1173"/>
        <v>0.24245678756570449</v>
      </c>
      <c r="BM952" s="14">
        <f t="shared" si="1174"/>
        <v>0.43323984049144915</v>
      </c>
      <c r="BN952" s="14">
        <f t="shared" si="1175"/>
        <v>0.56596374734955701</v>
      </c>
    </row>
    <row r="953" spans="1:66" x14ac:dyDescent="0.25">
      <c r="A953" t="s">
        <v>342</v>
      </c>
      <c r="B953" t="s">
        <v>429</v>
      </c>
      <c r="C953" t="s">
        <v>426</v>
      </c>
      <c r="D953" s="11">
        <v>44451</v>
      </c>
      <c r="E953" s="10">
        <f>VLOOKUP(A953,home!$A$2:$E$405,3,FALSE)</f>
        <v>1.1741999999999999</v>
      </c>
      <c r="F953" s="10">
        <f>VLOOKUP(B953,home!$B$2:$E$405,3,FALSE)</f>
        <v>0.73080000000000001</v>
      </c>
      <c r="G953" s="10">
        <f>VLOOKUP(C953,away!$B$2:$E$405,4,FALSE)</f>
        <v>0.89219999999999999</v>
      </c>
      <c r="H953" s="10">
        <f>VLOOKUP(A953,away!$A$2:$E$405,3,FALSE)</f>
        <v>0.85970000000000002</v>
      </c>
      <c r="I953" s="10">
        <f>VLOOKUP(C953,away!$B$2:$E$405,3,FALSE)</f>
        <v>0.66469999999999996</v>
      </c>
      <c r="J953" s="10">
        <f>VLOOKUP(B953,home!$B$2:$E$405,4,FALSE)</f>
        <v>1.3855999999999999</v>
      </c>
      <c r="K953" s="12">
        <f t="shared" si="1120"/>
        <v>0.76560160219199991</v>
      </c>
      <c r="L953" s="12">
        <f t="shared" si="1121"/>
        <v>0.79179085270399996</v>
      </c>
      <c r="M953" s="13">
        <f t="shared" si="1122"/>
        <v>0.21068472549393441</v>
      </c>
      <c r="N953" s="13">
        <f t="shared" si="1123"/>
        <v>0.16130056339553789</v>
      </c>
      <c r="O953" s="13">
        <f t="shared" si="1124"/>
        <v>0.16681823845055049</v>
      </c>
      <c r="P953" s="13">
        <f t="shared" si="1125"/>
        <v>0.12771631063258854</v>
      </c>
      <c r="Q953" s="13">
        <f t="shared" si="1126"/>
        <v>6.1745984885048011E-2</v>
      </c>
      <c r="R953" s="13">
        <f t="shared" si="1127"/>
        <v>6.604257763467028E-2</v>
      </c>
      <c r="S953" s="13">
        <f t="shared" si="1128"/>
        <v>1.935529018935624E-2</v>
      </c>
      <c r="T953" s="13">
        <f t="shared" si="1129"/>
        <v>4.8889906023180454E-2</v>
      </c>
      <c r="U953" s="13">
        <f t="shared" si="1130"/>
        <v>5.0562303249993105E-2</v>
      </c>
      <c r="V953" s="13">
        <f t="shared" si="1131"/>
        <v>1.3036784641719096E-3</v>
      </c>
      <c r="W953" s="13">
        <f t="shared" si="1132"/>
        <v>1.5757608318971925E-2</v>
      </c>
      <c r="X953" s="13">
        <f t="shared" si="1133"/>
        <v>1.2476730127454424E-2</v>
      </c>
      <c r="Y953" s="13">
        <f t="shared" si="1134"/>
        <v>4.9394803932874118E-3</v>
      </c>
      <c r="Z953" s="13">
        <f t="shared" si="1135"/>
        <v>1.7430636286708566E-2</v>
      </c>
      <c r="AA953" s="13">
        <f t="shared" si="1136"/>
        <v>1.334492306833009E-2</v>
      </c>
      <c r="AB953" s="13">
        <f t="shared" si="1137"/>
        <v>5.1084472411212466E-3</v>
      </c>
      <c r="AC953" s="13">
        <f t="shared" si="1138"/>
        <v>4.9392820037394283E-5</v>
      </c>
      <c r="AD953" s="13">
        <f t="shared" si="1139"/>
        <v>3.0160125439297218E-3</v>
      </c>
      <c r="AE953" s="13">
        <f t="shared" si="1140"/>
        <v>2.3880511439240745E-3</v>
      </c>
      <c r="AF953" s="13">
        <f t="shared" si="1141"/>
        <v>9.4541852577420277E-4</v>
      </c>
      <c r="AG953" s="13">
        <f t="shared" si="1142"/>
        <v>2.4952458022830485E-4</v>
      </c>
      <c r="AH953" s="13">
        <f t="shared" si="1143"/>
        <v>3.4503545921565643E-3</v>
      </c>
      <c r="AI953" s="13">
        <f t="shared" si="1144"/>
        <v>2.6415970038855901E-3</v>
      </c>
      <c r="AJ953" s="13">
        <f t="shared" si="1145"/>
        <v>1.011205449260197E-3</v>
      </c>
      <c r="AK953" s="13">
        <f t="shared" si="1146"/>
        <v>2.580601706996293E-4</v>
      </c>
      <c r="AL953" s="13">
        <f t="shared" si="1147"/>
        <v>1.1976698798882808E-6</v>
      </c>
      <c r="AM953" s="13">
        <f t="shared" si="1148"/>
        <v>4.6181280717275309E-4</v>
      </c>
      <c r="AN953" s="13">
        <f t="shared" si="1149"/>
        <v>3.6565915638094211E-4</v>
      </c>
      <c r="AO953" s="13">
        <f t="shared" si="1150"/>
        <v>1.447627876149457E-4</v>
      </c>
      <c r="AP953" s="13">
        <f t="shared" si="1151"/>
        <v>3.8207283681815298E-5</v>
      </c>
      <c r="AQ953" s="13">
        <f t="shared" si="1152"/>
        <v>7.563044431482039E-6</v>
      </c>
      <c r="AR953" s="13">
        <f t="shared" si="1153"/>
        <v>5.4639184093096171E-4</v>
      </c>
      <c r="AS953" s="13">
        <f t="shared" si="1154"/>
        <v>4.1831846884138069E-4</v>
      </c>
      <c r="AT953" s="13">
        <f t="shared" si="1155"/>
        <v>1.6013264498573258E-4</v>
      </c>
      <c r="AU953" s="13">
        <f t="shared" si="1156"/>
        <v>4.0865936521439869E-5</v>
      </c>
      <c r="AV953" s="13">
        <f t="shared" si="1157"/>
        <v>7.8217566189727294E-6</v>
      </c>
      <c r="AW953" s="13">
        <f t="shared" si="1158"/>
        <v>2.0167308450590059E-8</v>
      </c>
      <c r="AX953" s="13">
        <f t="shared" si="1159"/>
        <v>5.8927437514040791E-5</v>
      </c>
      <c r="AY953" s="13">
        <f t="shared" si="1160"/>
        <v>4.665820599690403E-5</v>
      </c>
      <c r="AZ953" s="13">
        <f t="shared" si="1161"/>
        <v>1.8471770355963763E-5</v>
      </c>
      <c r="BA953" s="13">
        <f t="shared" si="1162"/>
        <v>4.8752596003670055E-6</v>
      </c>
      <c r="BB953" s="13">
        <f t="shared" si="1163"/>
        <v>9.6504648903198825E-7</v>
      </c>
      <c r="BC953" s="13">
        <f t="shared" si="1164"/>
        <v>1.5282299648992791E-7</v>
      </c>
      <c r="BD953" s="13">
        <f t="shared" si="1165"/>
        <v>7.2104676940205713E-5</v>
      </c>
      <c r="BE953" s="13">
        <f t="shared" si="1166"/>
        <v>5.5203456190958049E-5</v>
      </c>
      <c r="BF953" s="13">
        <f t="shared" si="1167"/>
        <v>2.1131927253166673E-5</v>
      </c>
      <c r="BG953" s="13">
        <f t="shared" si="1168"/>
        <v>5.3928791208097314E-6</v>
      </c>
      <c r="BH953" s="13">
        <f t="shared" si="1169"/>
        <v>1.0321992238299283E-6</v>
      </c>
      <c r="BI953" s="13">
        <f t="shared" si="1170"/>
        <v>1.5805067590910644E-7</v>
      </c>
      <c r="BJ953" s="14">
        <f t="shared" si="1171"/>
        <v>0.31285733555957124</v>
      </c>
      <c r="BK953" s="14">
        <f t="shared" si="1172"/>
        <v>0.35915725347596528</v>
      </c>
      <c r="BL953" s="14">
        <f t="shared" si="1173"/>
        <v>0.31056626069797055</v>
      </c>
      <c r="BM953" s="14">
        <f t="shared" si="1174"/>
        <v>0.20565644748919748</v>
      </c>
      <c r="BN953" s="14">
        <f t="shared" si="1175"/>
        <v>0.79430840049232965</v>
      </c>
    </row>
    <row r="954" spans="1:66" x14ac:dyDescent="0.25">
      <c r="A954" t="s">
        <v>342</v>
      </c>
      <c r="B954" t="s">
        <v>409</v>
      </c>
      <c r="C954" t="s">
        <v>348</v>
      </c>
      <c r="D954" s="11">
        <v>44451</v>
      </c>
      <c r="E954" s="10">
        <f>VLOOKUP(A954,home!$A$2:$E$405,3,FALSE)</f>
        <v>1.1741999999999999</v>
      </c>
      <c r="F954" s="10">
        <f>VLOOKUP(B954,home!$B$2:$E$405,3,FALSE)</f>
        <v>1.0646</v>
      </c>
      <c r="G954" s="10">
        <f>VLOOKUP(C954,away!$B$2:$E$405,4,FALSE)</f>
        <v>0.93679999999999997</v>
      </c>
      <c r="H954" s="10">
        <f>VLOOKUP(A954,away!$A$2:$E$405,3,FALSE)</f>
        <v>0.85970000000000002</v>
      </c>
      <c r="I954" s="10">
        <f>VLOOKUP(C954,away!$B$2:$E$405,3,FALSE)</f>
        <v>1.454</v>
      </c>
      <c r="J954" s="10">
        <f>VLOOKUP(B954,home!$B$2:$E$405,4,FALSE)</f>
        <v>1.2795000000000001</v>
      </c>
      <c r="K954" s="12">
        <f t="shared" si="1120"/>
        <v>1.1710499501759999</v>
      </c>
      <c r="L954" s="12">
        <f t="shared" si="1121"/>
        <v>1.5993798621000002</v>
      </c>
      <c r="M954" s="13">
        <f t="shared" si="1122"/>
        <v>6.2635077630492322E-2</v>
      </c>
      <c r="N954" s="13">
        <f t="shared" si="1123"/>
        <v>7.3348804538457921E-2</v>
      </c>
      <c r="O954" s="13">
        <f t="shared" si="1124"/>
        <v>0.10017728182327962</v>
      </c>
      <c r="P954" s="13">
        <f t="shared" si="1125"/>
        <v>0.11731260088791869</v>
      </c>
      <c r="Q954" s="13">
        <f t="shared" si="1126"/>
        <v>4.2947556950115151E-2</v>
      </c>
      <c r="R954" s="13">
        <f t="shared" si="1127"/>
        <v>8.0110763594034906E-2</v>
      </c>
      <c r="S954" s="13">
        <f t="shared" si="1128"/>
        <v>5.4930267701896719E-2</v>
      </c>
      <c r="T954" s="13">
        <f t="shared" si="1129"/>
        <v>6.8689457712407073E-2</v>
      </c>
      <c r="U954" s="13">
        <f t="shared" si="1130"/>
        <v>9.3813705715355883E-2</v>
      </c>
      <c r="V954" s="13">
        <f t="shared" si="1131"/>
        <v>1.1431316507118998E-2</v>
      </c>
      <c r="W954" s="13">
        <f t="shared" si="1132"/>
        <v>1.6764578142204417E-2</v>
      </c>
      <c r="X954" s="13">
        <f t="shared" si="1133"/>
        <v>2.681292867724358E-2</v>
      </c>
      <c r="Y954" s="13">
        <f t="shared" si="1134"/>
        <v>2.144202908515349E-2</v>
      </c>
      <c r="Z954" s="13">
        <f t="shared" si="1135"/>
        <v>4.2709180676584441E-2</v>
      </c>
      <c r="AA954" s="13">
        <f t="shared" si="1136"/>
        <v>5.0014583903371983E-2</v>
      </c>
      <c r="AB954" s="13">
        <f t="shared" si="1137"/>
        <v>2.9284787994058568E-2</v>
      </c>
      <c r="AC954" s="13">
        <f t="shared" si="1138"/>
        <v>1.3381454148328903E-3</v>
      </c>
      <c r="AD954" s="13">
        <f t="shared" si="1139"/>
        <v>4.9080395995375337E-3</v>
      </c>
      <c r="AE954" s="13">
        <f t="shared" si="1140"/>
        <v>7.849819697889681E-3</v>
      </c>
      <c r="AF954" s="13">
        <f t="shared" si="1141"/>
        <v>6.2774217729603321E-3</v>
      </c>
      <c r="AG954" s="13">
        <f t="shared" si="1142"/>
        <v>3.3466606565269461E-3</v>
      </c>
      <c r="AH954" s="13">
        <f t="shared" si="1143"/>
        <v>1.7077050875229895E-2</v>
      </c>
      <c r="AI954" s="13">
        <f t="shared" si="1144"/>
        <v>1.9998079576590985E-2</v>
      </c>
      <c r="AJ954" s="13">
        <f t="shared" si="1145"/>
        <v>1.170937504589128E-2</v>
      </c>
      <c r="AK954" s="13">
        <f t="shared" si="1146"/>
        <v>4.5707543546943579E-3</v>
      </c>
      <c r="AL954" s="13">
        <f t="shared" si="1147"/>
        <v>1.0025137665279551E-4</v>
      </c>
      <c r="AM954" s="13">
        <f t="shared" si="1148"/>
        <v>1.1495119057000538E-3</v>
      </c>
      <c r="AN954" s="13">
        <f t="shared" si="1149"/>
        <v>1.8385061932208605E-3</v>
      </c>
      <c r="AO954" s="13">
        <f t="shared" si="1150"/>
        <v>1.4702348908917882E-3</v>
      </c>
      <c r="AP954" s="13">
        <f t="shared" si="1151"/>
        <v>7.838213590163726E-4</v>
      </c>
      <c r="AQ954" s="13">
        <f t="shared" si="1152"/>
        <v>3.134070242736601E-4</v>
      </c>
      <c r="AR954" s="13">
        <f t="shared" si="1153"/>
        <v>5.4625382547799726E-3</v>
      </c>
      <c r="AS954" s="13">
        <f t="shared" si="1154"/>
        <v>6.3969051510945809E-3</v>
      </c>
      <c r="AT954" s="13">
        <f t="shared" si="1155"/>
        <v>3.7455477292349534E-3</v>
      </c>
      <c r="AU954" s="13">
        <f t="shared" si="1156"/>
        <v>1.4620744939008068E-3</v>
      </c>
      <c r="AV954" s="13">
        <f t="shared" si="1157"/>
        <v>4.2804056580903491E-4</v>
      </c>
      <c r="AW954" s="13">
        <f t="shared" si="1158"/>
        <v>5.2157274337884451E-6</v>
      </c>
      <c r="AX954" s="13">
        <f t="shared" si="1159"/>
        <v>2.2435597664946058E-4</v>
      </c>
      <c r="AY954" s="13">
        <f t="shared" si="1160"/>
        <v>3.5883043099492511E-4</v>
      </c>
      <c r="AZ954" s="13">
        <f t="shared" si="1161"/>
        <v>2.8695308262097354E-4</v>
      </c>
      <c r="BA954" s="13">
        <f t="shared" si="1162"/>
        <v>1.5298232723716759E-4</v>
      </c>
      <c r="BB954" s="13">
        <f t="shared" si="1163"/>
        <v>6.1169213360079533E-5</v>
      </c>
      <c r="BC954" s="13">
        <f t="shared" si="1164"/>
        <v>1.9566561605721887E-5</v>
      </c>
      <c r="BD954" s="13">
        <f t="shared" si="1165"/>
        <v>1.4561122801076633E-3</v>
      </c>
      <c r="BE954" s="13">
        <f t="shared" si="1166"/>
        <v>1.7051802130707409E-3</v>
      </c>
      <c r="BF954" s="13">
        <f t="shared" si="1167"/>
        <v>9.9842560177879612E-4</v>
      </c>
      <c r="BG954" s="13">
        <f t="shared" si="1168"/>
        <v>3.897354170725005E-4</v>
      </c>
      <c r="BH954" s="13">
        <f t="shared" si="1169"/>
        <v>1.1409991018614353E-4</v>
      </c>
      <c r="BI954" s="13">
        <f t="shared" si="1170"/>
        <v>2.6723338827713914E-5</v>
      </c>
      <c r="BJ954" s="14">
        <f t="shared" si="1171"/>
        <v>0.27904663579806721</v>
      </c>
      <c r="BK954" s="14">
        <f t="shared" si="1172"/>
        <v>0.24810648994990736</v>
      </c>
      <c r="BL954" s="14">
        <f t="shared" si="1173"/>
        <v>0.4289417658383704</v>
      </c>
      <c r="BM954" s="14">
        <f t="shared" si="1174"/>
        <v>0.52191837213506975</v>
      </c>
      <c r="BN954" s="14">
        <f t="shared" si="1175"/>
        <v>0.47653208542429859</v>
      </c>
    </row>
    <row r="955" spans="1:66" x14ac:dyDescent="0.25">
      <c r="A955" t="s">
        <v>342</v>
      </c>
      <c r="B955" t="s">
        <v>384</v>
      </c>
      <c r="C955" t="s">
        <v>436</v>
      </c>
      <c r="D955" s="11">
        <v>44451</v>
      </c>
      <c r="E955" s="10">
        <f>VLOOKUP(A955,home!$A$2:$E$405,3,FALSE)</f>
        <v>1.1741999999999999</v>
      </c>
      <c r="F955" s="10">
        <f>VLOOKUP(B955,home!$B$2:$E$405,3,FALSE)</f>
        <v>0.89419999999999999</v>
      </c>
      <c r="G955" s="10">
        <f>VLOOKUP(C955,away!$B$2:$E$405,4,FALSE)</f>
        <v>1.0544</v>
      </c>
      <c r="H955" s="10">
        <f>VLOOKUP(A955,away!$A$2:$E$405,3,FALSE)</f>
        <v>0.85970000000000002</v>
      </c>
      <c r="I955" s="10">
        <f>VLOOKUP(C955,away!$B$2:$E$405,3,FALSE)</f>
        <v>0.77549999999999997</v>
      </c>
      <c r="J955" s="10">
        <f>VLOOKUP(B955,home!$B$2:$E$405,4,FALSE)</f>
        <v>1.1632</v>
      </c>
      <c r="K955" s="12">
        <f t="shared" si="1120"/>
        <v>1.1070879884159999</v>
      </c>
      <c r="L955" s="12">
        <f t="shared" si="1121"/>
        <v>0.77550235751999996</v>
      </c>
      <c r="M955" s="13">
        <f t="shared" si="1122"/>
        <v>0.15219535608639234</v>
      </c>
      <c r="N955" s="13">
        <f t="shared" si="1123"/>
        <v>0.16849365061594093</v>
      </c>
      <c r="O955" s="13">
        <f t="shared" si="1124"/>
        <v>0.11802785744859316</v>
      </c>
      <c r="P955" s="13">
        <f t="shared" si="1125"/>
        <v>0.13066722327981339</v>
      </c>
      <c r="Q955" s="13">
        <f t="shared" si="1126"/>
        <v>9.326864836063517E-2</v>
      </c>
      <c r="R955" s="13">
        <f t="shared" si="1127"/>
        <v>4.5765440852209231E-2</v>
      </c>
      <c r="S955" s="13">
        <f t="shared" si="1128"/>
        <v>2.8046064739920083E-2</v>
      </c>
      <c r="T955" s="13">
        <f t="shared" si="1129"/>
        <v>7.2330056686376459E-2</v>
      </c>
      <c r="U955" s="13">
        <f t="shared" si="1130"/>
        <v>5.0666369852043744E-2</v>
      </c>
      <c r="V955" s="13">
        <f t="shared" si="1131"/>
        <v>2.6754367235832252E-3</v>
      </c>
      <c r="W955" s="13">
        <f t="shared" si="1132"/>
        <v>3.4418866765284939E-2</v>
      </c>
      <c r="X955" s="13">
        <f t="shared" si="1133"/>
        <v>2.6691912319645249E-2</v>
      </c>
      <c r="Y955" s="13">
        <f t="shared" si="1134"/>
        <v>1.0349820465301007E-2</v>
      </c>
      <c r="Z955" s="13">
        <f t="shared" si="1135"/>
        <v>1.1830402424610127E-2</v>
      </c>
      <c r="AA955" s="13">
        <f t="shared" si="1136"/>
        <v>1.3097296422413394E-2</v>
      </c>
      <c r="AB955" s="13">
        <f t="shared" si="1137"/>
        <v>7.2499297749888574E-3</v>
      </c>
      <c r="AC955" s="13">
        <f t="shared" si="1138"/>
        <v>1.4356215291361251E-4</v>
      </c>
      <c r="AD955" s="13">
        <f t="shared" si="1139"/>
        <v>9.5261784926844121E-3</v>
      </c>
      <c r="AE955" s="13">
        <f t="shared" si="1140"/>
        <v>7.3875738792330819E-3</v>
      </c>
      <c r="AF955" s="13">
        <f t="shared" si="1141"/>
        <v>2.8645404798492125E-3</v>
      </c>
      <c r="AG955" s="13">
        <f t="shared" si="1142"/>
        <v>7.4048596511151223E-4</v>
      </c>
      <c r="AH955" s="13">
        <f t="shared" si="1143"/>
        <v>2.2936262426738688E-3</v>
      </c>
      <c r="AI955" s="13">
        <f t="shared" si="1144"/>
        <v>2.5392460631799615E-3</v>
      </c>
      <c r="AJ955" s="13">
        <f t="shared" si="1145"/>
        <v>1.4055844080895752E-3</v>
      </c>
      <c r="AK955" s="13">
        <f t="shared" si="1146"/>
        <v>5.1870187163359375E-4</v>
      </c>
      <c r="AL955" s="13">
        <f t="shared" si="1147"/>
        <v>4.9302076940233053E-6</v>
      </c>
      <c r="AM955" s="13">
        <f t="shared" si="1148"/>
        <v>2.1092635569515475E-3</v>
      </c>
      <c r="AN955" s="13">
        <f t="shared" si="1149"/>
        <v>1.6357388610469458E-3</v>
      </c>
      <c r="AO955" s="13">
        <f t="shared" si="1150"/>
        <v>6.3425967151449286E-4</v>
      </c>
      <c r="AP955" s="13">
        <f t="shared" si="1151"/>
        <v>1.6395662351311669E-4</v>
      </c>
      <c r="AQ955" s="13">
        <f t="shared" si="1152"/>
        <v>3.1787187016360256E-5</v>
      </c>
      <c r="AR955" s="13">
        <f t="shared" si="1153"/>
        <v>3.5574251169266511E-4</v>
      </c>
      <c r="AS955" s="13">
        <f t="shared" si="1154"/>
        <v>3.9383826166388796E-4</v>
      </c>
      <c r="AT955" s="13">
        <f t="shared" si="1155"/>
        <v>2.1800680443336394E-4</v>
      </c>
      <c r="AU955" s="13">
        <f t="shared" si="1156"/>
        <v>8.0450904860377711E-5</v>
      </c>
      <c r="AV955" s="13">
        <f t="shared" si="1157"/>
        <v>2.2266557607030655E-5</v>
      </c>
      <c r="AW955" s="13">
        <f t="shared" si="1158"/>
        <v>1.1757851628919927E-7</v>
      </c>
      <c r="AX955" s="13">
        <f t="shared" si="1159"/>
        <v>3.8919005805077792E-4</v>
      </c>
      <c r="AY955" s="13">
        <f t="shared" si="1160"/>
        <v>3.0181780754172399E-4</v>
      </c>
      <c r="AZ955" s="13">
        <f t="shared" si="1161"/>
        <v>1.1703021064506225E-4</v>
      </c>
      <c r="BA955" s="13">
        <f t="shared" si="1162"/>
        <v>3.025240141876933E-5</v>
      </c>
      <c r="BB955" s="13">
        <f t="shared" si="1163"/>
        <v>5.8652021552242499E-6</v>
      </c>
      <c r="BC955" s="13">
        <f t="shared" si="1164"/>
        <v>9.0969561974155854E-7</v>
      </c>
      <c r="BD955" s="13">
        <f t="shared" si="1165"/>
        <v>4.5979859414624624E-5</v>
      </c>
      <c r="BE955" s="13">
        <f t="shared" si="1166"/>
        <v>5.0903750066987257E-5</v>
      </c>
      <c r="BF955" s="13">
        <f t="shared" si="1167"/>
        <v>2.8177465132245868E-5</v>
      </c>
      <c r="BG955" s="13">
        <f t="shared" si="1168"/>
        <v>1.0398311063973351E-5</v>
      </c>
      <c r="BH955" s="13">
        <f t="shared" si="1169"/>
        <v>2.8779613196845252E-6</v>
      </c>
      <c r="BI955" s="13">
        <f t="shared" si="1170"/>
        <v>6.372312816297189E-7</v>
      </c>
      <c r="BJ955" s="14">
        <f t="shared" si="1171"/>
        <v>0.43149180530553571</v>
      </c>
      <c r="BK955" s="14">
        <f t="shared" si="1172"/>
        <v>0.31403439099785846</v>
      </c>
      <c r="BL955" s="14">
        <f t="shared" si="1173"/>
        <v>0.24277333255436187</v>
      </c>
      <c r="BM955" s="14">
        <f t="shared" si="1174"/>
        <v>0.29141005440975642</v>
      </c>
      <c r="BN955" s="14">
        <f t="shared" si="1175"/>
        <v>0.70841817664358431</v>
      </c>
    </row>
    <row r="956" spans="1:66" x14ac:dyDescent="0.25">
      <c r="A956" t="s">
        <v>342</v>
      </c>
      <c r="B956" t="s">
        <v>399</v>
      </c>
      <c r="C956" t="s">
        <v>386</v>
      </c>
      <c r="D956" s="11">
        <v>44451</v>
      </c>
      <c r="E956" s="10">
        <f>VLOOKUP(A956,home!$A$2:$E$405,3,FALSE)</f>
        <v>1.1741999999999999</v>
      </c>
      <c r="F956" s="10">
        <f>VLOOKUP(B956,home!$B$2:$E$405,3,FALSE)</f>
        <v>0.72389999999999999</v>
      </c>
      <c r="G956" s="10">
        <f>VLOOKUP(C956,away!$B$2:$E$405,4,FALSE)</f>
        <v>0.97940000000000005</v>
      </c>
      <c r="H956" s="10">
        <f>VLOOKUP(A956,away!$A$2:$E$405,3,FALSE)</f>
        <v>0.85970000000000002</v>
      </c>
      <c r="I956" s="10">
        <f>VLOOKUP(C956,away!$B$2:$E$405,3,FALSE)</f>
        <v>1.3957999999999999</v>
      </c>
      <c r="J956" s="10">
        <f>VLOOKUP(B956,home!$B$2:$E$405,4,FALSE)</f>
        <v>1.2795000000000001</v>
      </c>
      <c r="K956" s="12">
        <f t="shared" si="1120"/>
        <v>0.83249331037200003</v>
      </c>
      <c r="L956" s="12">
        <f t="shared" si="1121"/>
        <v>1.5353606681700001</v>
      </c>
      <c r="M956" s="13">
        <f t="shared" si="1122"/>
        <v>9.3681553335073248E-2</v>
      </c>
      <c r="N956" s="13">
        <f t="shared" si="1123"/>
        <v>7.7989266456706202E-2</v>
      </c>
      <c r="O956" s="13">
        <f t="shared" si="1124"/>
        <v>0.14383497232374157</v>
      </c>
      <c r="P956" s="13">
        <f t="shared" si="1125"/>
        <v>0.11974165225705662</v>
      </c>
      <c r="Q956" s="13">
        <f t="shared" si="1126"/>
        <v>3.2462771303013664E-2</v>
      </c>
      <c r="R956" s="13">
        <f t="shared" si="1127"/>
        <v>0.11041927960659668</v>
      </c>
      <c r="S956" s="13">
        <f t="shared" si="1128"/>
        <v>3.8262770990694799E-2</v>
      </c>
      <c r="T956" s="13">
        <f t="shared" si="1129"/>
        <v>4.9842062238444965E-2</v>
      </c>
      <c r="U956" s="13">
        <f t="shared" si="1130"/>
        <v>9.1923311608587133E-2</v>
      </c>
      <c r="V956" s="13">
        <f t="shared" si="1131"/>
        <v>5.4340680448842511E-3</v>
      </c>
      <c r="W956" s="13">
        <f t="shared" si="1132"/>
        <v>9.0083466486316696E-3</v>
      </c>
      <c r="X956" s="13">
        <f t="shared" si="1133"/>
        <v>1.3831061129550102E-2</v>
      </c>
      <c r="Y956" s="13">
        <f t="shared" si="1134"/>
        <v>1.0617833628683081E-2</v>
      </c>
      <c r="Z956" s="13">
        <f t="shared" si="1135"/>
        <v>5.6511139638544775E-2</v>
      </c>
      <c r="AA956" s="13">
        <f t="shared" si="1136"/>
        <v>4.7045145710586482E-2</v>
      </c>
      <c r="AB956" s="13">
        <f t="shared" si="1137"/>
        <v>1.958238454476962E-2</v>
      </c>
      <c r="AC956" s="13">
        <f t="shared" si="1138"/>
        <v>4.3410646427130258E-4</v>
      </c>
      <c r="AD956" s="13">
        <f t="shared" si="1139"/>
        <v>1.8748470806244724E-3</v>
      </c>
      <c r="AE956" s="13">
        <f t="shared" si="1140"/>
        <v>2.878566466424164E-3</v>
      </c>
      <c r="AF956" s="13">
        <f t="shared" si="1141"/>
        <v>2.2098188666303804E-3</v>
      </c>
      <c r="AG956" s="13">
        <f t="shared" si="1142"/>
        <v>1.1309563238680977E-3</v>
      </c>
      <c r="AH956" s="13">
        <f t="shared" si="1143"/>
        <v>2.1691245278621082E-2</v>
      </c>
      <c r="AI956" s="13">
        <f t="shared" si="1144"/>
        <v>1.8057816588090279E-2</v>
      </c>
      <c r="AJ956" s="13">
        <f t="shared" si="1145"/>
        <v>7.516505754754846E-3</v>
      </c>
      <c r="AK956" s="13">
        <f t="shared" si="1146"/>
        <v>2.0858135860686833E-3</v>
      </c>
      <c r="AL956" s="13">
        <f t="shared" si="1147"/>
        <v>2.2194604353492822E-5</v>
      </c>
      <c r="AM956" s="13">
        <f t="shared" si="1148"/>
        <v>3.1215953051806958E-4</v>
      </c>
      <c r="AN956" s="13">
        <f t="shared" si="1149"/>
        <v>4.7927746535185683E-4</v>
      </c>
      <c r="AO956" s="13">
        <f t="shared" si="1150"/>
        <v>3.6793188472072555E-4</v>
      </c>
      <c r="AP956" s="13">
        <f t="shared" si="1151"/>
        <v>1.8830271478862019E-4</v>
      </c>
      <c r="AQ956" s="13">
        <f t="shared" si="1152"/>
        <v>7.227814549902025E-5</v>
      </c>
      <c r="AR956" s="13">
        <f t="shared" si="1153"/>
        <v>6.6607769688845986E-3</v>
      </c>
      <c r="AS956" s="13">
        <f t="shared" si="1154"/>
        <v>5.5450522684763158E-3</v>
      </c>
      <c r="AT956" s="13">
        <f t="shared" si="1155"/>
        <v>2.3081094595848082E-3</v>
      </c>
      <c r="AU956" s="13">
        <f t="shared" si="1156"/>
        <v>6.4049522823689503E-4</v>
      </c>
      <c r="AV956" s="13">
        <f t="shared" si="1157"/>
        <v>1.3330199820810057E-4</v>
      </c>
      <c r="AW956" s="13">
        <f t="shared" si="1158"/>
        <v>7.8801787719121924E-7</v>
      </c>
      <c r="AX956" s="13">
        <f t="shared" si="1159"/>
        <v>4.3311786820859496E-5</v>
      </c>
      <c r="AY956" s="13">
        <f t="shared" si="1160"/>
        <v>6.6499213952911433E-5</v>
      </c>
      <c r="AZ956" s="13">
        <f t="shared" si="1161"/>
        <v>5.105013878376096E-5</v>
      </c>
      <c r="BA956" s="13">
        <f t="shared" si="1162"/>
        <v>2.6126791731068818E-5</v>
      </c>
      <c r="BB956" s="13">
        <f t="shared" si="1163"/>
        <v>1.0028512102338068E-5</v>
      </c>
      <c r="BC956" s="13">
        <f t="shared" si="1164"/>
        <v>3.0794766084393392E-6</v>
      </c>
      <c r="BD956" s="13">
        <f t="shared" si="1165"/>
        <v>1.7044491629130032E-3</v>
      </c>
      <c r="BE956" s="13">
        <f t="shared" si="1166"/>
        <v>1.4189425259942302E-3</v>
      </c>
      <c r="BF956" s="13">
        <f t="shared" si="1167"/>
        <v>5.9063008034627225E-4</v>
      </c>
      <c r="BG956" s="13">
        <f t="shared" si="1168"/>
        <v>1.638985302642495E-4</v>
      </c>
      <c r="BH956" s="13">
        <f t="shared" si="1169"/>
        <v>3.4111107506197615E-5</v>
      </c>
      <c r="BI956" s="13">
        <f t="shared" si="1170"/>
        <v>5.6794537616579293E-6</v>
      </c>
      <c r="BJ956" s="14">
        <f t="shared" si="1171"/>
        <v>0.20346557580345445</v>
      </c>
      <c r="BK956" s="14">
        <f t="shared" si="1172"/>
        <v>0.25764284491028661</v>
      </c>
      <c r="BL956" s="14">
        <f t="shared" si="1173"/>
        <v>0.48136192178599274</v>
      </c>
      <c r="BM956" s="14">
        <f t="shared" si="1174"/>
        <v>0.42078627566001492</v>
      </c>
      <c r="BN956" s="14">
        <f t="shared" si="1175"/>
        <v>0.57812949528218793</v>
      </c>
    </row>
    <row r="957" spans="1:66" x14ac:dyDescent="0.25">
      <c r="A957" t="s">
        <v>40</v>
      </c>
      <c r="B957" t="s">
        <v>332</v>
      </c>
      <c r="C957" t="s">
        <v>235</v>
      </c>
      <c r="D957" s="11">
        <v>44451</v>
      </c>
      <c r="E957" s="10">
        <f>VLOOKUP(A957,home!$A$2:$E$405,3,FALSE)</f>
        <v>1.5047999999999999</v>
      </c>
      <c r="F957" s="10">
        <f>VLOOKUP(B957,home!$B$2:$E$405,3,FALSE)</f>
        <v>1.1296999999999999</v>
      </c>
      <c r="G957" s="10">
        <f>VLOOKUP(C957,away!$B$2:$E$405,4,FALSE)</f>
        <v>0.9304</v>
      </c>
      <c r="H957" s="10">
        <f>VLOOKUP(A957,away!$A$2:$E$405,3,FALSE)</f>
        <v>1.2</v>
      </c>
      <c r="I957" s="10">
        <f>VLOOKUP(C957,away!$B$2:$E$405,3,FALSE)</f>
        <v>1.4582999999999999</v>
      </c>
      <c r="J957" s="10">
        <f>VLOOKUP(B957,home!$B$2:$E$405,4,FALSE)</f>
        <v>1.0417000000000001</v>
      </c>
      <c r="K957" s="12">
        <f t="shared" si="1120"/>
        <v>1.5816544698239998</v>
      </c>
      <c r="L957" s="12">
        <f t="shared" si="1121"/>
        <v>1.8229333320000001</v>
      </c>
      <c r="M957" s="13">
        <f t="shared" si="1122"/>
        <v>3.3220510694088108E-2</v>
      </c>
      <c r="N957" s="13">
        <f t="shared" si="1123"/>
        <v>5.2543369229140449E-2</v>
      </c>
      <c r="O957" s="13">
        <f t="shared" si="1124"/>
        <v>6.0558776250315659E-2</v>
      </c>
      <c r="P957" s="13">
        <f t="shared" si="1125"/>
        <v>9.5783059143383253E-2</v>
      </c>
      <c r="Q957" s="13">
        <f t="shared" si="1126"/>
        <v>4.15527274004414E-2</v>
      </c>
      <c r="R957" s="13">
        <f t="shared" si="1127"/>
        <v>5.5197305885915211E-2</v>
      </c>
      <c r="S957" s="13">
        <f t="shared" si="1128"/>
        <v>6.9041641949362964E-2</v>
      </c>
      <c r="T957" s="13">
        <f t="shared" si="1129"/>
        <v>7.5747851813774331E-2</v>
      </c>
      <c r="U957" s="13">
        <f t="shared" si="1130"/>
        <v>8.7303065576700381E-2</v>
      </c>
      <c r="V957" s="13">
        <f t="shared" si="1131"/>
        <v>2.2118262135262287E-2</v>
      </c>
      <c r="W957" s="13">
        <f t="shared" si="1132"/>
        <v>2.1907352342095444E-2</v>
      </c>
      <c r="X957" s="13">
        <f t="shared" si="1133"/>
        <v>3.9935642800274049E-2</v>
      </c>
      <c r="Y957" s="13">
        <f t="shared" si="1134"/>
        <v>3.6400007197732703E-2</v>
      </c>
      <c r="Z957" s="13">
        <f t="shared" si="1135"/>
        <v>3.354033624534488E-2</v>
      </c>
      <c r="AA957" s="13">
        <f t="shared" si="1136"/>
        <v>5.3049222741849644E-2</v>
      </c>
      <c r="AB957" s="13">
        <f t="shared" si="1137"/>
        <v>4.1952770135167738E-2</v>
      </c>
      <c r="AC957" s="13">
        <f t="shared" si="1138"/>
        <v>3.9857808586979742E-3</v>
      </c>
      <c r="AD957" s="13">
        <f t="shared" si="1139"/>
        <v>8.6624654384711373E-3</v>
      </c>
      <c r="AE957" s="13">
        <f t="shared" si="1140"/>
        <v>1.579109698508703E-2</v>
      </c>
      <c r="AF957" s="13">
        <f t="shared" si="1141"/>
        <v>1.4393058521479931E-2</v>
      </c>
      <c r="AG957" s="13">
        <f t="shared" si="1142"/>
        <v>8.7458620427441364E-3</v>
      </c>
      <c r="AH957" s="13">
        <f t="shared" si="1143"/>
        <v>1.5285449227031732E-2</v>
      </c>
      <c r="AI957" s="13">
        <f t="shared" si="1144"/>
        <v>2.4176299093202545E-2</v>
      </c>
      <c r="AJ957" s="13">
        <f t="shared" si="1145"/>
        <v>1.9119275762282856E-2</v>
      </c>
      <c r="AK957" s="13">
        <f t="shared" si="1146"/>
        <v>1.0080029323070781E-2</v>
      </c>
      <c r="AL957" s="13">
        <f t="shared" si="1147"/>
        <v>4.5968021050220856E-4</v>
      </c>
      <c r="AM957" s="13">
        <f t="shared" si="1148"/>
        <v>2.7402054360907554E-3</v>
      </c>
      <c r="AN957" s="13">
        <f t="shared" si="1149"/>
        <v>4.9952118259774334E-3</v>
      </c>
      <c r="AO957" s="13">
        <f t="shared" si="1150"/>
        <v>4.5529690689874247E-3</v>
      </c>
      <c r="AP957" s="13">
        <f t="shared" si="1151"/>
        <v>2.7665863584740618E-3</v>
      </c>
      <c r="AQ957" s="13">
        <f t="shared" si="1152"/>
        <v>1.2608256221797174E-3</v>
      </c>
      <c r="AR957" s="13">
        <f t="shared" si="1153"/>
        <v>5.5728709781099495E-3</v>
      </c>
      <c r="AS957" s="13">
        <f t="shared" si="1154"/>
        <v>8.8143562922800497E-3</v>
      </c>
      <c r="AT957" s="13">
        <f t="shared" si="1155"/>
        <v>6.9706330141530186E-3</v>
      </c>
      <c r="AU957" s="13">
        <f t="shared" si="1156"/>
        <v>3.6750442881126211E-3</v>
      </c>
      <c r="AV957" s="13">
        <f t="shared" si="1157"/>
        <v>1.4531625562736225E-3</v>
      </c>
      <c r="AW957" s="13">
        <f t="shared" si="1158"/>
        <v>3.681592408295201E-5</v>
      </c>
      <c r="AX957" s="13">
        <f t="shared" si="1159"/>
        <v>7.2234302937149468E-4</v>
      </c>
      <c r="AY957" s="13">
        <f t="shared" si="1160"/>
        <v>1.3167831853791525E-3</v>
      </c>
      <c r="AZ957" s="13">
        <f t="shared" si="1161"/>
        <v>1.2002039798223963E-3</v>
      </c>
      <c r="BA957" s="13">
        <f t="shared" si="1162"/>
        <v>7.2929728000576733E-4</v>
      </c>
      <c r="BB957" s="13">
        <f t="shared" si="1163"/>
        <v>3.323650801648627E-4</v>
      </c>
      <c r="BC957" s="13">
        <f t="shared" si="1164"/>
        <v>1.2117587660507593E-4</v>
      </c>
      <c r="BD957" s="13">
        <f t="shared" si="1165"/>
        <v>1.6931620434886795E-3</v>
      </c>
      <c r="BE957" s="13">
        <f t="shared" si="1166"/>
        <v>2.6779973142202077E-3</v>
      </c>
      <c r="BF957" s="13">
        <f t="shared" si="1167"/>
        <v>2.1178332111065289E-3</v>
      </c>
      <c r="BG957" s="13">
        <f t="shared" si="1168"/>
        <v>1.1165601215627854E-3</v>
      </c>
      <c r="BH957" s="13">
        <f t="shared" si="1169"/>
        <v>4.4150307677425231E-4</v>
      </c>
      <c r="BI957" s="13">
        <f t="shared" si="1170"/>
        <v>1.3966106296420884E-4</v>
      </c>
      <c r="BJ957" s="14">
        <f t="shared" si="1171"/>
        <v>0.3364174005142988</v>
      </c>
      <c r="BK957" s="14">
        <f t="shared" si="1172"/>
        <v>0.22592571817667595</v>
      </c>
      <c r="BL957" s="14">
        <f t="shared" si="1173"/>
        <v>0.40139497795458251</v>
      </c>
      <c r="BM957" s="14">
        <f t="shared" si="1174"/>
        <v>0.65714271702632188</v>
      </c>
      <c r="BN957" s="14">
        <f t="shared" si="1175"/>
        <v>0.3388557486032841</v>
      </c>
    </row>
    <row r="958" spans="1:66" x14ac:dyDescent="0.25">
      <c r="A958" t="s">
        <v>40</v>
      </c>
      <c r="B958" t="s">
        <v>319</v>
      </c>
      <c r="C958" t="s">
        <v>317</v>
      </c>
      <c r="D958" s="11">
        <v>44451</v>
      </c>
      <c r="E958" s="10">
        <f>VLOOKUP(A958,home!$A$2:$E$405,3,FALSE)</f>
        <v>1.5047999999999999</v>
      </c>
      <c r="F958" s="10">
        <f>VLOOKUP(B958,home!$B$2:$E$405,3,FALSE)</f>
        <v>0.89710000000000001</v>
      </c>
      <c r="G958" s="10">
        <f>VLOOKUP(C958,away!$B$2:$E$405,4,FALSE)</f>
        <v>0.99680000000000002</v>
      </c>
      <c r="H958" s="10">
        <f>VLOOKUP(A958,away!$A$2:$E$405,3,FALSE)</f>
        <v>1.2</v>
      </c>
      <c r="I958" s="10">
        <f>VLOOKUP(C958,away!$B$2:$E$405,3,FALSE)</f>
        <v>1.125</v>
      </c>
      <c r="J958" s="10">
        <f>VLOOKUP(B958,home!$B$2:$E$405,4,FALSE)</f>
        <v>1.25</v>
      </c>
      <c r="K958" s="12">
        <f t="shared" si="1120"/>
        <v>1.345636220544</v>
      </c>
      <c r="L958" s="12">
        <f t="shared" si="1121"/>
        <v>1.6874999999999998</v>
      </c>
      <c r="M958" s="13">
        <f t="shared" si="1122"/>
        <v>4.8164346994364789E-2</v>
      </c>
      <c r="N958" s="13">
        <f t="shared" si="1123"/>
        <v>6.4811689854466809E-2</v>
      </c>
      <c r="O958" s="13">
        <f t="shared" si="1124"/>
        <v>8.1277335552990576E-2</v>
      </c>
      <c r="P958" s="13">
        <f t="shared" si="1125"/>
        <v>0.10936972662941273</v>
      </c>
      <c r="Q958" s="13">
        <f t="shared" si="1126"/>
        <v>4.3606478691417316E-2</v>
      </c>
      <c r="R958" s="13">
        <f t="shared" si="1127"/>
        <v>6.8577751872835796E-2</v>
      </c>
      <c r="S958" s="13">
        <f t="shared" si="1128"/>
        <v>6.2088130793053163E-2</v>
      </c>
      <c r="T958" s="13">
        <f t="shared" si="1129"/>
        <v>7.3585932791766714E-2</v>
      </c>
      <c r="U958" s="13">
        <f t="shared" si="1130"/>
        <v>9.2280706843566984E-2</v>
      </c>
      <c r="V958" s="13">
        <f t="shared" si="1131"/>
        <v>1.5665257061438547E-2</v>
      </c>
      <c r="W958" s="13">
        <f t="shared" si="1132"/>
        <v>1.9559485725850412E-2</v>
      </c>
      <c r="X958" s="13">
        <f t="shared" si="1133"/>
        <v>3.3006632162372568E-2</v>
      </c>
      <c r="Y958" s="13">
        <f t="shared" si="1134"/>
        <v>2.7849345887001855E-2</v>
      </c>
      <c r="Z958" s="13">
        <f t="shared" si="1135"/>
        <v>3.8574985428470147E-2</v>
      </c>
      <c r="AA958" s="13">
        <f t="shared" si="1136"/>
        <v>5.1907897599506439E-2</v>
      </c>
      <c r="AB958" s="13">
        <f t="shared" si="1137"/>
        <v>3.492457357109241E-2</v>
      </c>
      <c r="AC958" s="13">
        <f t="shared" si="1138"/>
        <v>2.2232535439926492E-3</v>
      </c>
      <c r="AD958" s="13">
        <f t="shared" si="1139"/>
        <v>6.5799881119794233E-3</v>
      </c>
      <c r="AE958" s="13">
        <f t="shared" si="1140"/>
        <v>1.1103729938965275E-2</v>
      </c>
      <c r="AF958" s="13">
        <f t="shared" si="1141"/>
        <v>9.3687721360019519E-3</v>
      </c>
      <c r="AG958" s="13">
        <f t="shared" si="1142"/>
        <v>5.2699343265010992E-3</v>
      </c>
      <c r="AH958" s="13">
        <f t="shared" si="1143"/>
        <v>1.6273821977635831E-2</v>
      </c>
      <c r="AI958" s="13">
        <f t="shared" si="1144"/>
        <v>2.1898644299791763E-2</v>
      </c>
      <c r="AJ958" s="13">
        <f t="shared" si="1145"/>
        <v>1.4733804475304599E-2</v>
      </c>
      <c r="AK958" s="13">
        <f t="shared" si="1146"/>
        <v>6.6087803227943814E-3</v>
      </c>
      <c r="AL958" s="13">
        <f t="shared" si="1147"/>
        <v>2.0193910849682905E-4</v>
      </c>
      <c r="AM958" s="13">
        <f t="shared" si="1148"/>
        <v>1.7708540668456853E-3</v>
      </c>
      <c r="AN958" s="13">
        <f t="shared" si="1149"/>
        <v>2.9883162378020935E-3</v>
      </c>
      <c r="AO958" s="13">
        <f t="shared" si="1150"/>
        <v>2.5213918256455164E-3</v>
      </c>
      <c r="AP958" s="13">
        <f t="shared" si="1151"/>
        <v>1.4182829019256033E-3</v>
      </c>
      <c r="AQ958" s="13">
        <f t="shared" si="1152"/>
        <v>5.9833809924986344E-4</v>
      </c>
      <c r="AR958" s="13">
        <f t="shared" si="1153"/>
        <v>5.4924149174520971E-3</v>
      </c>
      <c r="AS958" s="13">
        <f t="shared" si="1154"/>
        <v>7.3907924511797257E-3</v>
      </c>
      <c r="AT958" s="13">
        <f t="shared" si="1155"/>
        <v>4.9726590104153066E-3</v>
      </c>
      <c r="AU958" s="13">
        <f t="shared" si="1156"/>
        <v>2.2304633589431055E-3</v>
      </c>
      <c r="AV958" s="13">
        <f t="shared" si="1157"/>
        <v>7.5034807109751976E-4</v>
      </c>
      <c r="AW958" s="13">
        <f t="shared" si="1158"/>
        <v>1.2737652128329588E-5</v>
      </c>
      <c r="AX958" s="13">
        <f t="shared" si="1159"/>
        <v>3.9715422894086712E-4</v>
      </c>
      <c r="AY958" s="13">
        <f t="shared" si="1160"/>
        <v>6.7019776133771323E-4</v>
      </c>
      <c r="AZ958" s="13">
        <f t="shared" si="1161"/>
        <v>5.6547936112869555E-4</v>
      </c>
      <c r="BA958" s="13">
        <f t="shared" si="1162"/>
        <v>3.1808214063489134E-4</v>
      </c>
      <c r="BB958" s="13">
        <f t="shared" si="1163"/>
        <v>1.3419090308034465E-4</v>
      </c>
      <c r="BC958" s="13">
        <f t="shared" si="1164"/>
        <v>4.5289429789616358E-5</v>
      </c>
      <c r="BD958" s="13">
        <f t="shared" si="1165"/>
        <v>1.5447416955334007E-3</v>
      </c>
      <c r="BE958" s="13">
        <f t="shared" si="1166"/>
        <v>2.0786603768942957E-3</v>
      </c>
      <c r="BF958" s="13">
        <f t="shared" si="1167"/>
        <v>1.3985603466793034E-3</v>
      </c>
      <c r="BG958" s="13">
        <f t="shared" si="1168"/>
        <v>6.273178197027478E-4</v>
      </c>
      <c r="BH958" s="13">
        <f t="shared" si="1169"/>
        <v>2.1103539499617722E-4</v>
      </c>
      <c r="BI958" s="13">
        <f t="shared" si="1170"/>
        <v>5.6795374264733118E-5</v>
      </c>
      <c r="BJ958" s="14">
        <f t="shared" si="1171"/>
        <v>0.30616956658270433</v>
      </c>
      <c r="BK958" s="14">
        <f t="shared" si="1172"/>
        <v>0.23838285189209643</v>
      </c>
      <c r="BL958" s="14">
        <f t="shared" si="1173"/>
        <v>0.41523710533267727</v>
      </c>
      <c r="BM958" s="14">
        <f t="shared" si="1174"/>
        <v>0.58189971953125041</v>
      </c>
      <c r="BN958" s="14">
        <f t="shared" si="1175"/>
        <v>0.41580732959548805</v>
      </c>
    </row>
    <row r="959" spans="1:66" x14ac:dyDescent="0.25">
      <c r="A959" t="s">
        <v>40</v>
      </c>
      <c r="B959" t="s">
        <v>233</v>
      </c>
      <c r="C959" t="s">
        <v>234</v>
      </c>
      <c r="D959" s="11">
        <v>44451</v>
      </c>
      <c r="E959" s="10">
        <f>VLOOKUP(A959,home!$A$2:$E$405,3,FALSE)</f>
        <v>1.5047999999999999</v>
      </c>
      <c r="F959" s="10">
        <f>VLOOKUP(B959,home!$B$2:$E$405,3,FALSE)</f>
        <v>1.1629</v>
      </c>
      <c r="G959" s="10">
        <f>VLOOKUP(C959,away!$B$2:$E$405,4,FALSE)</f>
        <v>0.89710000000000001</v>
      </c>
      <c r="H959" s="10">
        <f>VLOOKUP(A959,away!$A$2:$E$405,3,FALSE)</f>
        <v>1.2</v>
      </c>
      <c r="I959" s="10">
        <f>VLOOKUP(C959,away!$B$2:$E$405,3,FALSE)</f>
        <v>0.70830000000000004</v>
      </c>
      <c r="J959" s="10">
        <f>VLOOKUP(B959,home!$B$2:$E$405,4,FALSE)</f>
        <v>1.125</v>
      </c>
      <c r="K959" s="12">
        <f t="shared" si="1120"/>
        <v>1.5698639254319999</v>
      </c>
      <c r="L959" s="12">
        <f t="shared" si="1121"/>
        <v>0.95620500000000008</v>
      </c>
      <c r="M959" s="13">
        <f t="shared" si="1122"/>
        <v>7.9972782141224844E-2</v>
      </c>
      <c r="N959" s="13">
        <f t="shared" si="1123"/>
        <v>0.12554638569994139</v>
      </c>
      <c r="O959" s="13">
        <f t="shared" si="1124"/>
        <v>7.6470374147349904E-2</v>
      </c>
      <c r="P959" s="13">
        <f t="shared" si="1125"/>
        <v>0.12004808173821246</v>
      </c>
      <c r="Q959" s="13">
        <f t="shared" si="1126"/>
        <v>9.8545370939354948E-2</v>
      </c>
      <c r="R959" s="13">
        <f t="shared" si="1127"/>
        <v>3.6560677055783357E-2</v>
      </c>
      <c r="S959" s="13">
        <f t="shared" si="1128"/>
        <v>4.5051396059896456E-2</v>
      </c>
      <c r="T959" s="13">
        <f t="shared" si="1129"/>
        <v>9.4229576419065902E-2</v>
      </c>
      <c r="U959" s="13">
        <f t="shared" si="1130"/>
        <v>5.7395287999243726E-2</v>
      </c>
      <c r="V959" s="13">
        <f t="shared" si="1131"/>
        <v>7.5141310328256349E-3</v>
      </c>
      <c r="W959" s="13">
        <f t="shared" si="1132"/>
        <v>5.1567607618669423E-2</v>
      </c>
      <c r="X959" s="13">
        <f t="shared" si="1133"/>
        <v>4.9309204243009795E-2</v>
      </c>
      <c r="Y959" s="13">
        <f t="shared" si="1134"/>
        <v>2.3574853821593592E-2</v>
      </c>
      <c r="Z959" s="13">
        <f t="shared" si="1135"/>
        <v>1.1653167401375111E-2</v>
      </c>
      <c r="AA959" s="13">
        <f t="shared" si="1136"/>
        <v>1.8293887120438952E-2</v>
      </c>
      <c r="AB959" s="13">
        <f t="shared" si="1137"/>
        <v>1.4359456723151099E-2</v>
      </c>
      <c r="AC959" s="13">
        <f t="shared" si="1138"/>
        <v>7.0497189189577814E-4</v>
      </c>
      <c r="AD959" s="13">
        <f t="shared" si="1139"/>
        <v>2.0238531730345379E-2</v>
      </c>
      <c r="AE959" s="13">
        <f t="shared" si="1140"/>
        <v>1.9352185233214907E-2</v>
      </c>
      <c r="AF959" s="13">
        <f t="shared" si="1141"/>
        <v>9.2523281404631296E-3</v>
      </c>
      <c r="AG959" s="13">
        <f t="shared" si="1142"/>
        <v>2.9490408098505161E-3</v>
      </c>
      <c r="AH959" s="13">
        <f t="shared" si="1143"/>
        <v>2.7857042337579721E-3</v>
      </c>
      <c r="AI959" s="13">
        <f t="shared" si="1144"/>
        <v>4.3731765834998321E-3</v>
      </c>
      <c r="AJ959" s="13">
        <f t="shared" si="1145"/>
        <v>3.4326460789901743E-3</v>
      </c>
      <c r="AK959" s="13">
        <f t="shared" si="1146"/>
        <v>1.7962624160607591E-3</v>
      </c>
      <c r="AL959" s="13">
        <f t="shared" si="1147"/>
        <v>4.2329663185655623E-5</v>
      </c>
      <c r="AM959" s="13">
        <f t="shared" si="1148"/>
        <v>6.3543481734360087E-3</v>
      </c>
      <c r="AN959" s="13">
        <f t="shared" si="1149"/>
        <v>6.0760594951803793E-3</v>
      </c>
      <c r="AO959" s="13">
        <f t="shared" si="1150"/>
        <v>2.9049792347944771E-3</v>
      </c>
      <c r="AP959" s="13">
        <f t="shared" si="1151"/>
        <v>9.2591855640221789E-4</v>
      </c>
      <c r="AQ959" s="13">
        <f t="shared" si="1152"/>
        <v>2.213419883061457E-4</v>
      </c>
      <c r="AR959" s="13">
        <f t="shared" si="1153"/>
        <v>5.3274086336810853E-4</v>
      </c>
      <c r="AS959" s="13">
        <f t="shared" si="1154"/>
        <v>8.3633066300509173E-4</v>
      </c>
      <c r="AT959" s="13">
        <f t="shared" si="1155"/>
        <v>6.5646266879216023E-4</v>
      </c>
      <c r="AU959" s="13">
        <f t="shared" si="1156"/>
        <v>3.4351902070987574E-4</v>
      </c>
      <c r="AV959" s="13">
        <f t="shared" si="1157"/>
        <v>1.3481952957804057E-4</v>
      </c>
      <c r="AW959" s="13">
        <f t="shared" si="1158"/>
        <v>1.76504317052413E-6</v>
      </c>
      <c r="AX959" s="13">
        <f t="shared" si="1159"/>
        <v>1.6625769945186524E-3</v>
      </c>
      <c r="AY959" s="13">
        <f t="shared" si="1160"/>
        <v>1.5897644350437081E-3</v>
      </c>
      <c r="AZ959" s="13">
        <f t="shared" si="1161"/>
        <v>7.6007035080548444E-4</v>
      </c>
      <c r="BA959" s="13">
        <f t="shared" si="1162"/>
        <v>2.4226102326398613E-4</v>
      </c>
      <c r="BB959" s="13">
        <f t="shared" si="1163"/>
        <v>5.7912800437534963E-5</v>
      </c>
      <c r="BC959" s="13">
        <f t="shared" si="1164"/>
        <v>1.1075301868474629E-5</v>
      </c>
      <c r="BD959" s="13">
        <f t="shared" si="1165"/>
        <v>8.4901579542817022E-5</v>
      </c>
      <c r="BE959" s="13">
        <f t="shared" si="1166"/>
        <v>1.3328392693646394E-4</v>
      </c>
      <c r="BF959" s="13">
        <f t="shared" si="1167"/>
        <v>1.0461881436873456E-4</v>
      </c>
      <c r="BG959" s="13">
        <f t="shared" si="1168"/>
        <v>5.4745767532981113E-5</v>
      </c>
      <c r="BH959" s="13">
        <f t="shared" si="1169"/>
        <v>2.1485851380028375E-5</v>
      </c>
      <c r="BI959" s="13">
        <f t="shared" si="1170"/>
        <v>6.7459725977399713E-6</v>
      </c>
      <c r="BJ959" s="14">
        <f t="shared" si="1171"/>
        <v>0.51537139300956614</v>
      </c>
      <c r="BK959" s="14">
        <f t="shared" si="1172"/>
        <v>0.25492345696228452</v>
      </c>
      <c r="BL959" s="14">
        <f t="shared" si="1173"/>
        <v>0.2183771270160878</v>
      </c>
      <c r="BM959" s="14">
        <f t="shared" si="1174"/>
        <v>0.46159347327557354</v>
      </c>
      <c r="BN959" s="14">
        <f t="shared" si="1175"/>
        <v>0.53714367172186694</v>
      </c>
    </row>
    <row r="960" spans="1:66" x14ac:dyDescent="0.25">
      <c r="A960" t="s">
        <v>40</v>
      </c>
      <c r="B960" t="s">
        <v>239</v>
      </c>
      <c r="C960" t="s">
        <v>321</v>
      </c>
      <c r="D960" s="11">
        <v>44451</v>
      </c>
      <c r="E960" s="10">
        <f>VLOOKUP(A960,home!$A$2:$E$405,3,FALSE)</f>
        <v>1.5047999999999999</v>
      </c>
      <c r="F960" s="10">
        <f>VLOOKUP(B960,home!$B$2:$E$405,3,FALSE)</f>
        <v>0.99680000000000002</v>
      </c>
      <c r="G960" s="10">
        <f>VLOOKUP(C960,away!$B$2:$E$405,4,FALSE)</f>
        <v>0.63129999999999997</v>
      </c>
      <c r="H960" s="10">
        <f>VLOOKUP(A960,away!$A$2:$E$405,3,FALSE)</f>
        <v>1.2</v>
      </c>
      <c r="I960" s="10">
        <f>VLOOKUP(C960,away!$B$2:$E$405,3,FALSE)</f>
        <v>1.4582999999999999</v>
      </c>
      <c r="J960" s="10">
        <f>VLOOKUP(B960,home!$B$2:$E$405,4,FALSE)</f>
        <v>1</v>
      </c>
      <c r="K960" s="12">
        <f t="shared" si="1120"/>
        <v>0.94694030323199985</v>
      </c>
      <c r="L960" s="12">
        <f t="shared" si="1121"/>
        <v>1.74996</v>
      </c>
      <c r="M960" s="13">
        <f t="shared" si="1122"/>
        <v>6.7414152643545625E-2</v>
      </c>
      <c r="N960" s="13">
        <f t="shared" si="1123"/>
        <v>6.3837178146407408E-2</v>
      </c>
      <c r="O960" s="13">
        <f t="shared" si="1124"/>
        <v>0.11797207056009908</v>
      </c>
      <c r="P960" s="13">
        <f t="shared" si="1125"/>
        <v>0.1117125082690871</v>
      </c>
      <c r="Q960" s="13">
        <f t="shared" si="1126"/>
        <v>3.0224998415717113E-2</v>
      </c>
      <c r="R960" s="13">
        <f t="shared" si="1127"/>
        <v>0.10322320229867551</v>
      </c>
      <c r="S960" s="13">
        <f t="shared" si="1128"/>
        <v>4.6279913098357738E-2</v>
      </c>
      <c r="T960" s="13">
        <f t="shared" si="1129"/>
        <v>5.2892538227568314E-2</v>
      </c>
      <c r="U960" s="13">
        <f t="shared" si="1130"/>
        <v>9.7746210485285853E-2</v>
      </c>
      <c r="V960" s="13">
        <f t="shared" si="1131"/>
        <v>8.5211997974993202E-3</v>
      </c>
      <c r="W960" s="13">
        <f t="shared" si="1132"/>
        <v>9.5404230549886275E-3</v>
      </c>
      <c r="X960" s="13">
        <f t="shared" si="1133"/>
        <v>1.6695358729307896E-2</v>
      </c>
      <c r="Y960" s="13">
        <f t="shared" si="1134"/>
        <v>1.4608104980969826E-2</v>
      </c>
      <c r="Z960" s="13">
        <f t="shared" si="1135"/>
        <v>6.0212158364863405E-2</v>
      </c>
      <c r="AA960" s="13">
        <f t="shared" si="1136"/>
        <v>5.7017319500276942E-2</v>
      </c>
      <c r="AB960" s="13">
        <f t="shared" si="1137"/>
        <v>2.6995998908534036E-2</v>
      </c>
      <c r="AC960" s="13">
        <f t="shared" si="1138"/>
        <v>8.8253408734700043E-4</v>
      </c>
      <c r="AD960" s="13">
        <f t="shared" si="1139"/>
        <v>2.2585527751631225E-3</v>
      </c>
      <c r="AE960" s="13">
        <f t="shared" si="1140"/>
        <v>3.9523770144244581E-3</v>
      </c>
      <c r="AF960" s="13">
        <f t="shared" si="1141"/>
        <v>3.4582508400811131E-3</v>
      </c>
      <c r="AG960" s="13">
        <f t="shared" si="1142"/>
        <v>2.0172668800361149E-3</v>
      </c>
      <c r="AH960" s="13">
        <f t="shared" si="1143"/>
        <v>2.6342217163044107E-2</v>
      </c>
      <c r="AI960" s="13">
        <f t="shared" si="1144"/>
        <v>2.4944507108176178E-2</v>
      </c>
      <c r="AJ960" s="13">
        <f t="shared" si="1145"/>
        <v>1.1810479562494562E-2</v>
      </c>
      <c r="AK960" s="13">
        <f t="shared" si="1146"/>
        <v>3.7279396994079794E-3</v>
      </c>
      <c r="AL960" s="13">
        <f t="shared" si="1147"/>
        <v>5.849815960859203E-5</v>
      </c>
      <c r="AM960" s="13">
        <f t="shared" si="1148"/>
        <v>4.2774292995568863E-4</v>
      </c>
      <c r="AN960" s="13">
        <f t="shared" si="1149"/>
        <v>7.4853301770525676E-4</v>
      </c>
      <c r="AO960" s="13">
        <f t="shared" si="1150"/>
        <v>6.5495141983174573E-4</v>
      </c>
      <c r="AP960" s="13">
        <f t="shared" si="1151"/>
        <v>3.8204626221625395E-4</v>
      </c>
      <c r="AQ960" s="13">
        <f t="shared" si="1152"/>
        <v>1.6714141925698903E-4</v>
      </c>
      <c r="AR960" s="13">
        <f t="shared" si="1153"/>
        <v>9.2195652693281213E-3</v>
      </c>
      <c r="AS960" s="13">
        <f t="shared" si="1154"/>
        <v>8.7303779318047853E-3</v>
      </c>
      <c r="AT960" s="13">
        <f t="shared" si="1155"/>
        <v>4.133573363036591E-3</v>
      </c>
      <c r="AU960" s="13">
        <f t="shared" si="1156"/>
        <v>1.3047490712751958E-3</v>
      </c>
      <c r="AV960" s="13">
        <f t="shared" si="1157"/>
        <v>3.0887987029875095E-4</v>
      </c>
      <c r="AW960" s="13">
        <f t="shared" si="1158"/>
        <v>2.6927152215661006E-6</v>
      </c>
      <c r="AX960" s="13">
        <f t="shared" si="1159"/>
        <v>6.7507836632930607E-5</v>
      </c>
      <c r="AY960" s="13">
        <f t="shared" si="1160"/>
        <v>1.1813601379416322E-4</v>
      </c>
      <c r="AZ960" s="13">
        <f t="shared" si="1161"/>
        <v>1.0336664934961696E-4</v>
      </c>
      <c r="BA960" s="13">
        <f t="shared" si="1162"/>
        <v>6.0295833898618572E-5</v>
      </c>
      <c r="BB960" s="13">
        <f t="shared" si="1163"/>
        <v>2.6378824372306655E-5</v>
      </c>
      <c r="BC960" s="13">
        <f t="shared" si="1164"/>
        <v>9.2323774997123375E-6</v>
      </c>
      <c r="BD960" s="13">
        <f t="shared" si="1165"/>
        <v>2.6889784064522398E-3</v>
      </c>
      <c r="BE960" s="13">
        <f t="shared" si="1166"/>
        <v>2.5463020275901835E-3</v>
      </c>
      <c r="BF960" s="13">
        <f t="shared" si="1167"/>
        <v>1.2055980070632523E-3</v>
      </c>
      <c r="BG960" s="13">
        <f t="shared" si="1168"/>
        <v>3.8054311412812362E-4</v>
      </c>
      <c r="BH960" s="13">
        <f t="shared" si="1169"/>
        <v>9.0087902971333712E-5</v>
      </c>
      <c r="BI960" s="13">
        <f t="shared" si="1170"/>
        <v>1.706157323144195E-5</v>
      </c>
      <c r="BJ960" s="14">
        <f t="shared" si="1171"/>
        <v>0.20225038164917725</v>
      </c>
      <c r="BK960" s="14">
        <f t="shared" si="1172"/>
        <v>0.23498694206923956</v>
      </c>
      <c r="BL960" s="14">
        <f t="shared" si="1173"/>
        <v>0.50040566182317436</v>
      </c>
      <c r="BM960" s="14">
        <f t="shared" si="1174"/>
        <v>0.50335559027435017</v>
      </c>
      <c r="BN960" s="14">
        <f t="shared" si="1175"/>
        <v>0.49438411033353191</v>
      </c>
    </row>
    <row r="961" spans="1:66" x14ac:dyDescent="0.25">
      <c r="A961" t="s">
        <v>10</v>
      </c>
      <c r="B961" t="s">
        <v>244</v>
      </c>
      <c r="C961" t="s">
        <v>246</v>
      </c>
      <c r="D961" s="11">
        <v>44452</v>
      </c>
      <c r="E961" s="10">
        <f>VLOOKUP(A961,home!$A$2:$E$405,3,FALSE)</f>
        <v>1.5425</v>
      </c>
      <c r="F961" s="10">
        <f>VLOOKUP(B961,home!$B$2:$E$405,3,FALSE)</f>
        <v>1.2202999999999999</v>
      </c>
      <c r="G961" s="10">
        <f>VLOOKUP(C961,away!$B$2:$E$405,4,FALSE)</f>
        <v>1.2202999999999999</v>
      </c>
      <c r="H961" s="10">
        <f>VLOOKUP(A961,away!$A$2:$E$405,3,FALSE)</f>
        <v>1.4443999999999999</v>
      </c>
      <c r="I961" s="10">
        <f>VLOOKUP(C961,away!$B$2:$E$405,3,FALSE)</f>
        <v>0.85519999999999996</v>
      </c>
      <c r="J961" s="10">
        <f>VLOOKUP(B961,home!$B$2:$E$405,4,FALSE)</f>
        <v>1.181</v>
      </c>
      <c r="K961" s="12">
        <f t="shared" si="1120"/>
        <v>2.2969862488249997</v>
      </c>
      <c r="L961" s="12">
        <f t="shared" si="1121"/>
        <v>1.4588312892799999</v>
      </c>
      <c r="M961" s="13">
        <f t="shared" si="1122"/>
        <v>2.3381327667095889E-2</v>
      </c>
      <c r="N961" s="13">
        <f t="shared" si="1123"/>
        <v>5.370658813059076E-2</v>
      </c>
      <c r="O961" s="13">
        <f t="shared" si="1124"/>
        <v>3.4109412385667628E-2</v>
      </c>
      <c r="P961" s="13">
        <f t="shared" si="1125"/>
        <v>7.8348851205379655E-2</v>
      </c>
      <c r="Q961" s="13">
        <f t="shared" si="1126"/>
        <v>6.1681647203637481E-2</v>
      </c>
      <c r="R961" s="13">
        <f t="shared" si="1127"/>
        <v>2.4879939023583358E-2</v>
      </c>
      <c r="S961" s="13">
        <f t="shared" si="1128"/>
        <v>6.5635093231268718E-2</v>
      </c>
      <c r="T961" s="13">
        <f t="shared" si="1129"/>
        <v>8.9983116914996567E-2</v>
      </c>
      <c r="U961" s="13">
        <f t="shared" si="1130"/>
        <v>5.7148877808775457E-2</v>
      </c>
      <c r="V961" s="13">
        <f t="shared" si="1131"/>
        <v>2.4437516155560082E-2</v>
      </c>
      <c r="W961" s="13">
        <f t="shared" si="1132"/>
        <v>4.7227298477210092E-2</v>
      </c>
      <c r="X961" s="13">
        <f t="shared" si="1133"/>
        <v>6.8896660726719766E-2</v>
      </c>
      <c r="Y961" s="13">
        <f t="shared" si="1134"/>
        <v>5.0254302197523679E-2</v>
      </c>
      <c r="Z961" s="13">
        <f t="shared" si="1135"/>
        <v>1.2098544507660637E-2</v>
      </c>
      <c r="AA961" s="13">
        <f t="shared" si="1136"/>
        <v>2.7790190364893705E-2</v>
      </c>
      <c r="AB961" s="13">
        <f t="shared" si="1137"/>
        <v>3.1916842560194933E-2</v>
      </c>
      <c r="AC961" s="13">
        <f t="shared" si="1138"/>
        <v>5.1180030930073417E-3</v>
      </c>
      <c r="AD961" s="13">
        <f t="shared" si="1139"/>
        <v>2.7120113792826361E-2</v>
      </c>
      <c r="AE961" s="13">
        <f t="shared" si="1140"/>
        <v>3.9563670569809188E-2</v>
      </c>
      <c r="AF961" s="13">
        <f t="shared" si="1141"/>
        <v>2.8858360273001968E-2</v>
      </c>
      <c r="AG961" s="13">
        <f t="shared" si="1142"/>
        <v>1.4033159641190071E-2</v>
      </c>
      <c r="AH961" s="13">
        <f t="shared" si="1143"/>
        <v>4.4124338206305057E-3</v>
      </c>
      <c r="AI961" s="13">
        <f t="shared" si="1144"/>
        <v>1.0135299809838625E-2</v>
      </c>
      <c r="AJ961" s="13">
        <f t="shared" si="1145"/>
        <v>1.1640322145458981E-2</v>
      </c>
      <c r="AK961" s="13">
        <f t="shared" si="1146"/>
        <v>8.9125533000041311E-3</v>
      </c>
      <c r="AL961" s="13">
        <f t="shared" si="1147"/>
        <v>6.8599981748172572E-4</v>
      </c>
      <c r="AM961" s="13">
        <f t="shared" si="1148"/>
        <v>1.2458905689738271E-2</v>
      </c>
      <c r="AN961" s="13">
        <f t="shared" si="1149"/>
        <v>1.8175441450378808E-2</v>
      </c>
      <c r="AO961" s="13">
        <f t="shared" si="1150"/>
        <v>1.3257451342144637E-2</v>
      </c>
      <c r="AP961" s="13">
        <f t="shared" si="1151"/>
        <v>6.4467949446759118E-3</v>
      </c>
      <c r="AQ961" s="13">
        <f t="shared" si="1152"/>
        <v>2.3511965452163359E-3</v>
      </c>
      <c r="AR961" s="13">
        <f t="shared" si="1153"/>
        <v>1.2873993038826151E-3</v>
      </c>
      <c r="AS961" s="13">
        <f t="shared" si="1154"/>
        <v>2.9571384977652437E-3</v>
      </c>
      <c r="AT961" s="13">
        <f t="shared" si="1155"/>
        <v>3.3962532326188921E-3</v>
      </c>
      <c r="AU961" s="13">
        <f t="shared" si="1156"/>
        <v>2.600382324284349E-3</v>
      </c>
      <c r="AV961" s="13">
        <f t="shared" si="1157"/>
        <v>1.4932606101421854E-3</v>
      </c>
      <c r="AW961" s="13">
        <f t="shared" si="1158"/>
        <v>6.3853537784092215E-5</v>
      </c>
      <c r="AX961" s="13">
        <f t="shared" si="1159"/>
        <v>4.7696558407893906E-3</v>
      </c>
      <c r="AY961" s="13">
        <f t="shared" si="1160"/>
        <v>6.9581231796406679E-3</v>
      </c>
      <c r="AZ961" s="13">
        <f t="shared" si="1161"/>
        <v>5.0753639045621251E-3</v>
      </c>
      <c r="BA961" s="13">
        <f t="shared" si="1162"/>
        <v>2.4680332228191812E-3</v>
      </c>
      <c r="BB961" s="13">
        <f t="shared" si="1163"/>
        <v>9.0011102210779453E-4</v>
      </c>
      <c r="BC961" s="13">
        <f t="shared" si="1164"/>
        <v>2.6262202457533049E-4</v>
      </c>
      <c r="BD961" s="13">
        <f t="shared" si="1165"/>
        <v>3.1301639771687511E-4</v>
      </c>
      <c r="BE961" s="13">
        <f t="shared" si="1166"/>
        <v>7.1899436121239911E-4</v>
      </c>
      <c r="BF961" s="13">
        <f t="shared" si="1167"/>
        <v>8.2576008034379795E-4</v>
      </c>
      <c r="BG961" s="13">
        <f t="shared" si="1168"/>
        <v>6.3225318312611013E-4</v>
      </c>
      <c r="BH961" s="13">
        <f t="shared" si="1169"/>
        <v>3.6306921685412742E-4</v>
      </c>
      <c r="BI961" s="13">
        <f t="shared" si="1170"/>
        <v>1.6679299969711849E-4</v>
      </c>
      <c r="BJ961" s="14">
        <f t="shared" si="1171"/>
        <v>0.55444861709415427</v>
      </c>
      <c r="BK961" s="14">
        <f t="shared" si="1172"/>
        <v>0.20456491434943405</v>
      </c>
      <c r="BL961" s="14">
        <f t="shared" si="1173"/>
        <v>0.22570019142669104</v>
      </c>
      <c r="BM961" s="14">
        <f t="shared" si="1174"/>
        <v>0.71381023212012873</v>
      </c>
      <c r="BN961" s="14">
        <f t="shared" si="1175"/>
        <v>0.27610776561595479</v>
      </c>
    </row>
    <row r="962" spans="1:66" x14ac:dyDescent="0.25">
      <c r="A962" t="s">
        <v>69</v>
      </c>
      <c r="B962" t="s">
        <v>381</v>
      </c>
      <c r="C962" t="s">
        <v>75</v>
      </c>
      <c r="D962" s="11">
        <v>44452</v>
      </c>
      <c r="E962" s="10">
        <f>VLOOKUP(A962,home!$A$2:$E$405,3,FALSE)</f>
        <v>1.3526</v>
      </c>
      <c r="F962" s="10">
        <f>VLOOKUP(B962,home!$B$2:$E$405,3,FALSE)</f>
        <v>0.93389999999999995</v>
      </c>
      <c r="G962" s="10">
        <f>VLOOKUP(C962,away!$B$2:$E$405,4,FALSE)</f>
        <v>1.0894999999999999</v>
      </c>
      <c r="H962" s="10">
        <f>VLOOKUP(A962,away!$A$2:$E$405,3,FALSE)</f>
        <v>1.3421000000000001</v>
      </c>
      <c r="I962" s="10">
        <f>VLOOKUP(C962,away!$B$2:$E$405,3,FALSE)</f>
        <v>0.74509999999999998</v>
      </c>
      <c r="J962" s="10">
        <f>VLOOKUP(B962,home!$B$2:$E$405,4,FALSE)</f>
        <v>1.0980000000000001</v>
      </c>
      <c r="K962" s="12">
        <f t="shared" si="1120"/>
        <v>1.3762489260299999</v>
      </c>
      <c r="L962" s="12">
        <f t="shared" si="1121"/>
        <v>1.0979985835800001</v>
      </c>
      <c r="M962" s="13">
        <f t="shared" si="1122"/>
        <v>8.4226345932951641E-2</v>
      </c>
      <c r="N962" s="13">
        <f t="shared" si="1123"/>
        <v>0.11591641813365595</v>
      </c>
      <c r="O962" s="13">
        <f t="shared" si="1124"/>
        <v>9.24804085345E-2</v>
      </c>
      <c r="P962" s="13">
        <f t="shared" si="1125"/>
        <v>0.12727606292442128</v>
      </c>
      <c r="Q962" s="13">
        <f t="shared" si="1126"/>
        <v>7.9764922982844211E-2</v>
      </c>
      <c r="R962" s="13">
        <f t="shared" si="1127"/>
        <v>5.0771678789890376E-2</v>
      </c>
      <c r="S962" s="13">
        <f t="shared" si="1128"/>
        <v>4.8082331051250309E-2</v>
      </c>
      <c r="T962" s="13">
        <f t="shared" si="1129"/>
        <v>8.7581772454530749E-2</v>
      </c>
      <c r="U962" s="13">
        <f t="shared" si="1130"/>
        <v>6.9874468407326765E-2</v>
      </c>
      <c r="V962" s="13">
        <f t="shared" si="1131"/>
        <v>8.0731268750297621E-3</v>
      </c>
      <c r="W962" s="13">
        <f t="shared" si="1132"/>
        <v>3.6592129863335002E-2</v>
      </c>
      <c r="X962" s="13">
        <f t="shared" si="1133"/>
        <v>4.0178106760117259E-2</v>
      </c>
      <c r="Y962" s="13">
        <f t="shared" si="1134"/>
        <v>2.2057752156767387E-2</v>
      </c>
      <c r="Z962" s="13">
        <f t="shared" si="1135"/>
        <v>1.8582410465759459E-2</v>
      </c>
      <c r="AA962" s="13">
        <f t="shared" si="1136"/>
        <v>2.5574022446550087E-2</v>
      </c>
      <c r="AB962" s="13">
        <f t="shared" si="1137"/>
        <v>1.7598110463165836E-2</v>
      </c>
      <c r="AC962" s="13">
        <f t="shared" si="1138"/>
        <v>7.624661505565896E-4</v>
      </c>
      <c r="AD962" s="13">
        <f t="shared" si="1139"/>
        <v>1.2589969856391279E-2</v>
      </c>
      <c r="AE962" s="13">
        <f t="shared" si="1140"/>
        <v>1.3823769069632522E-2</v>
      </c>
      <c r="AF962" s="13">
        <f t="shared" si="1141"/>
        <v>7.5892394290967618E-3</v>
      </c>
      <c r="AG962" s="13">
        <f t="shared" si="1142"/>
        <v>2.7776580478659114E-3</v>
      </c>
      <c r="AH962" s="13">
        <f t="shared" si="1143"/>
        <v>5.1008650927265127E-3</v>
      </c>
      <c r="AI962" s="13">
        <f t="shared" si="1144"/>
        <v>7.0200601056887796E-3</v>
      </c>
      <c r="AJ962" s="13">
        <f t="shared" si="1145"/>
        <v>4.8306750905601154E-3</v>
      </c>
      <c r="AK962" s="13">
        <f t="shared" si="1146"/>
        <v>2.2160704684610773E-3</v>
      </c>
      <c r="AL962" s="13">
        <f t="shared" si="1147"/>
        <v>4.6087094806764281E-5</v>
      </c>
      <c r="AM962" s="13">
        <f t="shared" si="1148"/>
        <v>3.4653864987217102E-3</v>
      </c>
      <c r="AN962" s="13">
        <f t="shared" si="1149"/>
        <v>3.8049894671536937E-3</v>
      </c>
      <c r="AO962" s="13">
        <f t="shared" si="1150"/>
        <v>2.0889365227357874E-3</v>
      </c>
      <c r="AP962" s="13">
        <f t="shared" si="1151"/>
        <v>7.6454978105080856E-4</v>
      </c>
      <c r="AQ962" s="13">
        <f t="shared" si="1152"/>
        <v>2.0986864416754669E-4</v>
      </c>
      <c r="AR962" s="13">
        <f t="shared" si="1153"/>
        <v>1.1201485293692757E-3</v>
      </c>
      <c r="AS962" s="13">
        <f t="shared" si="1154"/>
        <v>1.5416032105385496E-3</v>
      </c>
      <c r="AT962" s="13">
        <f t="shared" si="1155"/>
        <v>1.0608148814340395E-3</v>
      </c>
      <c r="AU962" s="13">
        <f t="shared" si="1156"/>
        <v>4.8664844709674619E-4</v>
      </c>
      <c r="AV962" s="13">
        <f t="shared" si="1157"/>
        <v>1.6743735066776614E-4</v>
      </c>
      <c r="AW962" s="13">
        <f t="shared" si="1158"/>
        <v>1.934530603767691E-6</v>
      </c>
      <c r="AX962" s="13">
        <f t="shared" si="1159"/>
        <v>7.9487240785743572E-4</v>
      </c>
      <c r="AY962" s="13">
        <f t="shared" si="1160"/>
        <v>8.7276877795428856E-4</v>
      </c>
      <c r="AZ962" s="13">
        <f t="shared" si="1161"/>
        <v>4.7914944099332823E-4</v>
      </c>
      <c r="BA962" s="13">
        <f t="shared" si="1162"/>
        <v>1.7536846917794109E-4</v>
      </c>
      <c r="BB962" s="13">
        <f t="shared" si="1163"/>
        <v>4.8138582690493043E-5</v>
      </c>
      <c r="BC962" s="13">
        <f t="shared" si="1164"/>
        <v>1.0571219121942019E-5</v>
      </c>
      <c r="BD962" s="13">
        <f t="shared" si="1165"/>
        <v>2.049869164411141E-4</v>
      </c>
      <c r="BE962" s="13">
        <f t="shared" si="1166"/>
        <v>2.8211302360228464E-4</v>
      </c>
      <c r="BF962" s="13">
        <f t="shared" si="1167"/>
        <v>1.9412887287586014E-4</v>
      </c>
      <c r="BG962" s="13">
        <f t="shared" si="1168"/>
        <v>8.9056550935605631E-5</v>
      </c>
      <c r="BH962" s="13">
        <f t="shared" si="1169"/>
        <v>3.064099564526583E-5</v>
      </c>
      <c r="BI962" s="13">
        <f t="shared" si="1170"/>
        <v>8.4339274698573916E-6</v>
      </c>
      <c r="BJ962" s="14">
        <f t="shared" si="1171"/>
        <v>0.43158633856586182</v>
      </c>
      <c r="BK962" s="14">
        <f t="shared" si="1172"/>
        <v>0.26933918880697061</v>
      </c>
      <c r="BL962" s="14">
        <f t="shared" si="1173"/>
        <v>0.28065237210494576</v>
      </c>
      <c r="BM962" s="14">
        <f t="shared" si="1174"/>
        <v>0.44885363839792375</v>
      </c>
      <c r="BN962" s="14">
        <f t="shared" si="1175"/>
        <v>0.55043583729826351</v>
      </c>
    </row>
    <row r="963" spans="1:66" x14ac:dyDescent="0.25">
      <c r="A963" t="s">
        <v>154</v>
      </c>
      <c r="B963" t="s">
        <v>162</v>
      </c>
      <c r="C963" t="s">
        <v>155</v>
      </c>
      <c r="D963" s="11">
        <v>44452</v>
      </c>
      <c r="E963" s="10">
        <f>VLOOKUP(A963,home!$A$2:$E$405,3,FALSE)</f>
        <v>1.3447</v>
      </c>
      <c r="F963" s="10">
        <f>VLOOKUP(B963,home!$B$2:$E$405,3,FALSE)</f>
        <v>0.62619999999999998</v>
      </c>
      <c r="G963" s="10">
        <f>VLOOKUP(C963,away!$B$2:$E$405,4,FALSE)</f>
        <v>0.93940000000000001</v>
      </c>
      <c r="H963" s="10">
        <f>VLOOKUP(A963,away!$A$2:$E$405,3,FALSE)</f>
        <v>1.05</v>
      </c>
      <c r="I963" s="10">
        <f>VLOOKUP(C963,away!$B$2:$E$405,3,FALSE)</f>
        <v>1.3533999999999999</v>
      </c>
      <c r="J963" s="10">
        <f>VLOOKUP(B963,home!$B$2:$E$405,4,FALSE)</f>
        <v>1.1529</v>
      </c>
      <c r="K963" s="12">
        <f t="shared" si="1120"/>
        <v>0.79102284091599995</v>
      </c>
      <c r="L963" s="12">
        <f t="shared" si="1121"/>
        <v>1.638351603</v>
      </c>
      <c r="M963" s="13">
        <f t="shared" si="1122"/>
        <v>8.8091921787507813E-2</v>
      </c>
      <c r="N963" s="13">
        <f t="shared" si="1123"/>
        <v>6.9682722234104502E-2</v>
      </c>
      <c r="O963" s="13">
        <f t="shared" si="1124"/>
        <v>0.14432554127191408</v>
      </c>
      <c r="P963" s="13">
        <f t="shared" si="1125"/>
        <v>0.11416479967364886</v>
      </c>
      <c r="Q963" s="13">
        <f t="shared" si="1126"/>
        <v>2.7560312452190927E-2</v>
      </c>
      <c r="R963" s="13">
        <f t="shared" si="1127"/>
        <v>0.11822799094834156</v>
      </c>
      <c r="S963" s="13">
        <f t="shared" si="1128"/>
        <v>3.6988639877682437E-2</v>
      </c>
      <c r="T963" s="13">
        <f t="shared" si="1129"/>
        <v>4.5153482085227868E-2</v>
      </c>
      <c r="U963" s="13">
        <f t="shared" si="1130"/>
        <v>9.3521041275748257E-2</v>
      </c>
      <c r="V963" s="13">
        <f t="shared" si="1131"/>
        <v>5.3262553934191655E-3</v>
      </c>
      <c r="W963" s="13">
        <f t="shared" si="1132"/>
        <v>7.2669455508215597E-3</v>
      </c>
      <c r="X963" s="13">
        <f t="shared" si="1133"/>
        <v>1.1905811892102221E-2</v>
      </c>
      <c r="Y963" s="13">
        <f t="shared" si="1134"/>
        <v>9.7529529992210692E-3</v>
      </c>
      <c r="Z963" s="13">
        <f t="shared" si="1135"/>
        <v>6.4566339496561626E-2</v>
      </c>
      <c r="AA963" s="13">
        <f t="shared" si="1136"/>
        <v>5.107344929611711E-2</v>
      </c>
      <c r="AB963" s="13">
        <f t="shared" si="1137"/>
        <v>2.0200132478796914E-2</v>
      </c>
      <c r="AC963" s="13">
        <f t="shared" si="1138"/>
        <v>4.314178783804643E-4</v>
      </c>
      <c r="AD963" s="13">
        <f t="shared" si="1139"/>
        <v>1.4370799785981888E-3</v>
      </c>
      <c r="AE963" s="13">
        <f t="shared" si="1140"/>
        <v>2.3544422865755484E-3</v>
      </c>
      <c r="AF963" s="13">
        <f t="shared" si="1141"/>
        <v>1.9287021471910181E-3</v>
      </c>
      <c r="AG963" s="13">
        <f t="shared" si="1142"/>
        <v>1.0532974181866486E-3</v>
      </c>
      <c r="AH963" s="13">
        <f t="shared" si="1143"/>
        <v>2.6445591453508489E-2</v>
      </c>
      <c r="AI963" s="13">
        <f t="shared" si="1144"/>
        <v>2.0919066881258171E-2</v>
      </c>
      <c r="AJ963" s="13">
        <f t="shared" si="1145"/>
        <v>8.2737298568623229E-3</v>
      </c>
      <c r="AK963" s="13">
        <f t="shared" si="1146"/>
        <v>2.1815697654489217E-3</v>
      </c>
      <c r="AL963" s="13">
        <f t="shared" si="1147"/>
        <v>2.2364246192626847E-5</v>
      </c>
      <c r="AM963" s="13">
        <f t="shared" si="1148"/>
        <v>2.2735261745884881E-4</v>
      </c>
      <c r="AN963" s="13">
        <f t="shared" si="1149"/>
        <v>3.7248352525995072E-4</v>
      </c>
      <c r="AO963" s="13">
        <f t="shared" si="1150"/>
        <v>3.0512949035036568E-4</v>
      </c>
      <c r="AP963" s="13">
        <f t="shared" si="1151"/>
        <v>1.6663646321269821E-4</v>
      </c>
      <c r="AQ963" s="13">
        <f t="shared" si="1152"/>
        <v>6.8252279155693661E-5</v>
      </c>
      <c r="AR963" s="13">
        <f t="shared" si="1153"/>
        <v>8.6654354300277486E-3</v>
      </c>
      <c r="AS963" s="13">
        <f t="shared" si="1154"/>
        <v>6.8545573516347099E-3</v>
      </c>
      <c r="AT963" s="13">
        <f t="shared" si="1155"/>
        <v>2.7110557147558704E-3</v>
      </c>
      <c r="AU963" s="13">
        <f t="shared" si="1156"/>
        <v>7.1483566445591513E-4</v>
      </c>
      <c r="AV963" s="13">
        <f t="shared" si="1157"/>
        <v>1.4136283452149861E-4</v>
      </c>
      <c r="AW963" s="13">
        <f t="shared" si="1158"/>
        <v>8.050964248559994E-7</v>
      </c>
      <c r="AX963" s="13">
        <f t="shared" si="1159"/>
        <v>2.997351889199785E-5</v>
      </c>
      <c r="AY963" s="13">
        <f t="shared" si="1160"/>
        <v>4.9107162724255466E-5</v>
      </c>
      <c r="AZ963" s="13">
        <f t="shared" si="1161"/>
        <v>4.0227399384032905E-5</v>
      </c>
      <c r="BA963" s="13">
        <f t="shared" si="1162"/>
        <v>2.1968874755117172E-5</v>
      </c>
      <c r="BB963" s="13">
        <f t="shared" si="1163"/>
        <v>8.9981852927881126E-6</v>
      </c>
      <c r="BC963" s="13">
        <f t="shared" si="1164"/>
        <v>2.9484382597060867E-6</v>
      </c>
      <c r="BD963" s="13">
        <f t="shared" si="1165"/>
        <v>2.3661716712464922E-3</v>
      </c>
      <c r="BE963" s="13">
        <f t="shared" si="1166"/>
        <v>1.8716958374843597E-3</v>
      </c>
      <c r="BF963" s="13">
        <f t="shared" si="1167"/>
        <v>7.4027707934876488E-4</v>
      </c>
      <c r="BG963" s="13">
        <f t="shared" si="1168"/>
        <v>1.9519202612381973E-4</v>
      </c>
      <c r="BH963" s="13">
        <f t="shared" si="1169"/>
        <v>3.8600337757153487E-5</v>
      </c>
      <c r="BI963" s="13">
        <f t="shared" si="1170"/>
        <v>6.1067497665961391E-6</v>
      </c>
      <c r="BJ963" s="14">
        <f t="shared" si="1171"/>
        <v>0.17938882699896497</v>
      </c>
      <c r="BK963" s="14">
        <f t="shared" si="1172"/>
        <v>0.2450745060195556</v>
      </c>
      <c r="BL963" s="14">
        <f t="shared" si="1173"/>
        <v>0.50947340392511886</v>
      </c>
      <c r="BM963" s="14">
        <f t="shared" si="1174"/>
        <v>0.43640148600619388</v>
      </c>
      <c r="BN963" s="14">
        <f t="shared" si="1175"/>
        <v>0.56205328836770774</v>
      </c>
    </row>
    <row r="964" spans="1:66" x14ac:dyDescent="0.25">
      <c r="A964" t="s">
        <v>175</v>
      </c>
      <c r="B964" t="s">
        <v>282</v>
      </c>
      <c r="C964" t="s">
        <v>278</v>
      </c>
      <c r="D964" s="11">
        <v>44452</v>
      </c>
      <c r="E964" s="10">
        <f>VLOOKUP(A964,home!$A$2:$E$405,3,FALSE)</f>
        <v>1.1583000000000001</v>
      </c>
      <c r="F964" s="10">
        <f>VLOOKUP(B964,home!$B$2:$E$405,3,FALSE)</f>
        <v>0.95930000000000004</v>
      </c>
      <c r="G964" s="10">
        <f>VLOOKUP(C964,away!$B$2:$E$405,4,FALSE)</f>
        <v>0.96489999999999998</v>
      </c>
      <c r="H964" s="10">
        <f>VLOOKUP(A964,away!$A$2:$E$405,3,FALSE)</f>
        <v>1.0458000000000001</v>
      </c>
      <c r="I964" s="10">
        <f>VLOOKUP(C964,away!$B$2:$E$405,3,FALSE)</f>
        <v>0.73119999999999996</v>
      </c>
      <c r="J964" s="10">
        <f>VLOOKUP(B964,home!$B$2:$E$405,4,FALSE)</f>
        <v>0.63749999999999996</v>
      </c>
      <c r="K964" s="12">
        <f t="shared" si="1120"/>
        <v>1.0721555726310001</v>
      </c>
      <c r="L964" s="12">
        <f t="shared" si="1121"/>
        <v>0.48748921199999995</v>
      </c>
      <c r="M964" s="13">
        <f t="shared" si="1122"/>
        <v>0.21021072802167659</v>
      </c>
      <c r="N964" s="13">
        <f t="shared" si="1123"/>
        <v>0.22537860347526009</v>
      </c>
      <c r="O964" s="13">
        <f t="shared" si="1124"/>
        <v>0.10247546215723342</v>
      </c>
      <c r="P964" s="13">
        <f t="shared" si="1125"/>
        <v>0.10986963780981499</v>
      </c>
      <c r="Q964" s="13">
        <f t="shared" si="1126"/>
        <v>0.1208204628338963</v>
      </c>
      <c r="R964" s="13">
        <f t="shared" si="1127"/>
        <v>2.4977841148182769E-2</v>
      </c>
      <c r="S964" s="13">
        <f t="shared" si="1128"/>
        <v>1.4356233654277566E-2</v>
      </c>
      <c r="T964" s="13">
        <f t="shared" si="1129"/>
        <v>5.889867222037138E-2</v>
      </c>
      <c r="U964" s="13">
        <f t="shared" si="1130"/>
        <v>2.6780131579316052E-2</v>
      </c>
      <c r="V964" s="13">
        <f t="shared" si="1131"/>
        <v>8.3372116201515384E-4</v>
      </c>
      <c r="W964" s="13">
        <f t="shared" si="1132"/>
        <v>4.3179444171739523E-2</v>
      </c>
      <c r="X964" s="13">
        <f t="shared" si="1133"/>
        <v>2.1049513213879288E-2</v>
      </c>
      <c r="Y964" s="13">
        <f t="shared" si="1134"/>
        <v>5.1307053048087999E-3</v>
      </c>
      <c r="Z964" s="13">
        <f t="shared" si="1135"/>
        <v>4.0588093662629306E-3</v>
      </c>
      <c r="AA964" s="13">
        <f t="shared" si="1136"/>
        <v>4.3516750802856993E-3</v>
      </c>
      <c r="AB964" s="13">
        <f t="shared" si="1137"/>
        <v>2.3328363438038834E-3</v>
      </c>
      <c r="AC964" s="13">
        <f t="shared" si="1138"/>
        <v>2.7234766681228002E-5</v>
      </c>
      <c r="AD964" s="13">
        <f t="shared" si="1139"/>
        <v>1.1573770422959919E-2</v>
      </c>
      <c r="AE964" s="13">
        <f t="shared" si="1140"/>
        <v>5.642088223357637E-3</v>
      </c>
      <c r="AF964" s="13">
        <f t="shared" si="1141"/>
        <v>1.375228571019547E-3</v>
      </c>
      <c r="AG964" s="13">
        <f t="shared" si="1142"/>
        <v>2.2346969746873499E-4</v>
      </c>
      <c r="AH964" s="13">
        <f t="shared" si="1143"/>
        <v>4.9465644490443383E-4</v>
      </c>
      <c r="AI964" s="13">
        <f t="shared" si="1144"/>
        <v>5.3034866394212799E-4</v>
      </c>
      <c r="AJ964" s="13">
        <f t="shared" si="1145"/>
        <v>2.8430813774147902E-4</v>
      </c>
      <c r="AK964" s="13">
        <f t="shared" si="1146"/>
        <v>1.0160751807462291E-4</v>
      </c>
      <c r="AL964" s="13">
        <f t="shared" si="1147"/>
        <v>5.6938558355457122E-7</v>
      </c>
      <c r="AM964" s="13">
        <f t="shared" si="1148"/>
        <v>2.4817764910656658E-3</v>
      </c>
      <c r="AN964" s="13">
        <f t="shared" si="1149"/>
        <v>1.2098392659897262E-3</v>
      </c>
      <c r="AO964" s="13">
        <f t="shared" si="1150"/>
        <v>2.9489179521199497E-4</v>
      </c>
      <c r="AP964" s="13">
        <f t="shared" si="1151"/>
        <v>4.7918856291053591E-5</v>
      </c>
      <c r="AQ964" s="13">
        <f t="shared" si="1152"/>
        <v>5.8399813733167387E-6</v>
      </c>
      <c r="AR964" s="13">
        <f t="shared" si="1153"/>
        <v>4.822793610743679E-5</v>
      </c>
      <c r="AS964" s="13">
        <f t="shared" si="1154"/>
        <v>5.1707850454080177E-5</v>
      </c>
      <c r="AT964" s="13">
        <f t="shared" si="1155"/>
        <v>2.7719430006556224E-5</v>
      </c>
      <c r="AU964" s="13">
        <f t="shared" si="1156"/>
        <v>9.90651378389474E-6</v>
      </c>
      <c r="AV964" s="13">
        <f t="shared" si="1157"/>
        <v>2.6553309896871397E-6</v>
      </c>
      <c r="AW964" s="13">
        <f t="shared" si="1158"/>
        <v>8.26659731562584E-9</v>
      </c>
      <c r="AX964" s="13">
        <f t="shared" si="1159"/>
        <v>4.4347508248677704E-4</v>
      </c>
      <c r="AY964" s="13">
        <f t="shared" si="1160"/>
        <v>2.1618931850311392E-4</v>
      </c>
      <c r="AZ964" s="13">
        <f t="shared" si="1161"/>
        <v>5.2694980259950002E-5</v>
      </c>
      <c r="BA964" s="13">
        <f t="shared" si="1162"/>
        <v>8.5627448010928606E-6</v>
      </c>
      <c r="BB964" s="13">
        <f t="shared" si="1163"/>
        <v>1.0435614289104635E-6</v>
      </c>
      <c r="BC964" s="13">
        <f t="shared" si="1164"/>
        <v>1.0174498773063123E-7</v>
      </c>
      <c r="BD964" s="13">
        <f t="shared" si="1165"/>
        <v>3.9184330949001136E-6</v>
      </c>
      <c r="BE964" s="13">
        <f t="shared" si="1166"/>
        <v>4.2011698786788934E-6</v>
      </c>
      <c r="BF964" s="13">
        <f t="shared" si="1167"/>
        <v>2.2521538484975392E-6</v>
      </c>
      <c r="BG964" s="13">
        <f t="shared" si="1168"/>
        <v>8.0488643302966334E-7</v>
      </c>
      <c r="BH964" s="13">
        <f t="shared" si="1169"/>
        <v>2.1574086862696042E-7</v>
      </c>
      <c r="BI964" s="13">
        <f t="shared" si="1170"/>
        <v>4.6261554908529635E-8</v>
      </c>
      <c r="BJ964" s="14">
        <f t="shared" si="1171"/>
        <v>0.49803429195716059</v>
      </c>
      <c r="BK964" s="14">
        <f t="shared" si="1172"/>
        <v>0.33551431411855215</v>
      </c>
      <c r="BL964" s="14">
        <f t="shared" si="1173"/>
        <v>0.16248052278050479</v>
      </c>
      <c r="BM964" s="14">
        <f t="shared" si="1174"/>
        <v>0.20613902172451054</v>
      </c>
      <c r="BN964" s="14">
        <f t="shared" si="1175"/>
        <v>0.79373273544606426</v>
      </c>
    </row>
    <row r="965" spans="1:66" x14ac:dyDescent="0.25">
      <c r="A965" t="s">
        <v>24</v>
      </c>
      <c r="B965" t="s">
        <v>180</v>
      </c>
      <c r="C965" t="s">
        <v>181</v>
      </c>
      <c r="D965" s="11">
        <v>44452</v>
      </c>
      <c r="E965" s="10">
        <f>VLOOKUP(A965,home!$A$2:$E$405,3,FALSE)</f>
        <v>1.6263000000000001</v>
      </c>
      <c r="F965" s="10">
        <f>VLOOKUP(B965,home!$B$2:$E$405,3,FALSE)</f>
        <v>1.0680000000000001</v>
      </c>
      <c r="G965" s="10">
        <f>VLOOKUP(C965,away!$B$2:$E$405,4,FALSE)</f>
        <v>0.80910000000000004</v>
      </c>
      <c r="H965" s="10">
        <f>VLOOKUP(A965,away!$A$2:$E$405,3,FALSE)</f>
        <v>1.4262999999999999</v>
      </c>
      <c r="I965" s="10">
        <f>VLOOKUP(C965,away!$B$2:$E$405,3,FALSE)</f>
        <v>0.84870000000000001</v>
      </c>
      <c r="J965" s="10">
        <f>VLOOKUP(B965,home!$B$2:$E$405,4,FALSE)</f>
        <v>1.2177</v>
      </c>
      <c r="K965" s="12">
        <f t="shared" si="1120"/>
        <v>1.4053164044400002</v>
      </c>
      <c r="L965" s="12">
        <f t="shared" si="1121"/>
        <v>1.4740268363369999</v>
      </c>
      <c r="M965" s="13">
        <f t="shared" si="1122"/>
        <v>5.6171641966385473E-2</v>
      </c>
      <c r="N965" s="13">
        <f t="shared" si="1123"/>
        <v>7.8938929919691855E-2</v>
      </c>
      <c r="O965" s="13">
        <f t="shared" si="1124"/>
        <v>8.2798507699565843E-2</v>
      </c>
      <c r="P965" s="13">
        <f t="shared" si="1125"/>
        <v>0.11635810113335156</v>
      </c>
      <c r="Q965" s="13">
        <f t="shared" si="1126"/>
        <v>5.5467086582541264E-2</v>
      </c>
      <c r="R965" s="13">
        <f t="shared" si="1127"/>
        <v>6.1023611178907887E-2</v>
      </c>
      <c r="S965" s="13">
        <f t="shared" si="1128"/>
        <v>6.0258198022150891E-2</v>
      </c>
      <c r="T965" s="13">
        <f t="shared" si="1129"/>
        <v>8.1759974156093776E-2</v>
      </c>
      <c r="U965" s="13">
        <f t="shared" si="1130"/>
        <v>8.5757481847887437E-2</v>
      </c>
      <c r="V965" s="13">
        <f t="shared" si="1131"/>
        <v>1.3869255126142026E-2</v>
      </c>
      <c r="W965" s="13">
        <f t="shared" si="1132"/>
        <v>2.5982935560313027E-2</v>
      </c>
      <c r="X965" s="13">
        <f t="shared" si="1133"/>
        <v>3.829954430271635E-2</v>
      </c>
      <c r="Y965" s="13">
        <f t="shared" si="1134"/>
        <v>2.8227278060840875E-2</v>
      </c>
      <c r="Z965" s="13">
        <f t="shared" si="1135"/>
        <v>2.9983480175968254E-2</v>
      </c>
      <c r="AA965" s="13">
        <f t="shared" si="1136"/>
        <v>4.2136276553489733E-2</v>
      </c>
      <c r="AB965" s="13">
        <f t="shared" si="1137"/>
        <v>2.9607400331319842E-2</v>
      </c>
      <c r="AC965" s="13">
        <f t="shared" si="1138"/>
        <v>1.7956126682855684E-3</v>
      </c>
      <c r="AD965" s="13">
        <f t="shared" si="1139"/>
        <v>9.1285613946038326E-3</v>
      </c>
      <c r="AE965" s="13">
        <f t="shared" si="1140"/>
        <v>1.3455744472795961E-2</v>
      </c>
      <c r="AF965" s="13">
        <f t="shared" si="1141"/>
        <v>9.9170642278972512E-3</v>
      </c>
      <c r="AG965" s="13">
        <f t="shared" si="1142"/>
        <v>4.8726729365327383E-3</v>
      </c>
      <c r="AH965" s="13">
        <f t="shared" si="1143"/>
        <v>1.1049113606538912E-2</v>
      </c>
      <c r="AI965" s="13">
        <f t="shared" si="1144"/>
        <v>1.5527500605790348E-2</v>
      </c>
      <c r="AJ965" s="13">
        <f t="shared" si="1145"/>
        <v>1.091052566063461E-2</v>
      </c>
      <c r="AK965" s="13">
        <f t="shared" si="1146"/>
        <v>5.1109135639844632E-3</v>
      </c>
      <c r="AL965" s="13">
        <f t="shared" si="1147"/>
        <v>1.4878260498614644E-4</v>
      </c>
      <c r="AM965" s="13">
        <f t="shared" si="1148"/>
        <v>2.5657034153548919E-3</v>
      </c>
      <c r="AN965" s="13">
        <f t="shared" si="1149"/>
        <v>3.7819156883146074E-3</v>
      </c>
      <c r="AO965" s="13">
        <f t="shared" si="1150"/>
        <v>2.7873226086698242E-3</v>
      </c>
      <c r="AP965" s="13">
        <f t="shared" si="1151"/>
        <v>1.3695294422360581E-3</v>
      </c>
      <c r="AQ965" s="13">
        <f t="shared" si="1152"/>
        <v>5.0468078775239822E-4</v>
      </c>
      <c r="AR965" s="13">
        <f t="shared" si="1153"/>
        <v>3.2573379947549285E-3</v>
      </c>
      <c r="AS965" s="13">
        <f t="shared" si="1154"/>
        <v>4.5775905188347966E-3</v>
      </c>
      <c r="AT965" s="13">
        <f t="shared" si="1155"/>
        <v>3.2164815244637764E-3</v>
      </c>
      <c r="AU965" s="13">
        <f t="shared" si="1156"/>
        <v>1.506724750302375E-3</v>
      </c>
      <c r="AV965" s="13">
        <f t="shared" si="1157"/>
        <v>5.2935625214392274E-4</v>
      </c>
      <c r="AW965" s="13">
        <f t="shared" si="1158"/>
        <v>8.561091995010908E-6</v>
      </c>
      <c r="AX965" s="13">
        <f t="shared" si="1159"/>
        <v>6.0093751642099306E-4</v>
      </c>
      <c r="AY965" s="13">
        <f t="shared" si="1160"/>
        <v>8.8579802616625051E-4</v>
      </c>
      <c r="AZ965" s="13">
        <f t="shared" si="1161"/>
        <v>6.528450310716987E-4</v>
      </c>
      <c r="BA965" s="13">
        <f t="shared" si="1162"/>
        <v>3.2077036525631543E-4</v>
      </c>
      <c r="BB965" s="13">
        <f t="shared" si="1163"/>
        <v>1.1820603167235766E-4</v>
      </c>
      <c r="BC965" s="13">
        <f t="shared" si="1164"/>
        <v>3.4847772580391297E-5</v>
      </c>
      <c r="BD965" s="13">
        <f t="shared" si="1165"/>
        <v>8.0023393654815264E-4</v>
      </c>
      <c r="BE965" s="13">
        <f t="shared" si="1166"/>
        <v>1.1245818784207172E-3</v>
      </c>
      <c r="BF965" s="13">
        <f t="shared" si="1167"/>
        <v>7.9019668094029206E-4</v>
      </c>
      <c r="BG965" s="13">
        <f t="shared" si="1168"/>
        <v>3.7015878615314442E-4</v>
      </c>
      <c r="BH965" s="13">
        <f t="shared" si="1169"/>
        <v>1.3004755360715298E-4</v>
      </c>
      <c r="BI965" s="13">
        <f t="shared" si="1170"/>
        <v>3.6551592088284505E-5</v>
      </c>
      <c r="BJ965" s="14">
        <f t="shared" si="1171"/>
        <v>0.3596723482995226</v>
      </c>
      <c r="BK965" s="14">
        <f t="shared" si="1172"/>
        <v>0.24948738954746796</v>
      </c>
      <c r="BL965" s="14">
        <f t="shared" si="1173"/>
        <v>0.3602605925163766</v>
      </c>
      <c r="BM965" s="14">
        <f t="shared" si="1174"/>
        <v>0.54776869512472015</v>
      </c>
      <c r="BN965" s="14">
        <f t="shared" si="1175"/>
        <v>0.45075787848044391</v>
      </c>
    </row>
    <row r="966" spans="1:66" x14ac:dyDescent="0.25">
      <c r="A966" t="s">
        <v>32</v>
      </c>
      <c r="B966" t="s">
        <v>313</v>
      </c>
      <c r="C966" t="s">
        <v>509</v>
      </c>
      <c r="D966" s="11">
        <v>44452</v>
      </c>
      <c r="E966" s="10">
        <f>VLOOKUP(A966,home!$A$2:$E$405,3,FALSE)</f>
        <v>1.268</v>
      </c>
      <c r="F966" s="10">
        <f>VLOOKUP(B966,home!$B$2:$E$405,3,FALSE)</f>
        <v>0.46389999999999998</v>
      </c>
      <c r="G966" s="10" t="e">
        <f>VLOOKUP(C966,away!$B$2:$E$405,4,FALSE)</f>
        <v>#N/A</v>
      </c>
      <c r="H966" s="10">
        <f>VLOOKUP(A966,away!$A$2:$E$405,3,FALSE)</f>
        <v>1.1471</v>
      </c>
      <c r="I966" s="10" t="e">
        <f>VLOOKUP(C966,away!$B$2:$E$405,3,FALSE)</f>
        <v>#N/A</v>
      </c>
      <c r="J966" s="10">
        <f>VLOOKUP(B966,home!$B$2:$E$405,4,FALSE)</f>
        <v>1.0769</v>
      </c>
      <c r="K966" s="12" t="e">
        <f t="shared" si="1120"/>
        <v>#N/A</v>
      </c>
      <c r="L966" s="12" t="e">
        <f t="shared" si="1121"/>
        <v>#N/A</v>
      </c>
      <c r="M966" s="13" t="e">
        <f t="shared" si="1122"/>
        <v>#N/A</v>
      </c>
      <c r="N966" s="13" t="e">
        <f t="shared" si="1123"/>
        <v>#N/A</v>
      </c>
      <c r="O966" s="13" t="e">
        <f t="shared" si="1124"/>
        <v>#N/A</v>
      </c>
      <c r="P966" s="13" t="e">
        <f t="shared" si="1125"/>
        <v>#N/A</v>
      </c>
      <c r="Q966" s="13" t="e">
        <f t="shared" si="1126"/>
        <v>#N/A</v>
      </c>
      <c r="R966" s="13" t="e">
        <f t="shared" si="1127"/>
        <v>#N/A</v>
      </c>
      <c r="S966" s="13" t="e">
        <f t="shared" si="1128"/>
        <v>#N/A</v>
      </c>
      <c r="T966" s="13" t="e">
        <f t="shared" si="1129"/>
        <v>#N/A</v>
      </c>
      <c r="U966" s="13" t="e">
        <f t="shared" si="1130"/>
        <v>#N/A</v>
      </c>
      <c r="V966" s="13" t="e">
        <f t="shared" si="1131"/>
        <v>#N/A</v>
      </c>
      <c r="W966" s="13" t="e">
        <f t="shared" si="1132"/>
        <v>#N/A</v>
      </c>
      <c r="X966" s="13" t="e">
        <f t="shared" si="1133"/>
        <v>#N/A</v>
      </c>
      <c r="Y966" s="13" t="e">
        <f t="shared" si="1134"/>
        <v>#N/A</v>
      </c>
      <c r="Z966" s="13" t="e">
        <f t="shared" si="1135"/>
        <v>#N/A</v>
      </c>
      <c r="AA966" s="13" t="e">
        <f t="shared" si="1136"/>
        <v>#N/A</v>
      </c>
      <c r="AB966" s="13" t="e">
        <f t="shared" si="1137"/>
        <v>#N/A</v>
      </c>
      <c r="AC966" s="13" t="e">
        <f t="shared" si="1138"/>
        <v>#N/A</v>
      </c>
      <c r="AD966" s="13" t="e">
        <f t="shared" si="1139"/>
        <v>#N/A</v>
      </c>
      <c r="AE966" s="13" t="e">
        <f t="shared" si="1140"/>
        <v>#N/A</v>
      </c>
      <c r="AF966" s="13" t="e">
        <f t="shared" si="1141"/>
        <v>#N/A</v>
      </c>
      <c r="AG966" s="13" t="e">
        <f t="shared" si="1142"/>
        <v>#N/A</v>
      </c>
      <c r="AH966" s="13" t="e">
        <f t="shared" si="1143"/>
        <v>#N/A</v>
      </c>
      <c r="AI966" s="13" t="e">
        <f t="shared" si="1144"/>
        <v>#N/A</v>
      </c>
      <c r="AJ966" s="13" t="e">
        <f t="shared" si="1145"/>
        <v>#N/A</v>
      </c>
      <c r="AK966" s="13" t="e">
        <f t="shared" si="1146"/>
        <v>#N/A</v>
      </c>
      <c r="AL966" s="13" t="e">
        <f t="shared" si="1147"/>
        <v>#N/A</v>
      </c>
      <c r="AM966" s="13" t="e">
        <f t="shared" si="1148"/>
        <v>#N/A</v>
      </c>
      <c r="AN966" s="13" t="e">
        <f t="shared" si="1149"/>
        <v>#N/A</v>
      </c>
      <c r="AO966" s="13" t="e">
        <f t="shared" si="1150"/>
        <v>#N/A</v>
      </c>
      <c r="AP966" s="13" t="e">
        <f t="shared" si="1151"/>
        <v>#N/A</v>
      </c>
      <c r="AQ966" s="13" t="e">
        <f t="shared" si="1152"/>
        <v>#N/A</v>
      </c>
      <c r="AR966" s="13" t="e">
        <f t="shared" si="1153"/>
        <v>#N/A</v>
      </c>
      <c r="AS966" s="13" t="e">
        <f t="shared" si="1154"/>
        <v>#N/A</v>
      </c>
      <c r="AT966" s="13" t="e">
        <f t="shared" si="1155"/>
        <v>#N/A</v>
      </c>
      <c r="AU966" s="13" t="e">
        <f t="shared" si="1156"/>
        <v>#N/A</v>
      </c>
      <c r="AV966" s="13" t="e">
        <f t="shared" si="1157"/>
        <v>#N/A</v>
      </c>
      <c r="AW966" s="13" t="e">
        <f t="shared" si="1158"/>
        <v>#N/A</v>
      </c>
      <c r="AX966" s="13" t="e">
        <f t="shared" si="1159"/>
        <v>#N/A</v>
      </c>
      <c r="AY966" s="13" t="e">
        <f t="shared" si="1160"/>
        <v>#N/A</v>
      </c>
      <c r="AZ966" s="13" t="e">
        <f t="shared" si="1161"/>
        <v>#N/A</v>
      </c>
      <c r="BA966" s="13" t="e">
        <f t="shared" si="1162"/>
        <v>#N/A</v>
      </c>
      <c r="BB966" s="13" t="e">
        <f t="shared" si="1163"/>
        <v>#N/A</v>
      </c>
      <c r="BC966" s="13" t="e">
        <f t="shared" si="1164"/>
        <v>#N/A</v>
      </c>
      <c r="BD966" s="13" t="e">
        <f t="shared" si="1165"/>
        <v>#N/A</v>
      </c>
      <c r="BE966" s="13" t="e">
        <f t="shared" si="1166"/>
        <v>#N/A</v>
      </c>
      <c r="BF966" s="13" t="e">
        <f t="shared" si="1167"/>
        <v>#N/A</v>
      </c>
      <c r="BG966" s="13" t="e">
        <f t="shared" si="1168"/>
        <v>#N/A</v>
      </c>
      <c r="BH966" s="13" t="e">
        <f t="shared" si="1169"/>
        <v>#N/A</v>
      </c>
      <c r="BI966" s="13" t="e">
        <f t="shared" si="1170"/>
        <v>#N/A</v>
      </c>
      <c r="BJ966" s="14" t="e">
        <f t="shared" si="1171"/>
        <v>#N/A</v>
      </c>
      <c r="BK966" s="14" t="e">
        <f t="shared" si="1172"/>
        <v>#N/A</v>
      </c>
      <c r="BL966" s="14" t="e">
        <f t="shared" si="1173"/>
        <v>#N/A</v>
      </c>
      <c r="BM966" s="14" t="e">
        <f t="shared" si="1174"/>
        <v>#N/A</v>
      </c>
      <c r="BN966" s="14" t="e">
        <f t="shared" si="1175"/>
        <v>#N/A</v>
      </c>
    </row>
    <row r="967" spans="1:66" x14ac:dyDescent="0.25">
      <c r="A967" t="s">
        <v>32</v>
      </c>
      <c r="B967" t="s">
        <v>211</v>
      </c>
      <c r="C967" t="s">
        <v>510</v>
      </c>
      <c r="D967" s="11">
        <v>44452</v>
      </c>
      <c r="E967" s="10">
        <f>VLOOKUP(A967,home!$A$2:$E$405,3,FALSE)</f>
        <v>1.268</v>
      </c>
      <c r="F967" s="10">
        <f>VLOOKUP(B967,home!$B$2:$E$405,3,FALSE)</f>
        <v>0.83499999999999996</v>
      </c>
      <c r="G967" s="10" t="e">
        <f>VLOOKUP(C967,away!$B$2:$E$405,4,FALSE)</f>
        <v>#N/A</v>
      </c>
      <c r="H967" s="10">
        <f>VLOOKUP(A967,away!$A$2:$E$405,3,FALSE)</f>
        <v>1.1471</v>
      </c>
      <c r="I967" s="10" t="e">
        <f>VLOOKUP(C967,away!$B$2:$E$405,3,FALSE)</f>
        <v>#N/A</v>
      </c>
      <c r="J967" s="10">
        <f>VLOOKUP(B967,home!$B$2:$E$405,4,FALSE)</f>
        <v>1.0769</v>
      </c>
      <c r="K967" s="12" t="e">
        <f t="shared" ref="K967:K972" si="1176">E967*F967*G967</f>
        <v>#N/A</v>
      </c>
      <c r="L967" s="12" t="e">
        <f t="shared" ref="L967:L972" si="1177">H967*I967*J967</f>
        <v>#N/A</v>
      </c>
      <c r="M967" s="13" t="e">
        <f t="shared" ref="M967:M972" si="1178">_xlfn.POISSON.DIST(0,K967,FALSE) * _xlfn.POISSON.DIST(0,L967,FALSE)</f>
        <v>#N/A</v>
      </c>
      <c r="N967" s="13" t="e">
        <f t="shared" ref="N967:N972" si="1179">_xlfn.POISSON.DIST(1,K967,FALSE) * _xlfn.POISSON.DIST(0,L967,FALSE)</f>
        <v>#N/A</v>
      </c>
      <c r="O967" s="13" t="e">
        <f t="shared" ref="O967:O972" si="1180">_xlfn.POISSON.DIST(0,K967,FALSE) * _xlfn.POISSON.DIST(1,L967,FALSE)</f>
        <v>#N/A</v>
      </c>
      <c r="P967" s="13" t="e">
        <f t="shared" ref="P967:P972" si="1181">_xlfn.POISSON.DIST(1,K967,FALSE) * _xlfn.POISSON.DIST(1,L967,FALSE)</f>
        <v>#N/A</v>
      </c>
      <c r="Q967" s="13" t="e">
        <f t="shared" ref="Q967:Q972" si="1182">_xlfn.POISSON.DIST(2,K967,FALSE) * _xlfn.POISSON.DIST(0,L967,FALSE)</f>
        <v>#N/A</v>
      </c>
      <c r="R967" s="13" t="e">
        <f t="shared" ref="R967:R972" si="1183">_xlfn.POISSON.DIST(0,K967,FALSE) * _xlfn.POISSON.DIST(2,L967,FALSE)</f>
        <v>#N/A</v>
      </c>
      <c r="S967" s="13" t="e">
        <f t="shared" ref="S967:S972" si="1184">_xlfn.POISSON.DIST(2,K967,FALSE) * _xlfn.POISSON.DIST(2,L967,FALSE)</f>
        <v>#N/A</v>
      </c>
      <c r="T967" s="13" t="e">
        <f t="shared" ref="T967:T972" si="1185">_xlfn.POISSON.DIST(2,K967,FALSE) * _xlfn.POISSON.DIST(1,L967,FALSE)</f>
        <v>#N/A</v>
      </c>
      <c r="U967" s="13" t="e">
        <f t="shared" ref="U967:U972" si="1186">_xlfn.POISSON.DIST(1,K967,FALSE) * _xlfn.POISSON.DIST(2,L967,FALSE)</f>
        <v>#N/A</v>
      </c>
      <c r="V967" s="13" t="e">
        <f t="shared" ref="V967:V972" si="1187">_xlfn.POISSON.DIST(3,K967,FALSE) * _xlfn.POISSON.DIST(3,L967,FALSE)</f>
        <v>#N/A</v>
      </c>
      <c r="W967" s="13" t="e">
        <f t="shared" ref="W967:W972" si="1188">_xlfn.POISSON.DIST(3,K967,FALSE) * _xlfn.POISSON.DIST(0,L967,FALSE)</f>
        <v>#N/A</v>
      </c>
      <c r="X967" s="13" t="e">
        <f t="shared" ref="X967:X972" si="1189">_xlfn.POISSON.DIST(3,K967,FALSE) * _xlfn.POISSON.DIST(1,L967,FALSE)</f>
        <v>#N/A</v>
      </c>
      <c r="Y967" s="13" t="e">
        <f t="shared" ref="Y967:Y972" si="1190">_xlfn.POISSON.DIST(3,K967,FALSE) * _xlfn.POISSON.DIST(2,L967,FALSE)</f>
        <v>#N/A</v>
      </c>
      <c r="Z967" s="13" t="e">
        <f t="shared" ref="Z967:Z972" si="1191">_xlfn.POISSON.DIST(0,K967,FALSE) * _xlfn.POISSON.DIST(3,L967,FALSE)</f>
        <v>#N/A</v>
      </c>
      <c r="AA967" s="13" t="e">
        <f t="shared" ref="AA967:AA972" si="1192">_xlfn.POISSON.DIST(1,K967,FALSE) * _xlfn.POISSON.DIST(3,L967,FALSE)</f>
        <v>#N/A</v>
      </c>
      <c r="AB967" s="13" t="e">
        <f t="shared" ref="AB967:AB972" si="1193">_xlfn.POISSON.DIST(2,K967,FALSE) * _xlfn.POISSON.DIST(3,L967,FALSE)</f>
        <v>#N/A</v>
      </c>
      <c r="AC967" s="13" t="e">
        <f t="shared" ref="AC967:AC972" si="1194">_xlfn.POISSON.DIST(4,K967,FALSE) * _xlfn.POISSON.DIST(4,L967,FALSE)</f>
        <v>#N/A</v>
      </c>
      <c r="AD967" s="13" t="e">
        <f t="shared" ref="AD967:AD972" si="1195">_xlfn.POISSON.DIST(4,K967,FALSE) * _xlfn.POISSON.DIST(0,L967,FALSE)</f>
        <v>#N/A</v>
      </c>
      <c r="AE967" s="13" t="e">
        <f t="shared" ref="AE967:AE972" si="1196">_xlfn.POISSON.DIST(4,K967,FALSE) * _xlfn.POISSON.DIST(1,L967,FALSE)</f>
        <v>#N/A</v>
      </c>
      <c r="AF967" s="13" t="e">
        <f t="shared" ref="AF967:AF972" si="1197">_xlfn.POISSON.DIST(4,K967,FALSE) * _xlfn.POISSON.DIST(2,L967,FALSE)</f>
        <v>#N/A</v>
      </c>
      <c r="AG967" s="13" t="e">
        <f t="shared" ref="AG967:AG972" si="1198">_xlfn.POISSON.DIST(4,K967,FALSE) * _xlfn.POISSON.DIST(3,L967,FALSE)</f>
        <v>#N/A</v>
      </c>
      <c r="AH967" s="13" t="e">
        <f t="shared" ref="AH967:AH972" si="1199">_xlfn.POISSON.DIST(0,K967,FALSE) * _xlfn.POISSON.DIST(4,L967,FALSE)</f>
        <v>#N/A</v>
      </c>
      <c r="AI967" s="13" t="e">
        <f t="shared" ref="AI967:AI972" si="1200">_xlfn.POISSON.DIST(1,K967,FALSE) * _xlfn.POISSON.DIST(4,L967,FALSE)</f>
        <v>#N/A</v>
      </c>
      <c r="AJ967" s="13" t="e">
        <f t="shared" ref="AJ967:AJ972" si="1201">_xlfn.POISSON.DIST(2,K967,FALSE) * _xlfn.POISSON.DIST(4,L967,FALSE)</f>
        <v>#N/A</v>
      </c>
      <c r="AK967" s="13" t="e">
        <f t="shared" ref="AK967:AK972" si="1202">_xlfn.POISSON.DIST(3,K967,FALSE) * _xlfn.POISSON.DIST(4,L967,FALSE)</f>
        <v>#N/A</v>
      </c>
      <c r="AL967" s="13" t="e">
        <f t="shared" ref="AL967:AL972" si="1203">_xlfn.POISSON.DIST(5,K967,FALSE) * _xlfn.POISSON.DIST(5,L967,FALSE)</f>
        <v>#N/A</v>
      </c>
      <c r="AM967" s="13" t="e">
        <f t="shared" ref="AM967:AM972" si="1204">_xlfn.POISSON.DIST(5,K967,FALSE) * _xlfn.POISSON.DIST(0,L967,FALSE)</f>
        <v>#N/A</v>
      </c>
      <c r="AN967" s="13" t="e">
        <f t="shared" ref="AN967:AN972" si="1205">_xlfn.POISSON.DIST(5,K967,FALSE) * _xlfn.POISSON.DIST(1,L967,FALSE)</f>
        <v>#N/A</v>
      </c>
      <c r="AO967" s="13" t="e">
        <f t="shared" ref="AO967:AO972" si="1206">_xlfn.POISSON.DIST(5,K967,FALSE) * _xlfn.POISSON.DIST(2,L967,FALSE)</f>
        <v>#N/A</v>
      </c>
      <c r="AP967" s="13" t="e">
        <f t="shared" ref="AP967:AP972" si="1207">_xlfn.POISSON.DIST(5,K967,FALSE) * _xlfn.POISSON.DIST(3,L967,FALSE)</f>
        <v>#N/A</v>
      </c>
      <c r="AQ967" s="13" t="e">
        <f t="shared" ref="AQ967:AQ972" si="1208">_xlfn.POISSON.DIST(5,K967,FALSE) * _xlfn.POISSON.DIST(4,L967,FALSE)</f>
        <v>#N/A</v>
      </c>
      <c r="AR967" s="13" t="e">
        <f t="shared" ref="AR967:AR972" si="1209">_xlfn.POISSON.DIST(0,K967,FALSE) * _xlfn.POISSON.DIST(5,L967,FALSE)</f>
        <v>#N/A</v>
      </c>
      <c r="AS967" s="13" t="e">
        <f t="shared" ref="AS967:AS972" si="1210">_xlfn.POISSON.DIST(1,K967,FALSE) * _xlfn.POISSON.DIST(5,L967,FALSE)</f>
        <v>#N/A</v>
      </c>
      <c r="AT967" s="13" t="e">
        <f t="shared" ref="AT967:AT972" si="1211">_xlfn.POISSON.DIST(2,K967,FALSE) * _xlfn.POISSON.DIST(5,L967,FALSE)</f>
        <v>#N/A</v>
      </c>
      <c r="AU967" s="13" t="e">
        <f t="shared" ref="AU967:AU972" si="1212">_xlfn.POISSON.DIST(3,K967,FALSE) * _xlfn.POISSON.DIST(5,L967,FALSE)</f>
        <v>#N/A</v>
      </c>
      <c r="AV967" s="13" t="e">
        <f t="shared" ref="AV967:AV972" si="1213">_xlfn.POISSON.DIST(4,K967,FALSE) * _xlfn.POISSON.DIST(5,L967,FALSE)</f>
        <v>#N/A</v>
      </c>
      <c r="AW967" s="13" t="e">
        <f t="shared" ref="AW967:AW972" si="1214">_xlfn.POISSON.DIST(6,K967,FALSE) * _xlfn.POISSON.DIST(6,L967,FALSE)</f>
        <v>#N/A</v>
      </c>
      <c r="AX967" s="13" t="e">
        <f t="shared" ref="AX967:AX972" si="1215">_xlfn.POISSON.DIST(6,K967,FALSE) * _xlfn.POISSON.DIST(0,L967,FALSE)</f>
        <v>#N/A</v>
      </c>
      <c r="AY967" s="13" t="e">
        <f t="shared" ref="AY967:AY972" si="1216">_xlfn.POISSON.DIST(6,K967,FALSE) * _xlfn.POISSON.DIST(1,L967,FALSE)</f>
        <v>#N/A</v>
      </c>
      <c r="AZ967" s="13" t="e">
        <f t="shared" ref="AZ967:AZ972" si="1217">_xlfn.POISSON.DIST(6,K967,FALSE) * _xlfn.POISSON.DIST(2,L967,FALSE)</f>
        <v>#N/A</v>
      </c>
      <c r="BA967" s="13" t="e">
        <f t="shared" ref="BA967:BA972" si="1218">_xlfn.POISSON.DIST(6,K967,FALSE) * _xlfn.POISSON.DIST(3,L967,FALSE)</f>
        <v>#N/A</v>
      </c>
      <c r="BB967" s="13" t="e">
        <f t="shared" ref="BB967:BB972" si="1219">_xlfn.POISSON.DIST(6,K967,FALSE) * _xlfn.POISSON.DIST(4,L967,FALSE)</f>
        <v>#N/A</v>
      </c>
      <c r="BC967" s="13" t="e">
        <f t="shared" ref="BC967:BC972" si="1220">_xlfn.POISSON.DIST(6,K967,FALSE) * _xlfn.POISSON.DIST(5,L967,FALSE)</f>
        <v>#N/A</v>
      </c>
      <c r="BD967" s="13" t="e">
        <f t="shared" ref="BD967:BD972" si="1221">_xlfn.POISSON.DIST(0,K967,FALSE) * _xlfn.POISSON.DIST(6,L967,FALSE)</f>
        <v>#N/A</v>
      </c>
      <c r="BE967" s="13" t="e">
        <f t="shared" ref="BE967:BE972" si="1222">_xlfn.POISSON.DIST(1,K967,FALSE) * _xlfn.POISSON.DIST(6,L967,FALSE)</f>
        <v>#N/A</v>
      </c>
      <c r="BF967" s="13" t="e">
        <f t="shared" ref="BF967:BF972" si="1223">_xlfn.POISSON.DIST(2,K967,FALSE) * _xlfn.POISSON.DIST(6,L967,FALSE)</f>
        <v>#N/A</v>
      </c>
      <c r="BG967" s="13" t="e">
        <f t="shared" ref="BG967:BG972" si="1224">_xlfn.POISSON.DIST(3,K967,FALSE) * _xlfn.POISSON.DIST(6,L967,FALSE)</f>
        <v>#N/A</v>
      </c>
      <c r="BH967" s="13" t="e">
        <f t="shared" ref="BH967:BH972" si="1225">_xlfn.POISSON.DIST(4,K967,FALSE) * _xlfn.POISSON.DIST(6,L967,FALSE)</f>
        <v>#N/A</v>
      </c>
      <c r="BI967" s="13" t="e">
        <f t="shared" ref="BI967:BI972" si="1226">_xlfn.POISSON.DIST(5,K967,FALSE) * _xlfn.POISSON.DIST(6,L967,FALSE)</f>
        <v>#N/A</v>
      </c>
      <c r="BJ967" s="14" t="e">
        <f t="shared" ref="BJ967:BJ972" si="1227">SUM(N967,Q967,T967,W967,X967,Y967,AD967,AE967,AF967,AG967,AM967,AN967,AO967,AP967,AQ967,AX967,AY967,AZ967,BA967,BB967,BC967)</f>
        <v>#N/A</v>
      </c>
      <c r="BK967" s="14" t="e">
        <f t="shared" ref="BK967:BK972" si="1228">SUM(M967,P967,S967,V967,AC967,AL967,AY967)</f>
        <v>#N/A</v>
      </c>
      <c r="BL967" s="14" t="e">
        <f t="shared" ref="BL967:BL972" si="1229">SUM(O967,R967,U967,AA967,AB967,AH967,AI967,AJ967,AK967,AR967,AS967,AT967,AU967,AV967,BD967,BE967,BF967,BG967,BH967,BI967)</f>
        <v>#N/A</v>
      </c>
      <c r="BM967" s="14" t="e">
        <f t="shared" ref="BM967:BM972" si="1230">SUM(S967:BI967)</f>
        <v>#N/A</v>
      </c>
      <c r="BN967" s="14" t="e">
        <f t="shared" ref="BN967:BN972" si="1231">SUM(M967:R967)</f>
        <v>#N/A</v>
      </c>
    </row>
    <row r="968" spans="1:66" x14ac:dyDescent="0.25">
      <c r="A968" t="s">
        <v>340</v>
      </c>
      <c r="B968" t="s">
        <v>385</v>
      </c>
      <c r="C968" t="s">
        <v>378</v>
      </c>
      <c r="D968" s="11">
        <v>44452</v>
      </c>
      <c r="E968" s="10">
        <f>VLOOKUP(A968,home!$A$2:$E$405,3,FALSE)</f>
        <v>1.3684000000000001</v>
      </c>
      <c r="F968" s="10">
        <f>VLOOKUP(B968,home!$B$2:$E$405,3,FALSE)</f>
        <v>0.57689999999999997</v>
      </c>
      <c r="G968" s="10">
        <f>VLOOKUP(C968,away!$B$2:$E$405,4,FALSE)</f>
        <v>1.2307999999999999</v>
      </c>
      <c r="H968" s="10">
        <f>VLOOKUP(A968,away!$A$2:$E$405,3,FALSE)</f>
        <v>1.1395</v>
      </c>
      <c r="I968" s="10">
        <f>VLOOKUP(C968,away!$B$2:$E$405,3,FALSE)</f>
        <v>0.73899999999999999</v>
      </c>
      <c r="J968" s="10">
        <f>VLOOKUP(B968,home!$B$2:$E$405,4,FALSE)</f>
        <v>0.60040000000000004</v>
      </c>
      <c r="K968" s="12">
        <f t="shared" si="1176"/>
        <v>0.97163039476799995</v>
      </c>
      <c r="L968" s="12">
        <f t="shared" si="1177"/>
        <v>0.50559113620000007</v>
      </c>
      <c r="M968" s="13">
        <f t="shared" si="1178"/>
        <v>0.22827105213482915</v>
      </c>
      <c r="N968" s="13">
        <f t="shared" si="1179"/>
        <v>0.22179509249987076</v>
      </c>
      <c r="O968" s="13">
        <f t="shared" si="1180"/>
        <v>0.11541182061041771</v>
      </c>
      <c r="P968" s="13">
        <f t="shared" si="1181"/>
        <v>0.11213763282059377</v>
      </c>
      <c r="Q968" s="13">
        <f t="shared" si="1182"/>
        <v>0.10775142664162722</v>
      </c>
      <c r="R968" s="13">
        <f t="shared" si="1183"/>
        <v>2.9175596756665839E-2</v>
      </c>
      <c r="S968" s="13">
        <f t="shared" si="1184"/>
        <v>1.3771838979367085E-2</v>
      </c>
      <c r="T968" s="13">
        <f t="shared" si="1185"/>
        <v>5.4478166222911267E-2</v>
      </c>
      <c r="U968" s="13">
        <f t="shared" si="1186"/>
        <v>2.834789659427121E-2</v>
      </c>
      <c r="V968" s="13">
        <f t="shared" si="1187"/>
        <v>7.5170938150047079E-4</v>
      </c>
      <c r="W968" s="13">
        <f t="shared" si="1188"/>
        <v>3.4898187068206479E-2</v>
      </c>
      <c r="X968" s="13">
        <f t="shared" si="1189"/>
        <v>1.7644214051134664E-2</v>
      </c>
      <c r="Y968" s="13">
        <f t="shared" si="1190"/>
        <v>4.4603791147345903E-3</v>
      </c>
      <c r="Z968" s="13">
        <f t="shared" si="1191"/>
        <v>4.9169743711719067E-3</v>
      </c>
      <c r="AA968" s="13">
        <f t="shared" si="1192"/>
        <v>4.7774817493258983E-3</v>
      </c>
      <c r="AB968" s="13">
        <f t="shared" si="1193"/>
        <v>2.3209732390472183E-3</v>
      </c>
      <c r="AC968" s="13">
        <f t="shared" si="1194"/>
        <v>2.3079719762469681E-5</v>
      </c>
      <c r="AD968" s="13">
        <f t="shared" si="1195"/>
        <v>8.4770348194422428E-3</v>
      </c>
      <c r="AE968" s="13">
        <f t="shared" si="1196"/>
        <v>4.2859136659687659E-3</v>
      </c>
      <c r="AF968" s="13">
        <f t="shared" si="1197"/>
        <v>1.0834599800161281E-3</v>
      </c>
      <c r="AG968" s="13">
        <f t="shared" si="1198"/>
        <v>1.8259592077452785E-4</v>
      </c>
      <c r="AH968" s="13">
        <f t="shared" si="1199"/>
        <v>6.2149466474677119E-4</v>
      </c>
      <c r="AI968" s="13">
        <f t="shared" si="1200"/>
        <v>6.038631064541111E-4</v>
      </c>
      <c r="AJ968" s="13">
        <f t="shared" si="1201"/>
        <v>2.9336587425491935E-4</v>
      </c>
      <c r="AK968" s="13">
        <f t="shared" si="1202"/>
        <v>9.5014400071255565E-5</v>
      </c>
      <c r="AL968" s="13">
        <f t="shared" si="1203"/>
        <v>4.5351438408359454E-7</v>
      </c>
      <c r="AM968" s="13">
        <f t="shared" si="1204"/>
        <v>1.64730893761535E-3</v>
      </c>
      <c r="AN968" s="13">
        <f t="shared" si="1205"/>
        <v>8.3286479744135991E-4</v>
      </c>
      <c r="AO968" s="13">
        <f t="shared" si="1206"/>
        <v>2.1054452961968004E-4</v>
      </c>
      <c r="AP968" s="13">
        <f t="shared" si="1207"/>
        <v>3.5483149317036206E-5</v>
      </c>
      <c r="AQ968" s="13">
        <f t="shared" si="1208"/>
        <v>4.4849914447886471E-6</v>
      </c>
      <c r="AR968" s="13">
        <f t="shared" si="1209"/>
        <v>6.2844438738311655E-5</v>
      </c>
      <c r="AS968" s="13">
        <f t="shared" si="1210"/>
        <v>6.1061566820279153E-5</v>
      </c>
      <c r="AT968" s="13">
        <f t="shared" si="1211"/>
        <v>2.9664637137370213E-5</v>
      </c>
      <c r="AU968" s="13">
        <f t="shared" si="1212"/>
        <v>9.6076876974774971E-6</v>
      </c>
      <c r="AV968" s="13">
        <f t="shared" si="1213"/>
        <v>2.3337803475769294E-6</v>
      </c>
      <c r="AW968" s="13">
        <f t="shared" si="1214"/>
        <v>6.1885529171484829E-9</v>
      </c>
      <c r="AX968" s="13">
        <f t="shared" si="1215"/>
        <v>2.6676257222667607E-4</v>
      </c>
      <c r="AY968" s="13">
        <f t="shared" si="1216"/>
        <v>1.3487279198771976E-4</v>
      </c>
      <c r="AZ968" s="13">
        <f t="shared" si="1217"/>
        <v>3.4095244071768748E-5</v>
      </c>
      <c r="BA968" s="13">
        <f t="shared" si="1218"/>
        <v>5.746084396420626E-6</v>
      </c>
      <c r="BB968" s="13">
        <f t="shared" si="1219"/>
        <v>7.2629233467184893E-7</v>
      </c>
      <c r="BC968" s="13">
        <f t="shared" si="1220"/>
        <v>7.3441393340018188E-8</v>
      </c>
      <c r="BD968" s="13">
        <f t="shared" si="1221"/>
        <v>5.2955985309257131E-6</v>
      </c>
      <c r="BE968" s="13">
        <f t="shared" si="1222"/>
        <v>5.1453644911361918E-6</v>
      </c>
      <c r="BF968" s="13">
        <f t="shared" si="1223"/>
        <v>2.4996962658739528E-6</v>
      </c>
      <c r="BG968" s="13">
        <f t="shared" si="1224"/>
        <v>8.0959362320373482E-7</v>
      </c>
      <c r="BH968" s="13">
        <f t="shared" si="1225"/>
        <v>1.9665644292877504E-7</v>
      </c>
      <c r="BI968" s="13">
        <f t="shared" si="1226"/>
        <v>3.8215475455311282E-8</v>
      </c>
      <c r="BJ968" s="14">
        <f t="shared" si="1227"/>
        <v>0.45822943281653539</v>
      </c>
      <c r="BK968" s="14">
        <f t="shared" si="1228"/>
        <v>0.35509063934242474</v>
      </c>
      <c r="BL968" s="14">
        <f t="shared" si="1229"/>
        <v>0.18182700423082548</v>
      </c>
      <c r="BM968" s="14">
        <f t="shared" si="1230"/>
        <v>0.18538656269351836</v>
      </c>
      <c r="BN968" s="14">
        <f t="shared" si="1231"/>
        <v>0.81454262146400436</v>
      </c>
    </row>
    <row r="969" spans="1:66" x14ac:dyDescent="0.25">
      <c r="A969" t="s">
        <v>340</v>
      </c>
      <c r="B969" t="s">
        <v>387</v>
      </c>
      <c r="C969" t="s">
        <v>356</v>
      </c>
      <c r="D969" s="11">
        <v>44452</v>
      </c>
      <c r="E969" s="10">
        <f>VLOOKUP(A969,home!$A$2:$E$405,3,FALSE)</f>
        <v>1.3684000000000001</v>
      </c>
      <c r="F969" s="10">
        <f>VLOOKUP(B969,home!$B$2:$E$405,3,FALSE)</f>
        <v>0.96160000000000001</v>
      </c>
      <c r="G969" s="10">
        <f>VLOOKUP(C969,away!$B$2:$E$405,4,FALSE)</f>
        <v>1.1153999999999999</v>
      </c>
      <c r="H969" s="10">
        <f>VLOOKUP(A969,away!$A$2:$E$405,3,FALSE)</f>
        <v>1.1395</v>
      </c>
      <c r="I969" s="10">
        <f>VLOOKUP(C969,away!$B$2:$E$405,3,FALSE)</f>
        <v>1.0623</v>
      </c>
      <c r="J969" s="10">
        <f>VLOOKUP(B969,home!$B$2:$E$405,4,FALSE)</f>
        <v>1.1547000000000001</v>
      </c>
      <c r="K969" s="12">
        <f t="shared" si="1176"/>
        <v>1.467702926976</v>
      </c>
      <c r="L969" s="12">
        <f t="shared" si="1177"/>
        <v>1.3977537844950001</v>
      </c>
      <c r="M969" s="13">
        <f t="shared" si="1178"/>
        <v>5.6957112224411591E-2</v>
      </c>
      <c r="N969" s="13">
        <f t="shared" si="1179"/>
        <v>8.35961203238694E-2</v>
      </c>
      <c r="O969" s="13">
        <f t="shared" si="1180"/>
        <v>7.9612019165577738E-2</v>
      </c>
      <c r="P969" s="13">
        <f t="shared" si="1181"/>
        <v>0.11684679355178784</v>
      </c>
      <c r="Q969" s="13">
        <f t="shared" si="1182"/>
        <v>6.1347135241590509E-2</v>
      </c>
      <c r="R969" s="13">
        <f t="shared" si="1183"/>
        <v>5.5639000539987389E-2</v>
      </c>
      <c r="S969" s="13">
        <f t="shared" si="1184"/>
        <v>5.9927428858842495E-2</v>
      </c>
      <c r="T969" s="13">
        <f t="shared" si="1185"/>
        <v>8.5748190451859732E-2</v>
      </c>
      <c r="U969" s="13">
        <f t="shared" si="1186"/>
        <v>8.1661523946558734E-2</v>
      </c>
      <c r="V969" s="13">
        <f t="shared" si="1187"/>
        <v>1.3660040051752512E-2</v>
      </c>
      <c r="W969" s="13">
        <f t="shared" si="1188"/>
        <v>3.0013123318558318E-2</v>
      </c>
      <c r="X969" s="13">
        <f t="shared" si="1189"/>
        <v>4.1950956703030028E-2</v>
      </c>
      <c r="Y969" s="13">
        <f t="shared" si="1190"/>
        <v>2.9318554247423061E-2</v>
      </c>
      <c r="Z969" s="13">
        <f t="shared" si="1191"/>
        <v>2.5923207856762238E-2</v>
      </c>
      <c r="AA969" s="13">
        <f t="shared" si="1192"/>
        <v>3.8047568047977175E-2</v>
      </c>
      <c r="AB969" s="13">
        <f t="shared" si="1193"/>
        <v>2.7921263494167323E-2</v>
      </c>
      <c r="AC969" s="13">
        <f t="shared" si="1194"/>
        <v>1.7514624353973383E-3</v>
      </c>
      <c r="AD969" s="13">
        <f t="shared" si="1195"/>
        <v>1.1012587235584915E-2</v>
      </c>
      <c r="AE969" s="13">
        <f t="shared" si="1196"/>
        <v>1.5392885485620147E-2</v>
      </c>
      <c r="AF969" s="13">
        <f t="shared" si="1197"/>
        <v>1.0757731970911861E-2</v>
      </c>
      <c r="AG969" s="13">
        <f t="shared" si="1198"/>
        <v>5.0122201916416361E-3</v>
      </c>
      <c r="AH969" s="13">
        <f t="shared" si="1199"/>
        <v>9.0585654720099877E-3</v>
      </c>
      <c r="AI969" s="13">
        <f t="shared" si="1200"/>
        <v>1.3295283057472788E-2</v>
      </c>
      <c r="AJ969" s="13">
        <f t="shared" si="1201"/>
        <v>9.7567629292136197E-3</v>
      </c>
      <c r="AK969" s="13">
        <f t="shared" si="1202"/>
        <v>4.7733431696725887E-3</v>
      </c>
      <c r="AL969" s="13">
        <f t="shared" si="1203"/>
        <v>1.4372411915565523E-4</v>
      </c>
      <c r="AM969" s="13">
        <f t="shared" si="1204"/>
        <v>3.232641303849303E-3</v>
      </c>
      <c r="AN969" s="13">
        <f t="shared" si="1205"/>
        <v>4.5184366163702151E-3</v>
      </c>
      <c r="AO969" s="13">
        <f t="shared" si="1206"/>
        <v>3.1578309402661257E-3</v>
      </c>
      <c r="AP969" s="13">
        <f t="shared" si="1207"/>
        <v>1.4712900491841271E-3</v>
      </c>
      <c r="AQ969" s="13">
        <f t="shared" si="1208"/>
        <v>5.1412530858423731E-4</v>
      </c>
      <c r="AR969" s="13">
        <f t="shared" si="1209"/>
        <v>2.5323288341195347E-3</v>
      </c>
      <c r="AS969" s="13">
        <f t="shared" si="1210"/>
        <v>3.7167064419029623E-3</v>
      </c>
      <c r="AT969" s="13">
        <f t="shared" si="1211"/>
        <v>2.7275104617457669E-3</v>
      </c>
      <c r="AU969" s="13">
        <f t="shared" si="1212"/>
        <v>1.3343916960206416E-3</v>
      </c>
      <c r="AV969" s="13">
        <f t="shared" si="1213"/>
        <v>4.8962264949549091E-4</v>
      </c>
      <c r="AW969" s="13">
        <f t="shared" si="1214"/>
        <v>8.1902280034971617E-6</v>
      </c>
      <c r="AX969" s="13">
        <f t="shared" si="1215"/>
        <v>7.9075951725385599E-4</v>
      </c>
      <c r="AY969" s="13">
        <f t="shared" si="1216"/>
        <v>1.1052871078670165E-3</v>
      </c>
      <c r="AZ969" s="13">
        <f t="shared" si="1217"/>
        <v>7.7245961898732805E-4</v>
      </c>
      <c r="BA969" s="13">
        <f t="shared" si="1218"/>
        <v>3.5990278526970115E-4</v>
      </c>
      <c r="BB969" s="13">
        <f t="shared" si="1219"/>
        <v>1.2576387004025407E-4</v>
      </c>
      <c r="BC969" s="13">
        <f t="shared" si="1220"/>
        <v>3.5157385060300434E-5</v>
      </c>
      <c r="BD969" s="13">
        <f t="shared" si="1221"/>
        <v>5.8992870191273256E-4</v>
      </c>
      <c r="BE969" s="13">
        <f t="shared" si="1222"/>
        <v>8.6584008250446972E-4</v>
      </c>
      <c r="BF969" s="13">
        <f t="shared" si="1223"/>
        <v>6.3539801169247589E-4</v>
      </c>
      <c r="BG969" s="13">
        <f t="shared" si="1224"/>
        <v>3.108585071852593E-4</v>
      </c>
      <c r="BH969" s="13">
        <f t="shared" si="1225"/>
        <v>1.1406198521779871E-4</v>
      </c>
      <c r="BI969" s="13">
        <f t="shared" si="1226"/>
        <v>3.3481821912171278E-5</v>
      </c>
      <c r="BJ969" s="14">
        <f t="shared" si="1227"/>
        <v>0.39023315967282202</v>
      </c>
      <c r="BK969" s="14">
        <f t="shared" si="1228"/>
        <v>0.25039184834921441</v>
      </c>
      <c r="BL969" s="14">
        <f t="shared" si="1229"/>
        <v>0.33311545901634659</v>
      </c>
      <c r="BM969" s="14">
        <f t="shared" si="1230"/>
        <v>0.54456839696805714</v>
      </c>
      <c r="BN969" s="14">
        <f t="shared" si="1231"/>
        <v>0.4539981810472245</v>
      </c>
    </row>
    <row r="970" spans="1:66" x14ac:dyDescent="0.25">
      <c r="A970" t="s">
        <v>342</v>
      </c>
      <c r="B970" t="s">
        <v>398</v>
      </c>
      <c r="C970" t="s">
        <v>390</v>
      </c>
      <c r="D970" s="11">
        <v>44452</v>
      </c>
      <c r="E970" s="10">
        <f>VLOOKUP(A970,home!$A$2:$E$405,3,FALSE)</f>
        <v>1.1741999999999999</v>
      </c>
      <c r="F970" s="10">
        <f>VLOOKUP(B970,home!$B$2:$E$405,3,FALSE)</f>
        <v>0.76649999999999996</v>
      </c>
      <c r="G970" s="10">
        <f>VLOOKUP(C970,away!$B$2:$E$405,4,FALSE)</f>
        <v>1.2307999999999999</v>
      </c>
      <c r="H970" s="10">
        <f>VLOOKUP(A970,away!$A$2:$E$405,3,FALSE)</f>
        <v>0.85970000000000002</v>
      </c>
      <c r="I970" s="10">
        <f>VLOOKUP(C970,away!$B$2:$E$405,3,FALSE)</f>
        <v>0.78520000000000001</v>
      </c>
      <c r="J970" s="10">
        <f>VLOOKUP(B970,home!$B$2:$E$405,4,FALSE)</f>
        <v>0.87239999999999995</v>
      </c>
      <c r="K970" s="12">
        <f t="shared" si="1176"/>
        <v>1.1077499084399998</v>
      </c>
      <c r="L970" s="12">
        <f t="shared" si="1177"/>
        <v>0.58890179025599998</v>
      </c>
      <c r="M970" s="13">
        <f t="shared" si="1178"/>
        <v>0.18329622872203594</v>
      </c>
      <c r="N970" s="13">
        <f t="shared" si="1179"/>
        <v>0.20304638058423258</v>
      </c>
      <c r="O970" s="13">
        <f t="shared" si="1180"/>
        <v>0.10794347724158021</v>
      </c>
      <c r="P970" s="13">
        <f t="shared" si="1181"/>
        <v>0.11957437703105567</v>
      </c>
      <c r="Q970" s="13">
        <f t="shared" si="1182"/>
        <v>0.11246230475062852</v>
      </c>
      <c r="R970" s="13">
        <f t="shared" si="1183"/>
        <v>3.1784053497012181E-2</v>
      </c>
      <c r="S970" s="13">
        <f t="shared" si="1184"/>
        <v>1.9501262712894731E-2</v>
      </c>
      <c r="T970" s="13">
        <f t="shared" si="1185"/>
        <v>6.6229252603960981E-2</v>
      </c>
      <c r="U970" s="13">
        <f t="shared" si="1186"/>
        <v>3.5208782351167305E-2</v>
      </c>
      <c r="V970" s="13">
        <f t="shared" si="1187"/>
        <v>1.4135293189798705E-3</v>
      </c>
      <c r="W970" s="13">
        <f t="shared" si="1188"/>
        <v>4.152670259682003E-2</v>
      </c>
      <c r="X970" s="13">
        <f t="shared" si="1189"/>
        <v>2.4455149502695797E-2</v>
      </c>
      <c r="Y970" s="13">
        <f t="shared" si="1190"/>
        <v>7.2008406615578406E-3</v>
      </c>
      <c r="Z970" s="13">
        <f t="shared" si="1191"/>
        <v>6.2392286686609837E-3</v>
      </c>
      <c r="AA970" s="13">
        <f t="shared" si="1192"/>
        <v>6.9115049864454268E-3</v>
      </c>
      <c r="AB970" s="13">
        <f t="shared" si="1193"/>
        <v>3.828109507958762E-3</v>
      </c>
      <c r="AC970" s="13">
        <f t="shared" si="1194"/>
        <v>5.7632762315471517E-5</v>
      </c>
      <c r="AD970" s="13">
        <f t="shared" si="1195"/>
        <v>1.1500300249860625E-2</v>
      </c>
      <c r="AE970" s="13">
        <f t="shared" si="1196"/>
        <v>6.7725474056244449E-3</v>
      </c>
      <c r="AF970" s="13">
        <f t="shared" si="1197"/>
        <v>1.9941826458829319E-3</v>
      </c>
      <c r="AG970" s="13">
        <f t="shared" si="1198"/>
        <v>3.9145924341930179E-4</v>
      </c>
      <c r="AH970" s="13">
        <f t="shared" si="1199"/>
        <v>9.1857323319775299E-4</v>
      </c>
      <c r="AI970" s="13">
        <f t="shared" si="1200"/>
        <v>1.0175494149702454E-3</v>
      </c>
      <c r="AJ970" s="13">
        <f t="shared" si="1201"/>
        <v>5.6359513563323247E-4</v>
      </c>
      <c r="AK970" s="13">
        <f t="shared" si="1202"/>
        <v>2.0810748663164751E-4</v>
      </c>
      <c r="AL970" s="13">
        <f t="shared" si="1203"/>
        <v>1.5038829109576582E-6</v>
      </c>
      <c r="AM970" s="13">
        <f t="shared" si="1204"/>
        <v>2.5478913097631197E-3</v>
      </c>
      <c r="AN970" s="13">
        <f t="shared" si="1205"/>
        <v>1.5004577536972055E-3</v>
      </c>
      <c r="AO970" s="13">
        <f t="shared" si="1206"/>
        <v>4.418111286778903E-4</v>
      </c>
      <c r="AP970" s="13">
        <f t="shared" si="1207"/>
        <v>8.6727788211144518E-5</v>
      </c>
      <c r="AQ970" s="13">
        <f t="shared" si="1208"/>
        <v>1.2768537435621551E-5</v>
      </c>
      <c r="AR970" s="13">
        <f t="shared" si="1209"/>
        <v>1.0818988430227983E-4</v>
      </c>
      <c r="AS970" s="13">
        <f t="shared" si="1210"/>
        <v>1.1984733442998465E-4</v>
      </c>
      <c r="AT970" s="13">
        <f t="shared" si="1211"/>
        <v>6.6380436870796779E-5</v>
      </c>
      <c r="AU970" s="13">
        <f t="shared" si="1212"/>
        <v>2.4510974288610771E-5</v>
      </c>
      <c r="AV970" s="13">
        <f t="shared" si="1213"/>
        <v>6.788007380995944E-6</v>
      </c>
      <c r="AW970" s="13">
        <f t="shared" si="1214"/>
        <v>2.725185822897792E-8</v>
      </c>
      <c r="AX970" s="13">
        <f t="shared" si="1215"/>
        <v>4.7040439418419457E-4</v>
      </c>
      <c r="AY970" s="13">
        <f t="shared" si="1216"/>
        <v>2.7702198987936122E-4</v>
      </c>
      <c r="AZ970" s="13">
        <f t="shared" si="1217"/>
        <v>8.1569372890117673E-5</v>
      </c>
      <c r="BA970" s="13">
        <f t="shared" si="1218"/>
        <v>1.6012116575016508E-5</v>
      </c>
      <c r="BB970" s="13">
        <f t="shared" si="1219"/>
        <v>2.3573910292037479E-6</v>
      </c>
      <c r="BC970" s="13">
        <f t="shared" si="1220"/>
        <v>2.7765435948630442E-7</v>
      </c>
      <c r="BD970" s="13">
        <f t="shared" si="1221"/>
        <v>1.0618869425533675E-5</v>
      </c>
      <c r="BE970" s="13">
        <f t="shared" si="1222"/>
        <v>1.1763051633871241E-5</v>
      </c>
      <c r="BF970" s="13">
        <f t="shared" si="1223"/>
        <v>6.5152596851979299E-6</v>
      </c>
      <c r="BG970" s="13">
        <f t="shared" si="1224"/>
        <v>2.4057594399136096E-6</v>
      </c>
      <c r="BH970" s="13">
        <f t="shared" si="1225"/>
        <v>6.6624494982324167E-7</v>
      </c>
      <c r="BI970" s="13">
        <f t="shared" si="1226"/>
        <v>1.4760655643306146E-7</v>
      </c>
      <c r="BJ970" s="14">
        <f t="shared" si="1227"/>
        <v>0.48101641968138553</v>
      </c>
      <c r="BK970" s="14">
        <f t="shared" si="1228"/>
        <v>0.32412155642007195</v>
      </c>
      <c r="BL970" s="14">
        <f t="shared" si="1229"/>
        <v>0.18874158628356016</v>
      </c>
      <c r="BM970" s="14">
        <f t="shared" si="1230"/>
        <v>0.24173497448911233</v>
      </c>
      <c r="BN970" s="14">
        <f t="shared" si="1231"/>
        <v>0.75810682182654521</v>
      </c>
    </row>
    <row r="971" spans="1:66" x14ac:dyDescent="0.25">
      <c r="A971" t="s">
        <v>40</v>
      </c>
      <c r="B971" t="s">
        <v>339</v>
      </c>
      <c r="C971" t="s">
        <v>521</v>
      </c>
      <c r="D971" s="11">
        <v>44452</v>
      </c>
      <c r="E971" s="10">
        <f>VLOOKUP(A971,home!$A$2:$E$405,3,FALSE)</f>
        <v>1.5047999999999999</v>
      </c>
      <c r="F971" s="10">
        <f>VLOOKUP(B971,home!$B$2:$E$405,3,FALSE)</f>
        <v>1.3955</v>
      </c>
      <c r="G971" s="10" t="e">
        <f>VLOOKUP(C971,away!$B$2:$E$405,4,FALSE)</f>
        <v>#N/A</v>
      </c>
      <c r="H971" s="10">
        <f>VLOOKUP(A971,away!$A$2:$E$405,3,FALSE)</f>
        <v>1.2</v>
      </c>
      <c r="I971" s="10" t="e">
        <f>VLOOKUP(C971,away!$B$2:$E$405,3,FALSE)</f>
        <v>#N/A</v>
      </c>
      <c r="J971" s="10">
        <f>VLOOKUP(B971,home!$B$2:$E$405,4,FALSE)</f>
        <v>0.875</v>
      </c>
      <c r="K971" s="12" t="e">
        <f t="shared" si="1176"/>
        <v>#N/A</v>
      </c>
      <c r="L971" s="12" t="e">
        <f t="shared" si="1177"/>
        <v>#N/A</v>
      </c>
      <c r="M971" s="13" t="e">
        <f t="shared" si="1178"/>
        <v>#N/A</v>
      </c>
      <c r="N971" s="13" t="e">
        <f t="shared" si="1179"/>
        <v>#N/A</v>
      </c>
      <c r="O971" s="13" t="e">
        <f t="shared" si="1180"/>
        <v>#N/A</v>
      </c>
      <c r="P971" s="13" t="e">
        <f t="shared" si="1181"/>
        <v>#N/A</v>
      </c>
      <c r="Q971" s="13" t="e">
        <f t="shared" si="1182"/>
        <v>#N/A</v>
      </c>
      <c r="R971" s="13" t="e">
        <f t="shared" si="1183"/>
        <v>#N/A</v>
      </c>
      <c r="S971" s="13" t="e">
        <f t="shared" si="1184"/>
        <v>#N/A</v>
      </c>
      <c r="T971" s="13" t="e">
        <f t="shared" si="1185"/>
        <v>#N/A</v>
      </c>
      <c r="U971" s="13" t="e">
        <f t="shared" si="1186"/>
        <v>#N/A</v>
      </c>
      <c r="V971" s="13" t="e">
        <f t="shared" si="1187"/>
        <v>#N/A</v>
      </c>
      <c r="W971" s="13" t="e">
        <f t="shared" si="1188"/>
        <v>#N/A</v>
      </c>
      <c r="X971" s="13" t="e">
        <f t="shared" si="1189"/>
        <v>#N/A</v>
      </c>
      <c r="Y971" s="13" t="e">
        <f t="shared" si="1190"/>
        <v>#N/A</v>
      </c>
      <c r="Z971" s="13" t="e">
        <f t="shared" si="1191"/>
        <v>#N/A</v>
      </c>
      <c r="AA971" s="13" t="e">
        <f t="shared" si="1192"/>
        <v>#N/A</v>
      </c>
      <c r="AB971" s="13" t="e">
        <f t="shared" si="1193"/>
        <v>#N/A</v>
      </c>
      <c r="AC971" s="13" t="e">
        <f t="shared" si="1194"/>
        <v>#N/A</v>
      </c>
      <c r="AD971" s="13" t="e">
        <f t="shared" si="1195"/>
        <v>#N/A</v>
      </c>
      <c r="AE971" s="13" t="e">
        <f t="shared" si="1196"/>
        <v>#N/A</v>
      </c>
      <c r="AF971" s="13" t="e">
        <f t="shared" si="1197"/>
        <v>#N/A</v>
      </c>
      <c r="AG971" s="13" t="e">
        <f t="shared" si="1198"/>
        <v>#N/A</v>
      </c>
      <c r="AH971" s="13" t="e">
        <f t="shared" si="1199"/>
        <v>#N/A</v>
      </c>
      <c r="AI971" s="13" t="e">
        <f t="shared" si="1200"/>
        <v>#N/A</v>
      </c>
      <c r="AJ971" s="13" t="e">
        <f t="shared" si="1201"/>
        <v>#N/A</v>
      </c>
      <c r="AK971" s="13" t="e">
        <f t="shared" si="1202"/>
        <v>#N/A</v>
      </c>
      <c r="AL971" s="13" t="e">
        <f t="shared" si="1203"/>
        <v>#N/A</v>
      </c>
      <c r="AM971" s="13" t="e">
        <f t="shared" si="1204"/>
        <v>#N/A</v>
      </c>
      <c r="AN971" s="13" t="e">
        <f t="shared" si="1205"/>
        <v>#N/A</v>
      </c>
      <c r="AO971" s="13" t="e">
        <f t="shared" si="1206"/>
        <v>#N/A</v>
      </c>
      <c r="AP971" s="13" t="e">
        <f t="shared" si="1207"/>
        <v>#N/A</v>
      </c>
      <c r="AQ971" s="13" t="e">
        <f t="shared" si="1208"/>
        <v>#N/A</v>
      </c>
      <c r="AR971" s="13" t="e">
        <f t="shared" si="1209"/>
        <v>#N/A</v>
      </c>
      <c r="AS971" s="13" t="e">
        <f t="shared" si="1210"/>
        <v>#N/A</v>
      </c>
      <c r="AT971" s="13" t="e">
        <f t="shared" si="1211"/>
        <v>#N/A</v>
      </c>
      <c r="AU971" s="13" t="e">
        <f t="shared" si="1212"/>
        <v>#N/A</v>
      </c>
      <c r="AV971" s="13" t="e">
        <f t="shared" si="1213"/>
        <v>#N/A</v>
      </c>
      <c r="AW971" s="13" t="e">
        <f t="shared" si="1214"/>
        <v>#N/A</v>
      </c>
      <c r="AX971" s="13" t="e">
        <f t="shared" si="1215"/>
        <v>#N/A</v>
      </c>
      <c r="AY971" s="13" t="e">
        <f t="shared" si="1216"/>
        <v>#N/A</v>
      </c>
      <c r="AZ971" s="13" t="e">
        <f t="shared" si="1217"/>
        <v>#N/A</v>
      </c>
      <c r="BA971" s="13" t="e">
        <f t="shared" si="1218"/>
        <v>#N/A</v>
      </c>
      <c r="BB971" s="13" t="e">
        <f t="shared" si="1219"/>
        <v>#N/A</v>
      </c>
      <c r="BC971" s="13" t="e">
        <f t="shared" si="1220"/>
        <v>#N/A</v>
      </c>
      <c r="BD971" s="13" t="e">
        <f t="shared" si="1221"/>
        <v>#N/A</v>
      </c>
      <c r="BE971" s="13" t="e">
        <f t="shared" si="1222"/>
        <v>#N/A</v>
      </c>
      <c r="BF971" s="13" t="e">
        <f t="shared" si="1223"/>
        <v>#N/A</v>
      </c>
      <c r="BG971" s="13" t="e">
        <f t="shared" si="1224"/>
        <v>#N/A</v>
      </c>
      <c r="BH971" s="13" t="e">
        <f t="shared" si="1225"/>
        <v>#N/A</v>
      </c>
      <c r="BI971" s="13" t="e">
        <f t="shared" si="1226"/>
        <v>#N/A</v>
      </c>
      <c r="BJ971" s="14" t="e">
        <f t="shared" si="1227"/>
        <v>#N/A</v>
      </c>
      <c r="BK971" s="14" t="e">
        <f t="shared" si="1228"/>
        <v>#N/A</v>
      </c>
      <c r="BL971" s="14" t="e">
        <f t="shared" si="1229"/>
        <v>#N/A</v>
      </c>
      <c r="BM971" s="14" t="e">
        <f t="shared" si="1230"/>
        <v>#N/A</v>
      </c>
      <c r="BN971" s="14" t="e">
        <f t="shared" si="1231"/>
        <v>#N/A</v>
      </c>
    </row>
    <row r="972" spans="1:66" x14ac:dyDescent="0.25">
      <c r="A972" t="s">
        <v>40</v>
      </c>
      <c r="B972" t="s">
        <v>236</v>
      </c>
      <c r="C972" t="s">
        <v>238</v>
      </c>
      <c r="D972" s="11">
        <v>44452</v>
      </c>
      <c r="E972" s="10">
        <f>VLOOKUP(A972,home!$A$2:$E$405,3,FALSE)</f>
        <v>1.5047999999999999</v>
      </c>
      <c r="F972" s="10">
        <f>VLOOKUP(B972,home!$B$2:$E$405,3,FALSE)</f>
        <v>1.2294</v>
      </c>
      <c r="G972" s="10">
        <f>VLOOKUP(C972,away!$B$2:$E$405,4,FALSE)</f>
        <v>0.89710000000000001</v>
      </c>
      <c r="H972" s="10">
        <f>VLOOKUP(A972,away!$A$2:$E$405,3,FALSE)</f>
        <v>1.2</v>
      </c>
      <c r="I972" s="10">
        <f>VLOOKUP(C972,away!$B$2:$E$405,3,FALSE)</f>
        <v>0.70830000000000004</v>
      </c>
      <c r="J972" s="10">
        <f>VLOOKUP(B972,home!$B$2:$E$405,4,FALSE)</f>
        <v>1</v>
      </c>
      <c r="K972" s="12">
        <f t="shared" si="1176"/>
        <v>1.659636004752</v>
      </c>
      <c r="L972" s="12">
        <f t="shared" si="1177"/>
        <v>0.84996000000000005</v>
      </c>
      <c r="M972" s="13">
        <f t="shared" si="1178"/>
        <v>8.1301077856233972E-2</v>
      </c>
      <c r="N972" s="13">
        <f t="shared" si="1179"/>
        <v>0.13493019603535145</v>
      </c>
      <c r="O972" s="13">
        <f t="shared" si="1180"/>
        <v>6.9102664134684619E-2</v>
      </c>
      <c r="P972" s="13">
        <f t="shared" si="1181"/>
        <v>0.1146852694222073</v>
      </c>
      <c r="Q972" s="13">
        <f t="shared" si="1182"/>
        <v>0.11196750573425744</v>
      </c>
      <c r="R972" s="13">
        <f t="shared" si="1183"/>
        <v>2.9367250203958271E-2</v>
      </c>
      <c r="S972" s="13">
        <f t="shared" si="1184"/>
        <v>4.0444454640879535E-2</v>
      </c>
      <c r="T972" s="13">
        <f t="shared" si="1185"/>
        <v>9.5167901173889444E-2</v>
      </c>
      <c r="U972" s="13">
        <f t="shared" si="1186"/>
        <v>4.8738945799049659E-2</v>
      </c>
      <c r="V972" s="13">
        <f t="shared" si="1187"/>
        <v>6.3391030249393097E-3</v>
      </c>
      <c r="W972" s="13">
        <f t="shared" si="1188"/>
        <v>6.1941767959616534E-2</v>
      </c>
      <c r="X972" s="13">
        <f t="shared" si="1189"/>
        <v>5.2648025094955662E-2</v>
      </c>
      <c r="Y972" s="13">
        <f t="shared" si="1190"/>
        <v>2.2374357704854259E-2</v>
      </c>
      <c r="Z972" s="13">
        <f t="shared" si="1191"/>
        <v>8.3203293277854581E-3</v>
      </c>
      <c r="AA972" s="13">
        <f t="shared" si="1192"/>
        <v>1.3808718123786753E-2</v>
      </c>
      <c r="AB972" s="13">
        <f t="shared" si="1193"/>
        <v>1.1458722888853991E-2</v>
      </c>
      <c r="AC972" s="13">
        <f t="shared" si="1194"/>
        <v>5.5888076569835237E-4</v>
      </c>
      <c r="AD972" s="13">
        <f t="shared" si="1195"/>
        <v>2.5700197075943374E-2</v>
      </c>
      <c r="AE972" s="13">
        <f t="shared" si="1196"/>
        <v>2.1844139506668827E-2</v>
      </c>
      <c r="AF972" s="13">
        <f t="shared" si="1197"/>
        <v>9.2833224075441183E-3</v>
      </c>
      <c r="AG972" s="13">
        <f t="shared" si="1198"/>
        <v>2.6301509045054002E-3</v>
      </c>
      <c r="AH972" s="13">
        <f t="shared" si="1199"/>
        <v>1.7679867788611319E-3</v>
      </c>
      <c r="AI972" s="13">
        <f t="shared" si="1200"/>
        <v>2.9342145141234466E-3</v>
      </c>
      <c r="AJ972" s="13">
        <f t="shared" si="1201"/>
        <v>2.4348640266525843E-3</v>
      </c>
      <c r="AK972" s="13">
        <f t="shared" si="1202"/>
        <v>1.3469960017693538E-3</v>
      </c>
      <c r="AL972" s="13">
        <f t="shared" si="1203"/>
        <v>3.1534829736130193E-5</v>
      </c>
      <c r="AM972" s="13">
        <f t="shared" si="1204"/>
        <v>8.5305944792915377E-3</v>
      </c>
      <c r="AN972" s="13">
        <f t="shared" si="1205"/>
        <v>7.2506640836186341E-3</v>
      </c>
      <c r="AO972" s="13">
        <f t="shared" si="1206"/>
        <v>3.0813872222562469E-3</v>
      </c>
      <c r="AP972" s="13">
        <f t="shared" si="1207"/>
        <v>8.7301862780964003E-4</v>
      </c>
      <c r="AQ972" s="13">
        <f t="shared" si="1208"/>
        <v>1.8550772822327041E-4</v>
      </c>
      <c r="AR972" s="13">
        <f t="shared" si="1209"/>
        <v>3.0054360851216168E-4</v>
      </c>
      <c r="AS972" s="13">
        <f t="shared" si="1210"/>
        <v>4.9879299368487317E-4</v>
      </c>
      <c r="AT972" s="13">
        <f t="shared" si="1211"/>
        <v>4.139074056187263E-4</v>
      </c>
      <c r="AU972" s="13">
        <f t="shared" si="1212"/>
        <v>2.2897854433277608E-4</v>
      </c>
      <c r="AV972" s="13">
        <f t="shared" si="1213"/>
        <v>9.5005259122594369E-5</v>
      </c>
      <c r="AW972" s="13">
        <f t="shared" si="1214"/>
        <v>1.2356609598661505E-6</v>
      </c>
      <c r="AX972" s="13">
        <f t="shared" si="1215"/>
        <v>2.3596136232951434E-3</v>
      </c>
      <c r="AY972" s="13">
        <f t="shared" si="1216"/>
        <v>2.0055771952559396E-3</v>
      </c>
      <c r="AZ972" s="13">
        <f t="shared" si="1217"/>
        <v>8.5233019643986936E-4</v>
      </c>
      <c r="BA972" s="13">
        <f t="shared" si="1218"/>
        <v>2.4148219125534381E-4</v>
      </c>
      <c r="BB972" s="13">
        <f t="shared" si="1219"/>
        <v>5.1312550819847998E-5</v>
      </c>
      <c r="BC972" s="13">
        <f t="shared" si="1220"/>
        <v>8.7227231389676049E-6</v>
      </c>
      <c r="BD972" s="13">
        <f t="shared" si="1221"/>
        <v>4.2575007581832804E-5</v>
      </c>
      <c r="BE972" s="13">
        <f t="shared" si="1222"/>
        <v>7.0659015485399098E-5</v>
      </c>
      <c r="BF972" s="13">
        <f t="shared" si="1223"/>
        <v>5.8634123079948748E-5</v>
      </c>
      <c r="BG972" s="13">
        <f t="shared" si="1224"/>
        <v>3.243710059018105E-5</v>
      </c>
      <c r="BH972" s="13">
        <f t="shared" si="1225"/>
        <v>1.3458445007306712E-5</v>
      </c>
      <c r="BI972" s="13">
        <f t="shared" si="1226"/>
        <v>4.4672239804202015E-6</v>
      </c>
      <c r="BJ972" s="14">
        <f t="shared" si="1227"/>
        <v>0.56392777421899087</v>
      </c>
      <c r="BK972" s="14">
        <f t="shared" si="1228"/>
        <v>0.24536589773495054</v>
      </c>
      <c r="BL972" s="14">
        <f t="shared" si="1229"/>
        <v>0.18271982119873603</v>
      </c>
      <c r="BM972" s="14">
        <f t="shared" si="1230"/>
        <v>0.45697551755947402</v>
      </c>
      <c r="BN972" s="14">
        <f t="shared" si="1231"/>
        <v>0.54135396338669306</v>
      </c>
    </row>
    <row r="973" spans="1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1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1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1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2021-09-10T12:29:45Z</dcterms:modified>
</cp:coreProperties>
</file>